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ineralresources-my.sharepoint.com/personal/isabelle_lan_mrl_com_au/Documents/Desktop/"/>
    </mc:Choice>
  </mc:AlternateContent>
  <xr:revisionPtr revIDLastSave="0" documentId="8_{C228D77D-7384-4267-A943-DE245ACA507E}" xr6:coauthVersionLast="47" xr6:coauthVersionMax="47" xr10:uidLastSave="{00000000-0000-0000-0000-000000000000}"/>
  <workbookProtection workbookAlgorithmName="SHA-512" workbookHashValue="Zj2DQdrNSVk7beSgwOsRD5NQyyMsV5PwArW++DW7u415a+UFlCO3lpZ+d2tkh4NqA/GeG2UqcTpnWjpl5k0/mA==" workbookSaltValue="b4rdXBnkr3IQjcVa+WV9zw==" workbookSpinCount="100000" lockStructure="1"/>
  <bookViews>
    <workbookView xWindow="-108" yWindow="-108" windowWidth="30936" windowHeight="16776" tabRatio="760" activeTab="2" xr2:uid="{26557BD8-3471-460B-8128-49AB0A2C89D8}"/>
  </bookViews>
  <sheets>
    <sheet name="Cover" sheetId="94" r:id="rId1"/>
    <sheet name="About" sheetId="7" r:id="rId2"/>
    <sheet name="GRI Content Index" sheetId="85" r:id="rId3"/>
    <sheet name="SASB Index" sheetId="86" r:id="rId4"/>
    <sheet name="UNGC Index" sheetId="87" r:id="rId5"/>
    <sheet name="TCFD Index" sheetId="88" r:id="rId6"/>
    <sheet name="SDG Index" sheetId="89" r:id="rId7"/>
    <sheet name="Our Stakeholders" sheetId="81" r:id="rId8"/>
    <sheet name="Ethics &amp; Integrity" sheetId="29" r:id="rId9"/>
    <sheet name="Value &amp; Performance" sheetId="61" r:id="rId10"/>
    <sheet name="Responsible Supply Chain" sheetId="33" r:id="rId11"/>
    <sheet name="Safety, Health &amp; Wellbeing" sheetId="15" r:id="rId12"/>
    <sheet name="Our People &amp; Diversity " sheetId="16" r:id="rId13"/>
    <sheet name="Attracting &amp; Retaining Talent" sheetId="35" r:id="rId14"/>
    <sheet name="Working With Traditional Owners" sheetId="34" r:id="rId15"/>
    <sheet name="Climate Change" sheetId="31" r:id="rId16"/>
    <sheet name="Environmental Stewardship" sheetId="23" r:id="rId17"/>
    <sheet name="Water" sheetId="20" r:id="rId18"/>
    <sheet name="Waste &amp; Tailings" sheetId="21" r:id="rId19"/>
    <sheet name="Air Quality" sheetId="18" r:id="rId20"/>
  </sheets>
  <definedNames>
    <definedName name="___1__123Graph_A__200__BPF" localSheetId="2" hidden="1">#REF!</definedName>
    <definedName name="___1__123Graph_A__200__BPF" localSheetId="3" hidden="1">#REF!</definedName>
    <definedName name="___1__123Graph_A__200__BPF" localSheetId="6" hidden="1">#REF!</definedName>
    <definedName name="___1__123Graph_A__200__BPF" localSheetId="5" hidden="1">#REF!</definedName>
    <definedName name="___1__123Graph_A__200__BPF" localSheetId="4" hidden="1">#REF!</definedName>
    <definedName name="___1__123Graph_A__200__BPF" hidden="1">#REF!</definedName>
    <definedName name="___10__123Graph_C__200__D50" localSheetId="2" hidden="1">#REF!</definedName>
    <definedName name="___10__123Graph_C__200__D50" localSheetId="5" hidden="1">#REF!</definedName>
    <definedName name="___10__123Graph_C__200__D50" hidden="1">#REF!</definedName>
    <definedName name="___11__123Graph_CGRANULOMETRIA_1" localSheetId="2" hidden="1">#REF!</definedName>
    <definedName name="___11__123Graph_CGRANULOMETRIA_1" localSheetId="5" hidden="1">#REF!</definedName>
    <definedName name="___11__123Graph_CGRANULOMETRIA_1" hidden="1">#REF!</definedName>
    <definedName name="___12__123Graph_D__200__BPF" hidden="1">#REF!</definedName>
    <definedName name="___13__123Graph_D__200__D50" hidden="1">#REF!</definedName>
    <definedName name="___14__123Graph_E__200__BPF" hidden="1">#REF!</definedName>
    <definedName name="___15__123Graph_E__200__D50" hidden="1">#REF!</definedName>
    <definedName name="___16__123Graph_F__200__BPF" hidden="1">#REF!</definedName>
    <definedName name="___17__123Graph_F__200__D50" hidden="1">#REF!</definedName>
    <definedName name="___18__123Graph_X__200__BPF" hidden="1">#REF!</definedName>
    <definedName name="___19__123Graph_X__200__D50" hidden="1">#REF!</definedName>
    <definedName name="___2__123Graph_A__200__D50" hidden="1">#REF!</definedName>
    <definedName name="___20__123Graph_XEFICIENCIA_1" hidden="1">#REF!</definedName>
    <definedName name="___21__123Graph_XGRANULOMETRIA_1" hidden="1">#REF!</definedName>
    <definedName name="___3__123Graph_AEFICIENCIA_1" hidden="1">#REF!</definedName>
    <definedName name="___4__123Graph_AGRANULOMETRIA_1" hidden="1">#REF!</definedName>
    <definedName name="___5__123Graph_B__200__BPF" hidden="1">#REF!</definedName>
    <definedName name="___6__123Graph_B__200__D50" hidden="1">#REF!</definedName>
    <definedName name="___7__123Graph_BEFICIENCIA_1" hidden="1">#REF!</definedName>
    <definedName name="___8__123Graph_BGRANULOMETRIA_1" hidden="1">#REF!</definedName>
    <definedName name="___9__123Graph_C__200__BPF" hidden="1">#REF!</definedName>
    <definedName name="___FHE7" localSheetId="2" hidden="1">{#N/A,#N/A,FALSE,"masez (10)";#N/A,#N/A,FALSE,"masez (7)";#N/A,#N/A,FALSE,"masez (6)";#N/A,#N/A,FALSE,"masez (5)";#N/A,#N/A,FALSE,"masez (4)";#N/A,#N/A,FALSE,"masez (3)";#N/A,#N/A,FALSE,"masez (2)";#N/A,#N/A,FALSE,"GME";#N/A,#N/A,FALSE,"masez"}</definedName>
    <definedName name="___FHE7" localSheetId="3" hidden="1">{#N/A,#N/A,FALSE,"masez (10)";#N/A,#N/A,FALSE,"masez (7)";#N/A,#N/A,FALSE,"masez (6)";#N/A,#N/A,FALSE,"masez (5)";#N/A,#N/A,FALSE,"masez (4)";#N/A,#N/A,FALSE,"masez (3)";#N/A,#N/A,FALSE,"masez (2)";#N/A,#N/A,FALSE,"GME";#N/A,#N/A,FALSE,"masez"}</definedName>
    <definedName name="___FHE7" localSheetId="6" hidden="1">{#N/A,#N/A,FALSE,"masez (10)";#N/A,#N/A,FALSE,"masez (7)";#N/A,#N/A,FALSE,"masez (6)";#N/A,#N/A,FALSE,"masez (5)";#N/A,#N/A,FALSE,"masez (4)";#N/A,#N/A,FALSE,"masez (3)";#N/A,#N/A,FALSE,"masez (2)";#N/A,#N/A,FALSE,"GME";#N/A,#N/A,FALSE,"masez"}</definedName>
    <definedName name="___FHE7" localSheetId="5" hidden="1">{#N/A,#N/A,FALSE,"masez (10)";#N/A,#N/A,FALSE,"masez (7)";#N/A,#N/A,FALSE,"masez (6)";#N/A,#N/A,FALSE,"masez (5)";#N/A,#N/A,FALSE,"masez (4)";#N/A,#N/A,FALSE,"masez (3)";#N/A,#N/A,FALSE,"masez (2)";#N/A,#N/A,FALSE,"GME";#N/A,#N/A,FALSE,"masez"}</definedName>
    <definedName name="___FHE7" localSheetId="4" hidden="1">{#N/A,#N/A,FALSE,"masez (10)";#N/A,#N/A,FALSE,"masez (7)";#N/A,#N/A,FALSE,"masez (6)";#N/A,#N/A,FALSE,"masez (5)";#N/A,#N/A,FALSE,"masez (4)";#N/A,#N/A,FALSE,"masez (3)";#N/A,#N/A,FALSE,"masez (2)";#N/A,#N/A,FALSE,"GME";#N/A,#N/A,FALSE,"masez"}</definedName>
    <definedName name="___FHE7" hidden="1">{#N/A,#N/A,FALSE,"masez (10)";#N/A,#N/A,FALSE,"masez (7)";#N/A,#N/A,FALSE,"masez (6)";#N/A,#N/A,FALSE,"masez (5)";#N/A,#N/A,FALSE,"masez (4)";#N/A,#N/A,FALSE,"masez (3)";#N/A,#N/A,FALSE,"masez (2)";#N/A,#N/A,FALSE,"GME";#N/A,#N/A,FALSE,"masez"}</definedName>
    <definedName name="___jy5" localSheetId="2" hidden="1">{#N/A,#N/A,FALSE,"masez (10)";#N/A,#N/A,FALSE,"masez (7)";#N/A,#N/A,FALSE,"masez (6)";#N/A,#N/A,FALSE,"masez (5)";#N/A,#N/A,FALSE,"masez (4)";#N/A,#N/A,FALSE,"masez (3)";#N/A,#N/A,FALSE,"masez (2)";#N/A,#N/A,FALSE,"GME";#N/A,#N/A,FALSE,"masez"}</definedName>
    <definedName name="___jy5" localSheetId="3" hidden="1">{#N/A,#N/A,FALSE,"masez (10)";#N/A,#N/A,FALSE,"masez (7)";#N/A,#N/A,FALSE,"masez (6)";#N/A,#N/A,FALSE,"masez (5)";#N/A,#N/A,FALSE,"masez (4)";#N/A,#N/A,FALSE,"masez (3)";#N/A,#N/A,FALSE,"masez (2)";#N/A,#N/A,FALSE,"GME";#N/A,#N/A,FALSE,"masez"}</definedName>
    <definedName name="___jy5" localSheetId="6" hidden="1">{#N/A,#N/A,FALSE,"masez (10)";#N/A,#N/A,FALSE,"masez (7)";#N/A,#N/A,FALSE,"masez (6)";#N/A,#N/A,FALSE,"masez (5)";#N/A,#N/A,FALSE,"masez (4)";#N/A,#N/A,FALSE,"masez (3)";#N/A,#N/A,FALSE,"masez (2)";#N/A,#N/A,FALSE,"GME";#N/A,#N/A,FALSE,"masez"}</definedName>
    <definedName name="___jy5" localSheetId="5" hidden="1">{#N/A,#N/A,FALSE,"masez (10)";#N/A,#N/A,FALSE,"masez (7)";#N/A,#N/A,FALSE,"masez (6)";#N/A,#N/A,FALSE,"masez (5)";#N/A,#N/A,FALSE,"masez (4)";#N/A,#N/A,FALSE,"masez (3)";#N/A,#N/A,FALSE,"masez (2)";#N/A,#N/A,FALSE,"GME";#N/A,#N/A,FALSE,"masez"}</definedName>
    <definedName name="___jy5" localSheetId="4" hidden="1">{#N/A,#N/A,FALSE,"masez (10)";#N/A,#N/A,FALSE,"masez (7)";#N/A,#N/A,FALSE,"masez (6)";#N/A,#N/A,FALSE,"masez (5)";#N/A,#N/A,FALSE,"masez (4)";#N/A,#N/A,FALSE,"masez (3)";#N/A,#N/A,FALSE,"masez (2)";#N/A,#N/A,FALSE,"GME";#N/A,#N/A,FALSE,"masez"}</definedName>
    <definedName name="___jy5" hidden="1">{#N/A,#N/A,FALSE,"masez (10)";#N/A,#N/A,FALSE,"masez (7)";#N/A,#N/A,FALSE,"masez (6)";#N/A,#N/A,FALSE,"masez (5)";#N/A,#N/A,FALSE,"masez (4)";#N/A,#N/A,FALSE,"masez (3)";#N/A,#N/A,FALSE,"masez (2)";#N/A,#N/A,FALSE,"GME";#N/A,#N/A,FALSE,"masez"}</definedName>
    <definedName name="___tyl2" localSheetId="2" hidden="1">{#N/A,#N/A,FALSE,"masez (10)";#N/A,#N/A,FALSE,"masez (7)";#N/A,#N/A,FALSE,"masez (6)";#N/A,#N/A,FALSE,"masez (5)";#N/A,#N/A,FALSE,"masez (4)";#N/A,#N/A,FALSE,"masez (3)";#N/A,#N/A,FALSE,"masez (2)";#N/A,#N/A,FALSE,"GME";#N/A,#N/A,FALSE,"masez"}</definedName>
    <definedName name="___tyl2" localSheetId="3" hidden="1">{#N/A,#N/A,FALSE,"masez (10)";#N/A,#N/A,FALSE,"masez (7)";#N/A,#N/A,FALSE,"masez (6)";#N/A,#N/A,FALSE,"masez (5)";#N/A,#N/A,FALSE,"masez (4)";#N/A,#N/A,FALSE,"masez (3)";#N/A,#N/A,FALSE,"masez (2)";#N/A,#N/A,FALSE,"GME";#N/A,#N/A,FALSE,"masez"}</definedName>
    <definedName name="___tyl2" localSheetId="6" hidden="1">{#N/A,#N/A,FALSE,"masez (10)";#N/A,#N/A,FALSE,"masez (7)";#N/A,#N/A,FALSE,"masez (6)";#N/A,#N/A,FALSE,"masez (5)";#N/A,#N/A,FALSE,"masez (4)";#N/A,#N/A,FALSE,"masez (3)";#N/A,#N/A,FALSE,"masez (2)";#N/A,#N/A,FALSE,"GME";#N/A,#N/A,FALSE,"masez"}</definedName>
    <definedName name="___tyl2" localSheetId="5" hidden="1">{#N/A,#N/A,FALSE,"masez (10)";#N/A,#N/A,FALSE,"masez (7)";#N/A,#N/A,FALSE,"masez (6)";#N/A,#N/A,FALSE,"masez (5)";#N/A,#N/A,FALSE,"masez (4)";#N/A,#N/A,FALSE,"masez (3)";#N/A,#N/A,FALSE,"masez (2)";#N/A,#N/A,FALSE,"GME";#N/A,#N/A,FALSE,"masez"}</definedName>
    <definedName name="___tyl2" localSheetId="4" hidden="1">{#N/A,#N/A,FALSE,"masez (10)";#N/A,#N/A,FALSE,"masez (7)";#N/A,#N/A,FALSE,"masez (6)";#N/A,#N/A,FALSE,"masez (5)";#N/A,#N/A,FALSE,"masez (4)";#N/A,#N/A,FALSE,"masez (3)";#N/A,#N/A,FALSE,"masez (2)";#N/A,#N/A,FALSE,"GME";#N/A,#N/A,FALSE,"masez"}</definedName>
    <definedName name="___tyl2" hidden="1">{#N/A,#N/A,FALSE,"masez (10)";#N/A,#N/A,FALSE,"masez (7)";#N/A,#N/A,FALSE,"masez (6)";#N/A,#N/A,FALSE,"masez (5)";#N/A,#N/A,FALSE,"masez (4)";#N/A,#N/A,FALSE,"masez (3)";#N/A,#N/A,FALSE,"masez (2)";#N/A,#N/A,FALSE,"GME";#N/A,#N/A,FALSE,"masez"}</definedName>
    <definedName name="___wrn1" localSheetId="2" hidden="1">{#N/A,#N/A,TRUE,"Est. de Fact.";#N/A,#N/A,TRUE,"Capitulo 19";#N/A,#N/A,TRUE,"Proyecto P855"}</definedName>
    <definedName name="___wrn1" localSheetId="3" hidden="1">{#N/A,#N/A,TRUE,"Est. de Fact.";#N/A,#N/A,TRUE,"Capitulo 19";#N/A,#N/A,TRUE,"Proyecto P855"}</definedName>
    <definedName name="___wrn1" localSheetId="6" hidden="1">{#N/A,#N/A,TRUE,"Est. de Fact.";#N/A,#N/A,TRUE,"Capitulo 19";#N/A,#N/A,TRUE,"Proyecto P855"}</definedName>
    <definedName name="___wrn1" localSheetId="5" hidden="1">{#N/A,#N/A,TRUE,"Est. de Fact.";#N/A,#N/A,TRUE,"Capitulo 19";#N/A,#N/A,TRUE,"Proyecto P855"}</definedName>
    <definedName name="___wrn1" localSheetId="4" hidden="1">{#N/A,#N/A,TRUE,"Est. de Fact.";#N/A,#N/A,TRUE,"Capitulo 19";#N/A,#N/A,TRUE,"Proyecto P855"}</definedName>
    <definedName name="___wrn1" hidden="1">{#N/A,#N/A,TRUE,"Est. de Fact.";#N/A,#N/A,TRUE,"Capitulo 19";#N/A,#N/A,TRUE,"Proyecto P855"}</definedName>
    <definedName name="___zx2" localSheetId="2" hidden="1">{#N/A,#N/A,FALSE,"masez (10)";#N/A,#N/A,FALSE,"masez (7)";#N/A,#N/A,FALSE,"masez (6)";#N/A,#N/A,FALSE,"masez (5)";#N/A,#N/A,FALSE,"masez (4)";#N/A,#N/A,FALSE,"masez (3)";#N/A,#N/A,FALSE,"masez (2)";#N/A,#N/A,FALSE,"GME";#N/A,#N/A,FALSE,"masez"}</definedName>
    <definedName name="___zx2" localSheetId="3" hidden="1">{#N/A,#N/A,FALSE,"masez (10)";#N/A,#N/A,FALSE,"masez (7)";#N/A,#N/A,FALSE,"masez (6)";#N/A,#N/A,FALSE,"masez (5)";#N/A,#N/A,FALSE,"masez (4)";#N/A,#N/A,FALSE,"masez (3)";#N/A,#N/A,FALSE,"masez (2)";#N/A,#N/A,FALSE,"GME";#N/A,#N/A,FALSE,"masez"}</definedName>
    <definedName name="___zx2" localSheetId="6" hidden="1">{#N/A,#N/A,FALSE,"masez (10)";#N/A,#N/A,FALSE,"masez (7)";#N/A,#N/A,FALSE,"masez (6)";#N/A,#N/A,FALSE,"masez (5)";#N/A,#N/A,FALSE,"masez (4)";#N/A,#N/A,FALSE,"masez (3)";#N/A,#N/A,FALSE,"masez (2)";#N/A,#N/A,FALSE,"GME";#N/A,#N/A,FALSE,"masez"}</definedName>
    <definedName name="___zx2" localSheetId="5" hidden="1">{#N/A,#N/A,FALSE,"masez (10)";#N/A,#N/A,FALSE,"masez (7)";#N/A,#N/A,FALSE,"masez (6)";#N/A,#N/A,FALSE,"masez (5)";#N/A,#N/A,FALSE,"masez (4)";#N/A,#N/A,FALSE,"masez (3)";#N/A,#N/A,FALSE,"masez (2)";#N/A,#N/A,FALSE,"GME";#N/A,#N/A,FALSE,"masez"}</definedName>
    <definedName name="___zx2" localSheetId="4" hidden="1">{#N/A,#N/A,FALSE,"masez (10)";#N/A,#N/A,FALSE,"masez (7)";#N/A,#N/A,FALSE,"masez (6)";#N/A,#N/A,FALSE,"masez (5)";#N/A,#N/A,FALSE,"masez (4)";#N/A,#N/A,FALSE,"masez (3)";#N/A,#N/A,FALSE,"masez (2)";#N/A,#N/A,FALSE,"GME";#N/A,#N/A,FALSE,"masez"}</definedName>
    <definedName name="___zx2" hidden="1">{#N/A,#N/A,FALSE,"masez (10)";#N/A,#N/A,FALSE,"masez (7)";#N/A,#N/A,FALSE,"masez (6)";#N/A,#N/A,FALSE,"masez (5)";#N/A,#N/A,FALSE,"masez (4)";#N/A,#N/A,FALSE,"masez (3)";#N/A,#N/A,FALSE,"masez (2)";#N/A,#N/A,FALSE,"GME";#N/A,#N/A,FALSE,"masez"}</definedName>
    <definedName name="__1__123Graph_A__200__BPF" hidden="1">#REF!</definedName>
    <definedName name="__10__123Graph_C__200__D50" hidden="1">#REF!</definedName>
    <definedName name="__11__123Graph_CGRANULOMETRIA_1" hidden="1">#REF!</definedName>
    <definedName name="__12__123Graph_D__200__BPF" hidden="1">#REF!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3__123Graph_D__200__D50" hidden="1">#REF!</definedName>
    <definedName name="__14__123Graph_E__200__BPF" hidden="1">#REF!</definedName>
    <definedName name="__15__123Graph_E__200__D50" hidden="1">#REF!</definedName>
    <definedName name="__16__123Graph_F__200__BPF" hidden="1">#REF!</definedName>
    <definedName name="__17__123Graph_F__200__D50" hidden="1">#REF!</definedName>
    <definedName name="__18__123Graph_X__200__BPF" hidden="1">#REF!</definedName>
    <definedName name="__19__123Graph_X__200__D50" hidden="1">#REF!</definedName>
    <definedName name="__2__123Graph_A__200__D50" hidden="1">#REF!</definedName>
    <definedName name="__20__123Graph_XEFICIENCIA_1" hidden="1">#REF!</definedName>
    <definedName name="__21__123Graph_XGRANULOMETRIA_1" hidden="1">#REF!</definedName>
    <definedName name="__3__123Graph_AEFICIENCIA_1" hidden="1">#REF!</definedName>
    <definedName name="__4__123Graph_AGRANULOMETRIA_1" hidden="1">#REF!</definedName>
    <definedName name="__5__123Graph_B__200__BPF" hidden="1">#REF!</definedName>
    <definedName name="__6__123Graph_B__200__D50" hidden="1">#REF!</definedName>
    <definedName name="__7__123Graph_BEFICIENCIA_1" hidden="1">#REF!</definedName>
    <definedName name="__8__123Graph_BGRANULOMETRIA_1" hidden="1">#REF!</definedName>
    <definedName name="__9__123Graph_C__200__BPF" hidden="1">#REF!</definedName>
    <definedName name="__FHE7" localSheetId="2" hidden="1">{#N/A,#N/A,FALSE,"masez (10)";#N/A,#N/A,FALSE,"masez (7)";#N/A,#N/A,FALSE,"masez (6)";#N/A,#N/A,FALSE,"masez (5)";#N/A,#N/A,FALSE,"masez (4)";#N/A,#N/A,FALSE,"masez (3)";#N/A,#N/A,FALSE,"masez (2)";#N/A,#N/A,FALSE,"GME";#N/A,#N/A,FALSE,"masez"}</definedName>
    <definedName name="__FHE7" localSheetId="3" hidden="1">{#N/A,#N/A,FALSE,"masez (10)";#N/A,#N/A,FALSE,"masez (7)";#N/A,#N/A,FALSE,"masez (6)";#N/A,#N/A,FALSE,"masez (5)";#N/A,#N/A,FALSE,"masez (4)";#N/A,#N/A,FALSE,"masez (3)";#N/A,#N/A,FALSE,"masez (2)";#N/A,#N/A,FALSE,"GME";#N/A,#N/A,FALSE,"masez"}</definedName>
    <definedName name="__FHE7" localSheetId="6" hidden="1">{#N/A,#N/A,FALSE,"masez (10)";#N/A,#N/A,FALSE,"masez (7)";#N/A,#N/A,FALSE,"masez (6)";#N/A,#N/A,FALSE,"masez (5)";#N/A,#N/A,FALSE,"masez (4)";#N/A,#N/A,FALSE,"masez (3)";#N/A,#N/A,FALSE,"masez (2)";#N/A,#N/A,FALSE,"GME";#N/A,#N/A,FALSE,"masez"}</definedName>
    <definedName name="__FHE7" localSheetId="5" hidden="1">{#N/A,#N/A,FALSE,"masez (10)";#N/A,#N/A,FALSE,"masez (7)";#N/A,#N/A,FALSE,"masez (6)";#N/A,#N/A,FALSE,"masez (5)";#N/A,#N/A,FALSE,"masez (4)";#N/A,#N/A,FALSE,"masez (3)";#N/A,#N/A,FALSE,"masez (2)";#N/A,#N/A,FALSE,"GME";#N/A,#N/A,FALSE,"masez"}</definedName>
    <definedName name="__FHE7" localSheetId="4" hidden="1">{#N/A,#N/A,FALSE,"masez (10)";#N/A,#N/A,FALSE,"masez (7)";#N/A,#N/A,FALSE,"masez (6)";#N/A,#N/A,FALSE,"masez (5)";#N/A,#N/A,FALSE,"masez (4)";#N/A,#N/A,FALSE,"masez (3)";#N/A,#N/A,FALSE,"masez (2)";#N/A,#N/A,FALSE,"GME";#N/A,#N/A,FALSE,"masez"}</definedName>
    <definedName name="__FHE7" hidden="1">{#N/A,#N/A,FALSE,"masez (10)";#N/A,#N/A,FALSE,"masez (7)";#N/A,#N/A,FALSE,"masez (6)";#N/A,#N/A,FALSE,"masez (5)";#N/A,#N/A,FALSE,"masez (4)";#N/A,#N/A,FALSE,"masez (3)";#N/A,#N/A,FALSE,"masez (2)";#N/A,#N/A,FALSE,"GME";#N/A,#N/A,FALSE,"masez"}</definedName>
    <definedName name="__IntlFixup" hidden="1">TRUE</definedName>
    <definedName name="__IntlFixupTable" hidden="1">#REF!</definedName>
    <definedName name="__jy5" localSheetId="2" hidden="1">{#N/A,#N/A,FALSE,"masez (10)";#N/A,#N/A,FALSE,"masez (7)";#N/A,#N/A,FALSE,"masez (6)";#N/A,#N/A,FALSE,"masez (5)";#N/A,#N/A,FALSE,"masez (4)";#N/A,#N/A,FALSE,"masez (3)";#N/A,#N/A,FALSE,"masez (2)";#N/A,#N/A,FALSE,"GME";#N/A,#N/A,FALSE,"masez"}</definedName>
    <definedName name="__jy5" localSheetId="3" hidden="1">{#N/A,#N/A,FALSE,"masez (10)";#N/A,#N/A,FALSE,"masez (7)";#N/A,#N/A,FALSE,"masez (6)";#N/A,#N/A,FALSE,"masez (5)";#N/A,#N/A,FALSE,"masez (4)";#N/A,#N/A,FALSE,"masez (3)";#N/A,#N/A,FALSE,"masez (2)";#N/A,#N/A,FALSE,"GME";#N/A,#N/A,FALSE,"masez"}</definedName>
    <definedName name="__jy5" localSheetId="6" hidden="1">{#N/A,#N/A,FALSE,"masez (10)";#N/A,#N/A,FALSE,"masez (7)";#N/A,#N/A,FALSE,"masez (6)";#N/A,#N/A,FALSE,"masez (5)";#N/A,#N/A,FALSE,"masez (4)";#N/A,#N/A,FALSE,"masez (3)";#N/A,#N/A,FALSE,"masez (2)";#N/A,#N/A,FALSE,"GME";#N/A,#N/A,FALSE,"masez"}</definedName>
    <definedName name="__jy5" localSheetId="5" hidden="1">{#N/A,#N/A,FALSE,"masez (10)";#N/A,#N/A,FALSE,"masez (7)";#N/A,#N/A,FALSE,"masez (6)";#N/A,#N/A,FALSE,"masez (5)";#N/A,#N/A,FALSE,"masez (4)";#N/A,#N/A,FALSE,"masez (3)";#N/A,#N/A,FALSE,"masez (2)";#N/A,#N/A,FALSE,"GME";#N/A,#N/A,FALSE,"masez"}</definedName>
    <definedName name="__jy5" localSheetId="4" hidden="1">{#N/A,#N/A,FALSE,"masez (10)";#N/A,#N/A,FALSE,"masez (7)";#N/A,#N/A,FALSE,"masez (6)";#N/A,#N/A,FALSE,"masez (5)";#N/A,#N/A,FALSE,"masez (4)";#N/A,#N/A,FALSE,"masez (3)";#N/A,#N/A,FALSE,"masez (2)";#N/A,#N/A,FALSE,"GME";#N/A,#N/A,FALSE,"masez"}</definedName>
    <definedName name="__jy5" hidden="1">{#N/A,#N/A,FALSE,"masez (10)";#N/A,#N/A,FALSE,"masez (7)";#N/A,#N/A,FALSE,"masez (6)";#N/A,#N/A,FALSE,"masez (5)";#N/A,#N/A,FALSE,"masez (4)";#N/A,#N/A,FALSE,"masez (3)";#N/A,#N/A,FALSE,"masez (2)";#N/A,#N/A,FALSE,"GME";#N/A,#N/A,FALSE,"masez"}</definedName>
    <definedName name="__tyl2" localSheetId="2" hidden="1">{#N/A,#N/A,FALSE,"masez (10)";#N/A,#N/A,FALSE,"masez (7)";#N/A,#N/A,FALSE,"masez (6)";#N/A,#N/A,FALSE,"masez (5)";#N/A,#N/A,FALSE,"masez (4)";#N/A,#N/A,FALSE,"masez (3)";#N/A,#N/A,FALSE,"masez (2)";#N/A,#N/A,FALSE,"GME";#N/A,#N/A,FALSE,"masez"}</definedName>
    <definedName name="__tyl2" localSheetId="3" hidden="1">{#N/A,#N/A,FALSE,"masez (10)";#N/A,#N/A,FALSE,"masez (7)";#N/A,#N/A,FALSE,"masez (6)";#N/A,#N/A,FALSE,"masez (5)";#N/A,#N/A,FALSE,"masez (4)";#N/A,#N/A,FALSE,"masez (3)";#N/A,#N/A,FALSE,"masez (2)";#N/A,#N/A,FALSE,"GME";#N/A,#N/A,FALSE,"masez"}</definedName>
    <definedName name="__tyl2" localSheetId="6" hidden="1">{#N/A,#N/A,FALSE,"masez (10)";#N/A,#N/A,FALSE,"masez (7)";#N/A,#N/A,FALSE,"masez (6)";#N/A,#N/A,FALSE,"masez (5)";#N/A,#N/A,FALSE,"masez (4)";#N/A,#N/A,FALSE,"masez (3)";#N/A,#N/A,FALSE,"masez (2)";#N/A,#N/A,FALSE,"GME";#N/A,#N/A,FALSE,"masez"}</definedName>
    <definedName name="__tyl2" localSheetId="5" hidden="1">{#N/A,#N/A,FALSE,"masez (10)";#N/A,#N/A,FALSE,"masez (7)";#N/A,#N/A,FALSE,"masez (6)";#N/A,#N/A,FALSE,"masez (5)";#N/A,#N/A,FALSE,"masez (4)";#N/A,#N/A,FALSE,"masez (3)";#N/A,#N/A,FALSE,"masez (2)";#N/A,#N/A,FALSE,"GME";#N/A,#N/A,FALSE,"masez"}</definedName>
    <definedName name="__tyl2" localSheetId="4" hidden="1">{#N/A,#N/A,FALSE,"masez (10)";#N/A,#N/A,FALSE,"masez (7)";#N/A,#N/A,FALSE,"masez (6)";#N/A,#N/A,FALSE,"masez (5)";#N/A,#N/A,FALSE,"masez (4)";#N/A,#N/A,FALSE,"masez (3)";#N/A,#N/A,FALSE,"masez (2)";#N/A,#N/A,FALSE,"GME";#N/A,#N/A,FALSE,"masez"}</definedName>
    <definedName name="__tyl2" hidden="1">{#N/A,#N/A,FALSE,"masez (10)";#N/A,#N/A,FALSE,"masez (7)";#N/A,#N/A,FALSE,"masez (6)";#N/A,#N/A,FALSE,"masez (5)";#N/A,#N/A,FALSE,"masez (4)";#N/A,#N/A,FALSE,"masez (3)";#N/A,#N/A,FALSE,"masez (2)";#N/A,#N/A,FALSE,"GME";#N/A,#N/A,FALSE,"masez"}</definedName>
    <definedName name="__wrn1" localSheetId="2" hidden="1">{#N/A,#N/A,TRUE,"Est. de Fact.";#N/A,#N/A,TRUE,"Capitulo 19";#N/A,#N/A,TRUE,"Proyecto P855"}</definedName>
    <definedName name="__wrn1" localSheetId="3" hidden="1">{#N/A,#N/A,TRUE,"Est. de Fact.";#N/A,#N/A,TRUE,"Capitulo 19";#N/A,#N/A,TRUE,"Proyecto P855"}</definedName>
    <definedName name="__wrn1" localSheetId="6" hidden="1">{#N/A,#N/A,TRUE,"Est. de Fact.";#N/A,#N/A,TRUE,"Capitulo 19";#N/A,#N/A,TRUE,"Proyecto P855"}</definedName>
    <definedName name="__wrn1" localSheetId="5" hidden="1">{#N/A,#N/A,TRUE,"Est. de Fact.";#N/A,#N/A,TRUE,"Capitulo 19";#N/A,#N/A,TRUE,"Proyecto P855"}</definedName>
    <definedName name="__wrn1" localSheetId="4" hidden="1">{#N/A,#N/A,TRUE,"Est. de Fact.";#N/A,#N/A,TRUE,"Capitulo 19";#N/A,#N/A,TRUE,"Proyecto P855"}</definedName>
    <definedName name="__wrn1" hidden="1">{#N/A,#N/A,TRUE,"Est. de Fact.";#N/A,#N/A,TRUE,"Capitulo 19";#N/A,#N/A,TRUE,"Proyecto P855"}</definedName>
    <definedName name="__xlfn.BAHTTEXT" hidden="1">#NAME?</definedName>
    <definedName name="__zx2" localSheetId="2" hidden="1">{#N/A,#N/A,FALSE,"masez (10)";#N/A,#N/A,FALSE,"masez (7)";#N/A,#N/A,FALSE,"masez (6)";#N/A,#N/A,FALSE,"masez (5)";#N/A,#N/A,FALSE,"masez (4)";#N/A,#N/A,FALSE,"masez (3)";#N/A,#N/A,FALSE,"masez (2)";#N/A,#N/A,FALSE,"GME";#N/A,#N/A,FALSE,"masez"}</definedName>
    <definedName name="__zx2" localSheetId="3" hidden="1">{#N/A,#N/A,FALSE,"masez (10)";#N/A,#N/A,FALSE,"masez (7)";#N/A,#N/A,FALSE,"masez (6)";#N/A,#N/A,FALSE,"masez (5)";#N/A,#N/A,FALSE,"masez (4)";#N/A,#N/A,FALSE,"masez (3)";#N/A,#N/A,FALSE,"masez (2)";#N/A,#N/A,FALSE,"GME";#N/A,#N/A,FALSE,"masez"}</definedName>
    <definedName name="__zx2" localSheetId="6" hidden="1">{#N/A,#N/A,FALSE,"masez (10)";#N/A,#N/A,FALSE,"masez (7)";#N/A,#N/A,FALSE,"masez (6)";#N/A,#N/A,FALSE,"masez (5)";#N/A,#N/A,FALSE,"masez (4)";#N/A,#N/A,FALSE,"masez (3)";#N/A,#N/A,FALSE,"masez (2)";#N/A,#N/A,FALSE,"GME";#N/A,#N/A,FALSE,"masez"}</definedName>
    <definedName name="__zx2" localSheetId="5" hidden="1">{#N/A,#N/A,FALSE,"masez (10)";#N/A,#N/A,FALSE,"masez (7)";#N/A,#N/A,FALSE,"masez (6)";#N/A,#N/A,FALSE,"masez (5)";#N/A,#N/A,FALSE,"masez (4)";#N/A,#N/A,FALSE,"masez (3)";#N/A,#N/A,FALSE,"masez (2)";#N/A,#N/A,FALSE,"GME";#N/A,#N/A,FALSE,"masez"}</definedName>
    <definedName name="__zx2" localSheetId="4" hidden="1">{#N/A,#N/A,FALSE,"masez (10)";#N/A,#N/A,FALSE,"masez (7)";#N/A,#N/A,FALSE,"masez (6)";#N/A,#N/A,FALSE,"masez (5)";#N/A,#N/A,FALSE,"masez (4)";#N/A,#N/A,FALSE,"masez (3)";#N/A,#N/A,FALSE,"masez (2)";#N/A,#N/A,FALSE,"GME";#N/A,#N/A,FALSE,"masez"}</definedName>
    <definedName name="__zx2" hidden="1">{#N/A,#N/A,FALSE,"masez (10)";#N/A,#N/A,FALSE,"masez (7)";#N/A,#N/A,FALSE,"masez (6)";#N/A,#N/A,FALSE,"masez (5)";#N/A,#N/A,FALSE,"masez (4)";#N/A,#N/A,FALSE,"masez (3)";#N/A,#N/A,FALSE,"masez (2)";#N/A,#N/A,FALSE,"GME";#N/A,#N/A,FALSE,"masez"}</definedName>
    <definedName name="_1__123Graph_A__200__BPF" hidden="1">#REF!</definedName>
    <definedName name="_10__123Graph_C__200__D50" hidden="1">#REF!</definedName>
    <definedName name="_11__123Graph_CGRANULOMETRIA_1" hidden="1">#REF!</definedName>
    <definedName name="_12__123Graph_D__200__BPF" hidden="1">#REF!</definedName>
    <definedName name="_13__123Graph_D__200__D50" hidden="1">#REF!</definedName>
    <definedName name="_14__123Graph_E__200__BPF" hidden="1">#REF!</definedName>
    <definedName name="_15__123Graph_E__200__D50" hidden="1">#REF!</definedName>
    <definedName name="_16__123Graph_F__200__BPF" hidden="1">#REF!</definedName>
    <definedName name="_17__123Graph_F__200__D50" hidden="1">#REF!</definedName>
    <definedName name="_18__123Graph_X__200__BPF" hidden="1">#REF!</definedName>
    <definedName name="_19__123Graph_X__200__D50" hidden="1">#REF!</definedName>
    <definedName name="_2__123Graph_A__200__D50" hidden="1">#REF!</definedName>
    <definedName name="_20__123Graph_XEFICIENCIA_1" hidden="1">#REF!</definedName>
    <definedName name="_21__123Graph_XGRANULOMETRIA_1" hidden="1">#REF!</definedName>
    <definedName name="_3__123Graph_AEFICIENCIA_1" hidden="1">#REF!</definedName>
    <definedName name="_4__123Graph_AGRANULOMETRIA_1" hidden="1">#REF!</definedName>
    <definedName name="_5__123Graph_B__200__BPF" hidden="1">#REF!</definedName>
    <definedName name="_6__123Graph_B__200__D50" hidden="1">#REF!</definedName>
    <definedName name="_7__123Graph_BEFICIENCIA_1" hidden="1">#REF!</definedName>
    <definedName name="_8__123Graph_BGRANULOMETRIA_1" hidden="1">#REF!</definedName>
    <definedName name="_9__123Graph_C__200__BPF" hidden="1">#REF!</definedName>
    <definedName name="_bob" hidden="1">#REF!</definedName>
    <definedName name="_Example" hidden="1">#REF!</definedName>
    <definedName name="_FHE7" localSheetId="2" hidden="1">{#N/A,#N/A,FALSE,"masez (10)";#N/A,#N/A,FALSE,"masez (7)";#N/A,#N/A,FALSE,"masez (6)";#N/A,#N/A,FALSE,"masez (5)";#N/A,#N/A,FALSE,"masez (4)";#N/A,#N/A,FALSE,"masez (3)";#N/A,#N/A,FALSE,"masez (2)";#N/A,#N/A,FALSE,"GME";#N/A,#N/A,FALSE,"masez"}</definedName>
    <definedName name="_FHE7" localSheetId="3" hidden="1">{#N/A,#N/A,FALSE,"masez (10)";#N/A,#N/A,FALSE,"masez (7)";#N/A,#N/A,FALSE,"masez (6)";#N/A,#N/A,FALSE,"masez (5)";#N/A,#N/A,FALSE,"masez (4)";#N/A,#N/A,FALSE,"masez (3)";#N/A,#N/A,FALSE,"masez (2)";#N/A,#N/A,FALSE,"GME";#N/A,#N/A,FALSE,"masez"}</definedName>
    <definedName name="_FHE7" localSheetId="6" hidden="1">{#N/A,#N/A,FALSE,"masez (10)";#N/A,#N/A,FALSE,"masez (7)";#N/A,#N/A,FALSE,"masez (6)";#N/A,#N/A,FALSE,"masez (5)";#N/A,#N/A,FALSE,"masez (4)";#N/A,#N/A,FALSE,"masez (3)";#N/A,#N/A,FALSE,"masez (2)";#N/A,#N/A,FALSE,"GME";#N/A,#N/A,FALSE,"masez"}</definedName>
    <definedName name="_FHE7" localSheetId="5" hidden="1">{#N/A,#N/A,FALSE,"masez (10)";#N/A,#N/A,FALSE,"masez (7)";#N/A,#N/A,FALSE,"masez (6)";#N/A,#N/A,FALSE,"masez (5)";#N/A,#N/A,FALSE,"masez (4)";#N/A,#N/A,FALSE,"masez (3)";#N/A,#N/A,FALSE,"masez (2)";#N/A,#N/A,FALSE,"GME";#N/A,#N/A,FALSE,"masez"}</definedName>
    <definedName name="_FHE7" localSheetId="4" hidden="1">{#N/A,#N/A,FALSE,"masez (10)";#N/A,#N/A,FALSE,"masez (7)";#N/A,#N/A,FALSE,"masez (6)";#N/A,#N/A,FALSE,"masez (5)";#N/A,#N/A,FALSE,"masez (4)";#N/A,#N/A,FALSE,"masez (3)";#N/A,#N/A,FALSE,"masez (2)";#N/A,#N/A,FALSE,"GME";#N/A,#N/A,FALSE,"masez"}</definedName>
    <definedName name="_FHE7" hidden="1">{#N/A,#N/A,FALSE,"masez (10)";#N/A,#N/A,FALSE,"masez (7)";#N/A,#N/A,FALSE,"masez (6)";#N/A,#N/A,FALSE,"masez (5)";#N/A,#N/A,FALSE,"masez (4)";#N/A,#N/A,FALSE,"masez (3)";#N/A,#N/A,FALSE,"masez (2)";#N/A,#N/A,FALSE,"GME";#N/A,#N/A,FALSE,"masez"}</definedName>
    <definedName name="_Fill" hidden="1">#REF!</definedName>
    <definedName name="_xlnm._FilterDatabase" localSheetId="2" hidden="1">'GRI Content Index'!$F$11:$L$250</definedName>
    <definedName name="_xlnm._FilterDatabase" localSheetId="3" hidden="1">'SASB Index'!$G$11:$K$81</definedName>
    <definedName name="_xlnm._FilterDatabase" localSheetId="6" hidden="1">'SDG Index'!$G$10:$O$59</definedName>
    <definedName name="_xlnm._FilterDatabase" localSheetId="5" hidden="1">'TCFD Index'!$G$16:$J$40</definedName>
    <definedName name="_jy5" localSheetId="2" hidden="1">{#N/A,#N/A,FALSE,"masez (10)";#N/A,#N/A,FALSE,"masez (7)";#N/A,#N/A,FALSE,"masez (6)";#N/A,#N/A,FALSE,"masez (5)";#N/A,#N/A,FALSE,"masez (4)";#N/A,#N/A,FALSE,"masez (3)";#N/A,#N/A,FALSE,"masez (2)";#N/A,#N/A,FALSE,"GME";#N/A,#N/A,FALSE,"masez"}</definedName>
    <definedName name="_jy5" localSheetId="3" hidden="1">{#N/A,#N/A,FALSE,"masez (10)";#N/A,#N/A,FALSE,"masez (7)";#N/A,#N/A,FALSE,"masez (6)";#N/A,#N/A,FALSE,"masez (5)";#N/A,#N/A,FALSE,"masez (4)";#N/A,#N/A,FALSE,"masez (3)";#N/A,#N/A,FALSE,"masez (2)";#N/A,#N/A,FALSE,"GME";#N/A,#N/A,FALSE,"masez"}</definedName>
    <definedName name="_jy5" localSheetId="6" hidden="1">{#N/A,#N/A,FALSE,"masez (10)";#N/A,#N/A,FALSE,"masez (7)";#N/A,#N/A,FALSE,"masez (6)";#N/A,#N/A,FALSE,"masez (5)";#N/A,#N/A,FALSE,"masez (4)";#N/A,#N/A,FALSE,"masez (3)";#N/A,#N/A,FALSE,"masez (2)";#N/A,#N/A,FALSE,"GME";#N/A,#N/A,FALSE,"masez"}</definedName>
    <definedName name="_jy5" localSheetId="5" hidden="1">{#N/A,#N/A,FALSE,"masez (10)";#N/A,#N/A,FALSE,"masez (7)";#N/A,#N/A,FALSE,"masez (6)";#N/A,#N/A,FALSE,"masez (5)";#N/A,#N/A,FALSE,"masez (4)";#N/A,#N/A,FALSE,"masez (3)";#N/A,#N/A,FALSE,"masez (2)";#N/A,#N/A,FALSE,"GME";#N/A,#N/A,FALSE,"masez"}</definedName>
    <definedName name="_jy5" localSheetId="4" hidden="1">{#N/A,#N/A,FALSE,"masez (10)";#N/A,#N/A,FALSE,"masez (7)";#N/A,#N/A,FALSE,"masez (6)";#N/A,#N/A,FALSE,"masez (5)";#N/A,#N/A,FALSE,"masez (4)";#N/A,#N/A,FALSE,"masez (3)";#N/A,#N/A,FALSE,"masez (2)";#N/A,#N/A,FALSE,"GME";#N/A,#N/A,FALSE,"masez"}</definedName>
    <definedName name="_jy5" hidden="1">{#N/A,#N/A,FALSE,"masez (10)";#N/A,#N/A,FALSE,"masez (7)";#N/A,#N/A,FALSE,"masez (6)";#N/A,#N/A,FALSE,"masez (5)";#N/A,#N/A,FALSE,"masez (4)";#N/A,#N/A,FALSE,"masez (3)";#N/A,#N/A,FALSE,"masez (2)";#N/A,#N/A,FALSE,"GME";#N/A,#N/A,FALSE,"masez"}</definedName>
    <definedName name="_KK" hidden="1">#REF!</definedName>
    <definedName name="_Look" hidden="1">#REF!</definedName>
    <definedName name="_Order1" hidden="1">255</definedName>
    <definedName name="_Order2" hidden="1">255</definedName>
    <definedName name="_Order2_1" hidden="1">0</definedName>
    <definedName name="_Regression_Int" hidden="1">1</definedName>
    <definedName name="_Regression_Out" hidden="1">#REF!</definedName>
    <definedName name="_Regression_X" hidden="1">#REF!</definedName>
    <definedName name="_Regression_Y" hidden="1">#REF!</definedName>
    <definedName name="_Series" hidden="1">#REF!</definedName>
    <definedName name="_Shading"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yl2" localSheetId="2" hidden="1">{#N/A,#N/A,FALSE,"masez (10)";#N/A,#N/A,FALSE,"masez (7)";#N/A,#N/A,FALSE,"masez (6)";#N/A,#N/A,FALSE,"masez (5)";#N/A,#N/A,FALSE,"masez (4)";#N/A,#N/A,FALSE,"masez (3)";#N/A,#N/A,FALSE,"masez (2)";#N/A,#N/A,FALSE,"GME";#N/A,#N/A,FALSE,"masez"}</definedName>
    <definedName name="_tyl2" localSheetId="3" hidden="1">{#N/A,#N/A,FALSE,"masez (10)";#N/A,#N/A,FALSE,"masez (7)";#N/A,#N/A,FALSE,"masez (6)";#N/A,#N/A,FALSE,"masez (5)";#N/A,#N/A,FALSE,"masez (4)";#N/A,#N/A,FALSE,"masez (3)";#N/A,#N/A,FALSE,"masez (2)";#N/A,#N/A,FALSE,"GME";#N/A,#N/A,FALSE,"masez"}</definedName>
    <definedName name="_tyl2" localSheetId="6" hidden="1">{#N/A,#N/A,FALSE,"masez (10)";#N/A,#N/A,FALSE,"masez (7)";#N/A,#N/A,FALSE,"masez (6)";#N/A,#N/A,FALSE,"masez (5)";#N/A,#N/A,FALSE,"masez (4)";#N/A,#N/A,FALSE,"masez (3)";#N/A,#N/A,FALSE,"masez (2)";#N/A,#N/A,FALSE,"GME";#N/A,#N/A,FALSE,"masez"}</definedName>
    <definedName name="_tyl2" localSheetId="5" hidden="1">{#N/A,#N/A,FALSE,"masez (10)";#N/A,#N/A,FALSE,"masez (7)";#N/A,#N/A,FALSE,"masez (6)";#N/A,#N/A,FALSE,"masez (5)";#N/A,#N/A,FALSE,"masez (4)";#N/A,#N/A,FALSE,"masez (3)";#N/A,#N/A,FALSE,"masez (2)";#N/A,#N/A,FALSE,"GME";#N/A,#N/A,FALSE,"masez"}</definedName>
    <definedName name="_tyl2" localSheetId="4" hidden="1">{#N/A,#N/A,FALSE,"masez (10)";#N/A,#N/A,FALSE,"masez (7)";#N/A,#N/A,FALSE,"masez (6)";#N/A,#N/A,FALSE,"masez (5)";#N/A,#N/A,FALSE,"masez (4)";#N/A,#N/A,FALSE,"masez (3)";#N/A,#N/A,FALSE,"masez (2)";#N/A,#N/A,FALSE,"GME";#N/A,#N/A,FALSE,"masez"}</definedName>
    <definedName name="_tyl2" hidden="1">{#N/A,#N/A,FALSE,"masez (10)";#N/A,#N/A,FALSE,"masez (7)";#N/A,#N/A,FALSE,"masez (6)";#N/A,#N/A,FALSE,"masez (5)";#N/A,#N/A,FALSE,"masez (4)";#N/A,#N/A,FALSE,"masez (3)";#N/A,#N/A,FALSE,"masez (2)";#N/A,#N/A,FALSE,"GME";#N/A,#N/A,FALSE,"masez"}</definedName>
    <definedName name="_wrn1" localSheetId="2" hidden="1">{#N/A,#N/A,TRUE,"Est. de Fact.";#N/A,#N/A,TRUE,"Capitulo 19";#N/A,#N/A,TRUE,"Proyecto P855"}</definedName>
    <definedName name="_wrn1" localSheetId="3" hidden="1">{#N/A,#N/A,TRUE,"Est. de Fact.";#N/A,#N/A,TRUE,"Capitulo 19";#N/A,#N/A,TRUE,"Proyecto P855"}</definedName>
    <definedName name="_wrn1" localSheetId="6" hidden="1">{#N/A,#N/A,TRUE,"Est. de Fact.";#N/A,#N/A,TRUE,"Capitulo 19";#N/A,#N/A,TRUE,"Proyecto P855"}</definedName>
    <definedName name="_wrn1" localSheetId="5" hidden="1">{#N/A,#N/A,TRUE,"Est. de Fact.";#N/A,#N/A,TRUE,"Capitulo 19";#N/A,#N/A,TRUE,"Proyecto P855"}</definedName>
    <definedName name="_wrn1" localSheetId="4" hidden="1">{#N/A,#N/A,TRUE,"Est. de Fact.";#N/A,#N/A,TRUE,"Capitulo 19";#N/A,#N/A,TRUE,"Proyecto P855"}</definedName>
    <definedName name="_wrn1" hidden="1">{#N/A,#N/A,TRUE,"Est. de Fact.";#N/A,#N/A,TRUE,"Capitulo 19";#N/A,#N/A,TRUE,"Proyecto P855"}</definedName>
    <definedName name="_zx2" localSheetId="2" hidden="1">{#N/A,#N/A,FALSE,"masez (10)";#N/A,#N/A,FALSE,"masez (7)";#N/A,#N/A,FALSE,"masez (6)";#N/A,#N/A,FALSE,"masez (5)";#N/A,#N/A,FALSE,"masez (4)";#N/A,#N/A,FALSE,"masez (3)";#N/A,#N/A,FALSE,"masez (2)";#N/A,#N/A,FALSE,"GME";#N/A,#N/A,FALSE,"masez"}</definedName>
    <definedName name="_zx2" localSheetId="3" hidden="1">{#N/A,#N/A,FALSE,"masez (10)";#N/A,#N/A,FALSE,"masez (7)";#N/A,#N/A,FALSE,"masez (6)";#N/A,#N/A,FALSE,"masez (5)";#N/A,#N/A,FALSE,"masez (4)";#N/A,#N/A,FALSE,"masez (3)";#N/A,#N/A,FALSE,"masez (2)";#N/A,#N/A,FALSE,"GME";#N/A,#N/A,FALSE,"masez"}</definedName>
    <definedName name="_zx2" localSheetId="6" hidden="1">{#N/A,#N/A,FALSE,"masez (10)";#N/A,#N/A,FALSE,"masez (7)";#N/A,#N/A,FALSE,"masez (6)";#N/A,#N/A,FALSE,"masez (5)";#N/A,#N/A,FALSE,"masez (4)";#N/A,#N/A,FALSE,"masez (3)";#N/A,#N/A,FALSE,"masez (2)";#N/A,#N/A,FALSE,"GME";#N/A,#N/A,FALSE,"masez"}</definedName>
    <definedName name="_zx2" localSheetId="5" hidden="1">{#N/A,#N/A,FALSE,"masez (10)";#N/A,#N/A,FALSE,"masez (7)";#N/A,#N/A,FALSE,"masez (6)";#N/A,#N/A,FALSE,"masez (5)";#N/A,#N/A,FALSE,"masez (4)";#N/A,#N/A,FALSE,"masez (3)";#N/A,#N/A,FALSE,"masez (2)";#N/A,#N/A,FALSE,"GME";#N/A,#N/A,FALSE,"masez"}</definedName>
    <definedName name="_zx2" localSheetId="4" hidden="1">{#N/A,#N/A,FALSE,"masez (10)";#N/A,#N/A,FALSE,"masez (7)";#N/A,#N/A,FALSE,"masez (6)";#N/A,#N/A,FALSE,"masez (5)";#N/A,#N/A,FALSE,"masez (4)";#N/A,#N/A,FALSE,"masez (3)";#N/A,#N/A,FALSE,"masez (2)";#N/A,#N/A,FALSE,"GME";#N/A,#N/A,FALSE,"masez"}</definedName>
    <definedName name="_zx2" hidden="1">{#N/A,#N/A,FALSE,"masez (10)";#N/A,#N/A,FALSE,"masez (7)";#N/A,#N/A,FALSE,"masez (6)";#N/A,#N/A,FALSE,"masez (5)";#N/A,#N/A,FALSE,"masez (4)";#N/A,#N/A,FALSE,"masez (3)";#N/A,#N/A,FALSE,"masez (2)";#N/A,#N/A,FALSE,"GME";#N/A,#N/A,FALSE,"masez"}</definedName>
    <definedName name="A_1" localSheetId="2" hidden="1">{#N/A,#N/A,FALSE,"Total_OC015";#N/A,#N/A,FALSE,"ADMIN";#N/A,#N/A,FALSE,"PROCES";#N/A,#N/A,FALSE,"mecan";#N/A,#N/A,FALSE,"civil";#N/A,#N/A,FALSE,"CAÑER";#N/A,#N/A,FALSE,"ELEC";#N/A,#N/A,FALSE,"INSTR"}</definedName>
    <definedName name="A_1" localSheetId="3" hidden="1">{#N/A,#N/A,FALSE,"Total_OC015";#N/A,#N/A,FALSE,"ADMIN";#N/A,#N/A,FALSE,"PROCES";#N/A,#N/A,FALSE,"mecan";#N/A,#N/A,FALSE,"civil";#N/A,#N/A,FALSE,"CAÑER";#N/A,#N/A,FALSE,"ELEC";#N/A,#N/A,FALSE,"INSTR"}</definedName>
    <definedName name="A_1" localSheetId="6" hidden="1">{#N/A,#N/A,FALSE,"Total_OC015";#N/A,#N/A,FALSE,"ADMIN";#N/A,#N/A,FALSE,"PROCES";#N/A,#N/A,FALSE,"mecan";#N/A,#N/A,FALSE,"civil";#N/A,#N/A,FALSE,"CAÑER";#N/A,#N/A,FALSE,"ELEC";#N/A,#N/A,FALSE,"INSTR"}</definedName>
    <definedName name="A_1" localSheetId="5" hidden="1">{#N/A,#N/A,FALSE,"Total_OC015";#N/A,#N/A,FALSE,"ADMIN";#N/A,#N/A,FALSE,"PROCES";#N/A,#N/A,FALSE,"mecan";#N/A,#N/A,FALSE,"civil";#N/A,#N/A,FALSE,"CAÑER";#N/A,#N/A,FALSE,"ELEC";#N/A,#N/A,FALSE,"INSTR"}</definedName>
    <definedName name="A_1" localSheetId="4" hidden="1">{#N/A,#N/A,FALSE,"Total_OC015";#N/A,#N/A,FALSE,"ADMIN";#N/A,#N/A,FALSE,"PROCES";#N/A,#N/A,FALSE,"mecan";#N/A,#N/A,FALSE,"civil";#N/A,#N/A,FALSE,"CAÑER";#N/A,#N/A,FALSE,"ELEC";#N/A,#N/A,FALSE,"INSTR"}</definedName>
    <definedName name="A_1" hidden="1">{#N/A,#N/A,FALSE,"Total_OC015";#N/A,#N/A,FALSE,"ADMIN";#N/A,#N/A,FALSE,"PROCES";#N/A,#N/A,FALSE,"mecan";#N/A,#N/A,FALSE,"civil";#N/A,#N/A,FALSE,"CAÑER";#N/A,#N/A,FALSE,"ELEC";#N/A,#N/A,FALSE,"INSTR"}</definedName>
    <definedName name="aa" localSheetId="2" hidden="1">{#N/A,#N/A,FALSE,"masez (10)";#N/A,#N/A,FALSE,"masez (7)";#N/A,#N/A,FALSE,"masez (6)";#N/A,#N/A,FALSE,"masez (5)";#N/A,#N/A,FALSE,"masez (4)";#N/A,#N/A,FALSE,"masez (3)";#N/A,#N/A,FALSE,"masez (2)";#N/A,#N/A,FALSE,"GME";#N/A,#N/A,FALSE,"masez"}</definedName>
    <definedName name="aa" localSheetId="3" hidden="1">{#N/A,#N/A,FALSE,"masez (10)";#N/A,#N/A,FALSE,"masez (7)";#N/A,#N/A,FALSE,"masez (6)";#N/A,#N/A,FALSE,"masez (5)";#N/A,#N/A,FALSE,"masez (4)";#N/A,#N/A,FALSE,"masez (3)";#N/A,#N/A,FALSE,"masez (2)";#N/A,#N/A,FALSE,"GME";#N/A,#N/A,FALSE,"masez"}</definedName>
    <definedName name="aa" localSheetId="6" hidden="1">{#N/A,#N/A,FALSE,"masez (10)";#N/A,#N/A,FALSE,"masez (7)";#N/A,#N/A,FALSE,"masez (6)";#N/A,#N/A,FALSE,"masez (5)";#N/A,#N/A,FALSE,"masez (4)";#N/A,#N/A,FALSE,"masez (3)";#N/A,#N/A,FALSE,"masez (2)";#N/A,#N/A,FALSE,"GME";#N/A,#N/A,FALSE,"masez"}</definedName>
    <definedName name="aa" localSheetId="5" hidden="1">{#N/A,#N/A,FALSE,"masez (10)";#N/A,#N/A,FALSE,"masez (7)";#N/A,#N/A,FALSE,"masez (6)";#N/A,#N/A,FALSE,"masez (5)";#N/A,#N/A,FALSE,"masez (4)";#N/A,#N/A,FALSE,"masez (3)";#N/A,#N/A,FALSE,"masez (2)";#N/A,#N/A,FALSE,"GME";#N/A,#N/A,FALSE,"masez"}</definedName>
    <definedName name="aa" localSheetId="4" hidden="1">{#N/A,#N/A,FALSE,"masez (10)";#N/A,#N/A,FALSE,"masez (7)";#N/A,#N/A,FALSE,"masez (6)";#N/A,#N/A,FALSE,"masez (5)";#N/A,#N/A,FALSE,"masez (4)";#N/A,#N/A,FALSE,"masez (3)";#N/A,#N/A,FALSE,"masez (2)";#N/A,#N/A,FALSE,"GME";#N/A,#N/A,FALSE,"masez"}</definedName>
    <definedName name="aa" hidden="1">{#N/A,#N/A,FALSE,"masez (10)";#N/A,#N/A,FALSE,"masez (7)";#N/A,#N/A,FALSE,"masez (6)";#N/A,#N/A,FALSE,"masez (5)";#N/A,#N/A,FALSE,"masez (4)";#N/A,#N/A,FALSE,"masez (3)";#N/A,#N/A,FALSE,"masez (2)";#N/A,#N/A,FALSE,"GME";#N/A,#N/A,FALSE,"masez"}</definedName>
    <definedName name="aa_1" localSheetId="2" hidden="1">{#N/A,#N/A,FALSE,"masez (10)";#N/A,#N/A,FALSE,"masez (7)";#N/A,#N/A,FALSE,"masez (6)";#N/A,#N/A,FALSE,"masez (5)";#N/A,#N/A,FALSE,"masez (4)";#N/A,#N/A,FALSE,"masez (3)";#N/A,#N/A,FALSE,"masez (2)";#N/A,#N/A,FALSE,"GME";#N/A,#N/A,FALSE,"masez"}</definedName>
    <definedName name="aa_1" localSheetId="3" hidden="1">{#N/A,#N/A,FALSE,"masez (10)";#N/A,#N/A,FALSE,"masez (7)";#N/A,#N/A,FALSE,"masez (6)";#N/A,#N/A,FALSE,"masez (5)";#N/A,#N/A,FALSE,"masez (4)";#N/A,#N/A,FALSE,"masez (3)";#N/A,#N/A,FALSE,"masez (2)";#N/A,#N/A,FALSE,"GME";#N/A,#N/A,FALSE,"masez"}</definedName>
    <definedName name="aa_1" localSheetId="6" hidden="1">{#N/A,#N/A,FALSE,"masez (10)";#N/A,#N/A,FALSE,"masez (7)";#N/A,#N/A,FALSE,"masez (6)";#N/A,#N/A,FALSE,"masez (5)";#N/A,#N/A,FALSE,"masez (4)";#N/A,#N/A,FALSE,"masez (3)";#N/A,#N/A,FALSE,"masez (2)";#N/A,#N/A,FALSE,"GME";#N/A,#N/A,FALSE,"masez"}</definedName>
    <definedName name="aa_1" localSheetId="5" hidden="1">{#N/A,#N/A,FALSE,"masez (10)";#N/A,#N/A,FALSE,"masez (7)";#N/A,#N/A,FALSE,"masez (6)";#N/A,#N/A,FALSE,"masez (5)";#N/A,#N/A,FALSE,"masez (4)";#N/A,#N/A,FALSE,"masez (3)";#N/A,#N/A,FALSE,"masez (2)";#N/A,#N/A,FALSE,"GME";#N/A,#N/A,FALSE,"masez"}</definedName>
    <definedName name="aa_1" localSheetId="4" hidden="1">{#N/A,#N/A,FALSE,"masez (10)";#N/A,#N/A,FALSE,"masez (7)";#N/A,#N/A,FALSE,"masez (6)";#N/A,#N/A,FALSE,"masez (5)";#N/A,#N/A,FALSE,"masez (4)";#N/A,#N/A,FALSE,"masez (3)";#N/A,#N/A,FALSE,"masez (2)";#N/A,#N/A,FALSE,"GME";#N/A,#N/A,FALSE,"masez"}</definedName>
    <definedName name="aa_1" hidden="1">{#N/A,#N/A,FALSE,"masez (10)";#N/A,#N/A,FALSE,"masez (7)";#N/A,#N/A,FALSE,"masez (6)";#N/A,#N/A,FALSE,"masez (5)";#N/A,#N/A,FALSE,"masez (4)";#N/A,#N/A,FALSE,"masez (3)";#N/A,#N/A,FALSE,"masez (2)";#N/A,#N/A,FALSE,"GME";#N/A,#N/A,FALSE,"masez"}</definedName>
    <definedName name="aaa" localSheetId="2" hidden="1">{#N/A,#N/A,FALSE,"masez (10)";#N/A,#N/A,FALSE,"masez (7)";#N/A,#N/A,FALSE,"masez (6)";#N/A,#N/A,FALSE,"masez (5)";#N/A,#N/A,FALSE,"masez (4)";#N/A,#N/A,FALSE,"masez (3)";#N/A,#N/A,FALSE,"masez (2)";#N/A,#N/A,FALSE,"GME";#N/A,#N/A,FALSE,"masez"}</definedName>
    <definedName name="aaa" localSheetId="3" hidden="1">{#N/A,#N/A,FALSE,"masez (10)";#N/A,#N/A,FALSE,"masez (7)";#N/A,#N/A,FALSE,"masez (6)";#N/A,#N/A,FALSE,"masez (5)";#N/A,#N/A,FALSE,"masez (4)";#N/A,#N/A,FALSE,"masez (3)";#N/A,#N/A,FALSE,"masez (2)";#N/A,#N/A,FALSE,"GME";#N/A,#N/A,FALSE,"masez"}</definedName>
    <definedName name="aaa" localSheetId="6" hidden="1">{#N/A,#N/A,FALSE,"masez (10)";#N/A,#N/A,FALSE,"masez (7)";#N/A,#N/A,FALSE,"masez (6)";#N/A,#N/A,FALSE,"masez (5)";#N/A,#N/A,FALSE,"masez (4)";#N/A,#N/A,FALSE,"masez (3)";#N/A,#N/A,FALSE,"masez (2)";#N/A,#N/A,FALSE,"GME";#N/A,#N/A,FALSE,"masez"}</definedName>
    <definedName name="aaa" localSheetId="5" hidden="1">{#N/A,#N/A,FALSE,"masez (10)";#N/A,#N/A,FALSE,"masez (7)";#N/A,#N/A,FALSE,"masez (6)";#N/A,#N/A,FALSE,"masez (5)";#N/A,#N/A,FALSE,"masez (4)";#N/A,#N/A,FALSE,"masez (3)";#N/A,#N/A,FALSE,"masez (2)";#N/A,#N/A,FALSE,"GME";#N/A,#N/A,FALSE,"masez"}</definedName>
    <definedName name="aaa" localSheetId="4" hidden="1">{#N/A,#N/A,FALSE,"masez (10)";#N/A,#N/A,FALSE,"masez (7)";#N/A,#N/A,FALSE,"masez (6)";#N/A,#N/A,FALSE,"masez (5)";#N/A,#N/A,FALSE,"masez (4)";#N/A,#N/A,FALSE,"masez (3)";#N/A,#N/A,FALSE,"masez (2)";#N/A,#N/A,FALSE,"GME";#N/A,#N/A,FALSE,"masez"}</definedName>
    <definedName name="aaa" hidden="1">{#N/A,#N/A,FALSE,"masez (10)";#N/A,#N/A,FALSE,"masez (7)";#N/A,#N/A,FALSE,"masez (6)";#N/A,#N/A,FALSE,"masez (5)";#N/A,#N/A,FALSE,"masez (4)";#N/A,#N/A,FALSE,"masez (3)";#N/A,#N/A,FALSE,"masez (2)";#N/A,#N/A,FALSE,"GME";#N/A,#N/A,FALSE,"masez"}</definedName>
    <definedName name="aaa_1" localSheetId="2" hidden="1">{#N/A,#N/A,FALSE,"masez (10)";#N/A,#N/A,FALSE,"masez (7)";#N/A,#N/A,FALSE,"masez (6)";#N/A,#N/A,FALSE,"masez (5)";#N/A,#N/A,FALSE,"masez (4)";#N/A,#N/A,FALSE,"masez (3)";#N/A,#N/A,FALSE,"masez (2)";#N/A,#N/A,FALSE,"GME";#N/A,#N/A,FALSE,"masez"}</definedName>
    <definedName name="aaa_1" localSheetId="3" hidden="1">{#N/A,#N/A,FALSE,"masez (10)";#N/A,#N/A,FALSE,"masez (7)";#N/A,#N/A,FALSE,"masez (6)";#N/A,#N/A,FALSE,"masez (5)";#N/A,#N/A,FALSE,"masez (4)";#N/A,#N/A,FALSE,"masez (3)";#N/A,#N/A,FALSE,"masez (2)";#N/A,#N/A,FALSE,"GME";#N/A,#N/A,FALSE,"masez"}</definedName>
    <definedName name="aaa_1" localSheetId="6" hidden="1">{#N/A,#N/A,FALSE,"masez (10)";#N/A,#N/A,FALSE,"masez (7)";#N/A,#N/A,FALSE,"masez (6)";#N/A,#N/A,FALSE,"masez (5)";#N/A,#N/A,FALSE,"masez (4)";#N/A,#N/A,FALSE,"masez (3)";#N/A,#N/A,FALSE,"masez (2)";#N/A,#N/A,FALSE,"GME";#N/A,#N/A,FALSE,"masez"}</definedName>
    <definedName name="aaa_1" localSheetId="5" hidden="1">{#N/A,#N/A,FALSE,"masez (10)";#N/A,#N/A,FALSE,"masez (7)";#N/A,#N/A,FALSE,"masez (6)";#N/A,#N/A,FALSE,"masez (5)";#N/A,#N/A,FALSE,"masez (4)";#N/A,#N/A,FALSE,"masez (3)";#N/A,#N/A,FALSE,"masez (2)";#N/A,#N/A,FALSE,"GME";#N/A,#N/A,FALSE,"masez"}</definedName>
    <definedName name="aaa_1" localSheetId="4" hidden="1">{#N/A,#N/A,FALSE,"masez (10)";#N/A,#N/A,FALSE,"masez (7)";#N/A,#N/A,FALSE,"masez (6)";#N/A,#N/A,FALSE,"masez (5)";#N/A,#N/A,FALSE,"masez (4)";#N/A,#N/A,FALSE,"masez (3)";#N/A,#N/A,FALSE,"masez (2)";#N/A,#N/A,FALSE,"GME";#N/A,#N/A,FALSE,"masez"}</definedName>
    <definedName name="aaa_1" hidden="1">{#N/A,#N/A,FALSE,"masez (10)";#N/A,#N/A,FALSE,"masez (7)";#N/A,#N/A,FALSE,"masez (6)";#N/A,#N/A,FALSE,"masez (5)";#N/A,#N/A,FALSE,"masez (4)";#N/A,#N/A,FALSE,"masez (3)";#N/A,#N/A,FALSE,"masez (2)";#N/A,#N/A,FALSE,"GME";#N/A,#N/A,FALSE,"masez"}</definedName>
    <definedName name="aaaa" localSheetId="2" hidden="1">{#N/A,#N/A,FALSE,"summary";#N/A,#N/A,FALSE,"SumGraph"}</definedName>
    <definedName name="aaaa" localSheetId="3" hidden="1">{#N/A,#N/A,FALSE,"summary";#N/A,#N/A,FALSE,"SumGraph"}</definedName>
    <definedName name="aaaa" localSheetId="6" hidden="1">{#N/A,#N/A,FALSE,"summary";#N/A,#N/A,FALSE,"SumGraph"}</definedName>
    <definedName name="aaaa" localSheetId="5" hidden="1">{#N/A,#N/A,FALSE,"summary";#N/A,#N/A,FALSE,"SumGraph"}</definedName>
    <definedName name="aaaa" localSheetId="4" hidden="1">{#N/A,#N/A,FALSE,"summary";#N/A,#N/A,FALSE,"SumGraph"}</definedName>
    <definedName name="aaaa" hidden="1">{#N/A,#N/A,FALSE,"summary";#N/A,#N/A,FALSE,"SumGraph"}</definedName>
    <definedName name="aaaa_1" localSheetId="2" hidden="1">{#N/A,#N/A,FALSE,"summary";#N/A,#N/A,FALSE,"SumGraph"}</definedName>
    <definedName name="aaaa_1" localSheetId="3" hidden="1">{#N/A,#N/A,FALSE,"summary";#N/A,#N/A,FALSE,"SumGraph"}</definedName>
    <definedName name="aaaa_1" localSheetId="6" hidden="1">{#N/A,#N/A,FALSE,"summary";#N/A,#N/A,FALSE,"SumGraph"}</definedName>
    <definedName name="aaaa_1" localSheetId="5" hidden="1">{#N/A,#N/A,FALSE,"summary";#N/A,#N/A,FALSE,"SumGraph"}</definedName>
    <definedName name="aaaa_1" localSheetId="4" hidden="1">{#N/A,#N/A,FALSE,"summary";#N/A,#N/A,FALSE,"SumGraph"}</definedName>
    <definedName name="aaaa_1" hidden="1">{#N/A,#N/A,FALSE,"summary";#N/A,#N/A,FALSE,"SumGraph"}</definedName>
    <definedName name="ab" localSheetId="2" hidden="1">{#N/A,#N/A,FALSE,"masez (10)";#N/A,#N/A,FALSE,"masez (7)";#N/A,#N/A,FALSE,"masez (6)";#N/A,#N/A,FALSE,"masez (5)";#N/A,#N/A,FALSE,"masez (4)";#N/A,#N/A,FALSE,"masez (3)";#N/A,#N/A,FALSE,"masez (2)";#N/A,#N/A,FALSE,"GME";#N/A,#N/A,FALSE,"masez"}</definedName>
    <definedName name="ab" localSheetId="3" hidden="1">{#N/A,#N/A,FALSE,"masez (10)";#N/A,#N/A,FALSE,"masez (7)";#N/A,#N/A,FALSE,"masez (6)";#N/A,#N/A,FALSE,"masez (5)";#N/A,#N/A,FALSE,"masez (4)";#N/A,#N/A,FALSE,"masez (3)";#N/A,#N/A,FALSE,"masez (2)";#N/A,#N/A,FALSE,"GME";#N/A,#N/A,FALSE,"masez"}</definedName>
    <definedName name="ab" localSheetId="6" hidden="1">{#N/A,#N/A,FALSE,"masez (10)";#N/A,#N/A,FALSE,"masez (7)";#N/A,#N/A,FALSE,"masez (6)";#N/A,#N/A,FALSE,"masez (5)";#N/A,#N/A,FALSE,"masez (4)";#N/A,#N/A,FALSE,"masez (3)";#N/A,#N/A,FALSE,"masez (2)";#N/A,#N/A,FALSE,"GME";#N/A,#N/A,FALSE,"masez"}</definedName>
    <definedName name="ab" localSheetId="5" hidden="1">{#N/A,#N/A,FALSE,"masez (10)";#N/A,#N/A,FALSE,"masez (7)";#N/A,#N/A,FALSE,"masez (6)";#N/A,#N/A,FALSE,"masez (5)";#N/A,#N/A,FALSE,"masez (4)";#N/A,#N/A,FALSE,"masez (3)";#N/A,#N/A,FALSE,"masez (2)";#N/A,#N/A,FALSE,"GME";#N/A,#N/A,FALSE,"masez"}</definedName>
    <definedName name="ab" localSheetId="4" hidden="1">{#N/A,#N/A,FALSE,"masez (10)";#N/A,#N/A,FALSE,"masez (7)";#N/A,#N/A,FALSE,"masez (6)";#N/A,#N/A,FALSE,"masez (5)";#N/A,#N/A,FALSE,"masez (4)";#N/A,#N/A,FALSE,"masez (3)";#N/A,#N/A,FALSE,"masez (2)";#N/A,#N/A,FALSE,"GME";#N/A,#N/A,FALSE,"masez"}</definedName>
    <definedName name="ab" hidden="1">{#N/A,#N/A,FALSE,"masez (10)";#N/A,#N/A,FALSE,"masez (7)";#N/A,#N/A,FALSE,"masez (6)";#N/A,#N/A,FALSE,"masez (5)";#N/A,#N/A,FALSE,"masez (4)";#N/A,#N/A,FALSE,"masez (3)";#N/A,#N/A,FALSE,"masez (2)";#N/A,#N/A,FALSE,"GME";#N/A,#N/A,FALSE,"masez"}</definedName>
    <definedName name="ab_1" localSheetId="2" hidden="1">{#N/A,#N/A,FALSE,"masez (10)";#N/A,#N/A,FALSE,"masez (7)";#N/A,#N/A,FALSE,"masez (6)";#N/A,#N/A,FALSE,"masez (5)";#N/A,#N/A,FALSE,"masez (4)";#N/A,#N/A,FALSE,"masez (3)";#N/A,#N/A,FALSE,"masez (2)";#N/A,#N/A,FALSE,"GME";#N/A,#N/A,FALSE,"masez"}</definedName>
    <definedName name="ab_1" localSheetId="3" hidden="1">{#N/A,#N/A,FALSE,"masez (10)";#N/A,#N/A,FALSE,"masez (7)";#N/A,#N/A,FALSE,"masez (6)";#N/A,#N/A,FALSE,"masez (5)";#N/A,#N/A,FALSE,"masez (4)";#N/A,#N/A,FALSE,"masez (3)";#N/A,#N/A,FALSE,"masez (2)";#N/A,#N/A,FALSE,"GME";#N/A,#N/A,FALSE,"masez"}</definedName>
    <definedName name="ab_1" localSheetId="6" hidden="1">{#N/A,#N/A,FALSE,"masez (10)";#N/A,#N/A,FALSE,"masez (7)";#N/A,#N/A,FALSE,"masez (6)";#N/A,#N/A,FALSE,"masez (5)";#N/A,#N/A,FALSE,"masez (4)";#N/A,#N/A,FALSE,"masez (3)";#N/A,#N/A,FALSE,"masez (2)";#N/A,#N/A,FALSE,"GME";#N/A,#N/A,FALSE,"masez"}</definedName>
    <definedName name="ab_1" localSheetId="5" hidden="1">{#N/A,#N/A,FALSE,"masez (10)";#N/A,#N/A,FALSE,"masez (7)";#N/A,#N/A,FALSE,"masez (6)";#N/A,#N/A,FALSE,"masez (5)";#N/A,#N/A,FALSE,"masez (4)";#N/A,#N/A,FALSE,"masez (3)";#N/A,#N/A,FALSE,"masez (2)";#N/A,#N/A,FALSE,"GME";#N/A,#N/A,FALSE,"masez"}</definedName>
    <definedName name="ab_1" localSheetId="4" hidden="1">{#N/A,#N/A,FALSE,"masez (10)";#N/A,#N/A,FALSE,"masez (7)";#N/A,#N/A,FALSE,"masez (6)";#N/A,#N/A,FALSE,"masez (5)";#N/A,#N/A,FALSE,"masez (4)";#N/A,#N/A,FALSE,"masez (3)";#N/A,#N/A,FALSE,"masez (2)";#N/A,#N/A,FALSE,"GME";#N/A,#N/A,FALSE,"masez"}</definedName>
    <definedName name="ab_1" hidden="1">{#N/A,#N/A,FALSE,"masez (10)";#N/A,#N/A,FALSE,"masez (7)";#N/A,#N/A,FALSE,"masez (6)";#N/A,#N/A,FALSE,"masez (5)";#N/A,#N/A,FALSE,"masez (4)";#N/A,#N/A,FALSE,"masez (3)";#N/A,#N/A,FALSE,"masez (2)";#N/A,#N/A,FALSE,"GME";#N/A,#N/A,FALSE,"masez"}</definedName>
    <definedName name="ABC" localSheetId="2" hidden="1">{#N/A,#N/A,FALSE,"Total_OC015";#N/A,#N/A,FALSE,"ADMIN";#N/A,#N/A,FALSE,"PROCES";#N/A,#N/A,FALSE,"mecan";#N/A,#N/A,FALSE,"civil";#N/A,#N/A,FALSE,"CAÑER";#N/A,#N/A,FALSE,"ELEC";#N/A,#N/A,FALSE,"INSTR"}</definedName>
    <definedName name="ABC" localSheetId="3" hidden="1">{#N/A,#N/A,FALSE,"Total_OC015";#N/A,#N/A,FALSE,"ADMIN";#N/A,#N/A,FALSE,"PROCES";#N/A,#N/A,FALSE,"mecan";#N/A,#N/A,FALSE,"civil";#N/A,#N/A,FALSE,"CAÑER";#N/A,#N/A,FALSE,"ELEC";#N/A,#N/A,FALSE,"INSTR"}</definedName>
    <definedName name="ABC" localSheetId="6" hidden="1">{#N/A,#N/A,FALSE,"Total_OC015";#N/A,#N/A,FALSE,"ADMIN";#N/A,#N/A,FALSE,"PROCES";#N/A,#N/A,FALSE,"mecan";#N/A,#N/A,FALSE,"civil";#N/A,#N/A,FALSE,"CAÑER";#N/A,#N/A,FALSE,"ELEC";#N/A,#N/A,FALSE,"INSTR"}</definedName>
    <definedName name="ABC" localSheetId="5" hidden="1">{#N/A,#N/A,FALSE,"Total_OC015";#N/A,#N/A,FALSE,"ADMIN";#N/A,#N/A,FALSE,"PROCES";#N/A,#N/A,FALSE,"mecan";#N/A,#N/A,FALSE,"civil";#N/A,#N/A,FALSE,"CAÑER";#N/A,#N/A,FALSE,"ELEC";#N/A,#N/A,FALSE,"INSTR"}</definedName>
    <definedName name="ABC" localSheetId="4" hidden="1">{#N/A,#N/A,FALSE,"Total_OC015";#N/A,#N/A,FALSE,"ADMIN";#N/A,#N/A,FALSE,"PROCES";#N/A,#N/A,FALSE,"mecan";#N/A,#N/A,FALSE,"civil";#N/A,#N/A,FALSE,"CAÑER";#N/A,#N/A,FALSE,"ELEC";#N/A,#N/A,FALSE,"INSTR"}</definedName>
    <definedName name="ABC" hidden="1">{#N/A,#N/A,FALSE,"Total_OC015";#N/A,#N/A,FALSE,"ADMIN";#N/A,#N/A,FALSE,"PROCES";#N/A,#N/A,FALSE,"mecan";#N/A,#N/A,FALSE,"civil";#N/A,#N/A,FALSE,"CAÑER";#N/A,#N/A,FALSE,"ELEC";#N/A,#N/A,FALSE,"INSTR"}</definedName>
    <definedName name="ABC_1" localSheetId="2" hidden="1">{#N/A,#N/A,FALSE,"Total_OC015";#N/A,#N/A,FALSE,"ADMIN";#N/A,#N/A,FALSE,"PROCES";#N/A,#N/A,FALSE,"mecan";#N/A,#N/A,FALSE,"civil";#N/A,#N/A,FALSE,"CAÑER";#N/A,#N/A,FALSE,"ELEC";#N/A,#N/A,FALSE,"INSTR"}</definedName>
    <definedName name="ABC_1" localSheetId="3" hidden="1">{#N/A,#N/A,FALSE,"Total_OC015";#N/A,#N/A,FALSE,"ADMIN";#N/A,#N/A,FALSE,"PROCES";#N/A,#N/A,FALSE,"mecan";#N/A,#N/A,FALSE,"civil";#N/A,#N/A,FALSE,"CAÑER";#N/A,#N/A,FALSE,"ELEC";#N/A,#N/A,FALSE,"INSTR"}</definedName>
    <definedName name="ABC_1" localSheetId="6" hidden="1">{#N/A,#N/A,FALSE,"Total_OC015";#N/A,#N/A,FALSE,"ADMIN";#N/A,#N/A,FALSE,"PROCES";#N/A,#N/A,FALSE,"mecan";#N/A,#N/A,FALSE,"civil";#N/A,#N/A,FALSE,"CAÑER";#N/A,#N/A,FALSE,"ELEC";#N/A,#N/A,FALSE,"INSTR"}</definedName>
    <definedName name="ABC_1" localSheetId="5" hidden="1">{#N/A,#N/A,FALSE,"Total_OC015";#N/A,#N/A,FALSE,"ADMIN";#N/A,#N/A,FALSE,"PROCES";#N/A,#N/A,FALSE,"mecan";#N/A,#N/A,FALSE,"civil";#N/A,#N/A,FALSE,"CAÑER";#N/A,#N/A,FALSE,"ELEC";#N/A,#N/A,FALSE,"INSTR"}</definedName>
    <definedName name="ABC_1" localSheetId="4" hidden="1">{#N/A,#N/A,FALSE,"Total_OC015";#N/A,#N/A,FALSE,"ADMIN";#N/A,#N/A,FALSE,"PROCES";#N/A,#N/A,FALSE,"mecan";#N/A,#N/A,FALSE,"civil";#N/A,#N/A,FALSE,"CAÑER";#N/A,#N/A,FALSE,"ELEC";#N/A,#N/A,FALSE,"INSTR"}</definedName>
    <definedName name="ABC_1" hidden="1">{#N/A,#N/A,FALSE,"Total_OC015";#N/A,#N/A,FALSE,"ADMIN";#N/A,#N/A,FALSE,"PROCES";#N/A,#N/A,FALSE,"mecan";#N/A,#N/A,FALSE,"civil";#N/A,#N/A,FALSE,"CAÑER";#N/A,#N/A,FALSE,"ELEC";#N/A,#N/A,FALSE,"INSTR"}</definedName>
    <definedName name="anscount" hidden="1">1</definedName>
    <definedName name="avc" localSheetId="2" hidden="1">{#N/A,#N/A,FALSE,"Total_OC015";#N/A,#N/A,FALSE,"ADMIN";#N/A,#N/A,FALSE,"PROCES";#N/A,#N/A,FALSE,"mecan";#N/A,#N/A,FALSE,"civil";#N/A,#N/A,FALSE,"CAÑER";#N/A,#N/A,FALSE,"ELEC";#N/A,#N/A,FALSE,"INSTR"}</definedName>
    <definedName name="avc" localSheetId="3" hidden="1">{#N/A,#N/A,FALSE,"Total_OC015";#N/A,#N/A,FALSE,"ADMIN";#N/A,#N/A,FALSE,"PROCES";#N/A,#N/A,FALSE,"mecan";#N/A,#N/A,FALSE,"civil";#N/A,#N/A,FALSE,"CAÑER";#N/A,#N/A,FALSE,"ELEC";#N/A,#N/A,FALSE,"INSTR"}</definedName>
    <definedName name="avc" localSheetId="6" hidden="1">{#N/A,#N/A,FALSE,"Total_OC015";#N/A,#N/A,FALSE,"ADMIN";#N/A,#N/A,FALSE,"PROCES";#N/A,#N/A,FALSE,"mecan";#N/A,#N/A,FALSE,"civil";#N/A,#N/A,FALSE,"CAÑER";#N/A,#N/A,FALSE,"ELEC";#N/A,#N/A,FALSE,"INSTR"}</definedName>
    <definedName name="avc" localSheetId="5" hidden="1">{#N/A,#N/A,FALSE,"Total_OC015";#N/A,#N/A,FALSE,"ADMIN";#N/A,#N/A,FALSE,"PROCES";#N/A,#N/A,FALSE,"mecan";#N/A,#N/A,FALSE,"civil";#N/A,#N/A,FALSE,"CAÑER";#N/A,#N/A,FALSE,"ELEC";#N/A,#N/A,FALSE,"INSTR"}</definedName>
    <definedName name="avc" localSheetId="4" hidden="1">{#N/A,#N/A,FALSE,"Total_OC015";#N/A,#N/A,FALSE,"ADMIN";#N/A,#N/A,FALSE,"PROCES";#N/A,#N/A,FALSE,"mecan";#N/A,#N/A,FALSE,"civil";#N/A,#N/A,FALSE,"CAÑER";#N/A,#N/A,FALSE,"ELEC";#N/A,#N/A,FALSE,"INSTR"}</definedName>
    <definedName name="avc" hidden="1">{#N/A,#N/A,FALSE,"Total_OC015";#N/A,#N/A,FALSE,"ADMIN";#N/A,#N/A,FALSE,"PROCES";#N/A,#N/A,FALSE,"mecan";#N/A,#N/A,FALSE,"civil";#N/A,#N/A,FALSE,"CAÑER";#N/A,#N/A,FALSE,"ELEC";#N/A,#N/A,FALSE,"INSTR"}</definedName>
    <definedName name="avc_1" localSheetId="2" hidden="1">{#N/A,#N/A,FALSE,"Total_OC015";#N/A,#N/A,FALSE,"ADMIN";#N/A,#N/A,FALSE,"PROCES";#N/A,#N/A,FALSE,"mecan";#N/A,#N/A,FALSE,"civil";#N/A,#N/A,FALSE,"CAÑER";#N/A,#N/A,FALSE,"ELEC";#N/A,#N/A,FALSE,"INSTR"}</definedName>
    <definedName name="avc_1" localSheetId="3" hidden="1">{#N/A,#N/A,FALSE,"Total_OC015";#N/A,#N/A,FALSE,"ADMIN";#N/A,#N/A,FALSE,"PROCES";#N/A,#N/A,FALSE,"mecan";#N/A,#N/A,FALSE,"civil";#N/A,#N/A,FALSE,"CAÑER";#N/A,#N/A,FALSE,"ELEC";#N/A,#N/A,FALSE,"INSTR"}</definedName>
    <definedName name="avc_1" localSheetId="6" hidden="1">{#N/A,#N/A,FALSE,"Total_OC015";#N/A,#N/A,FALSE,"ADMIN";#N/A,#N/A,FALSE,"PROCES";#N/A,#N/A,FALSE,"mecan";#N/A,#N/A,FALSE,"civil";#N/A,#N/A,FALSE,"CAÑER";#N/A,#N/A,FALSE,"ELEC";#N/A,#N/A,FALSE,"INSTR"}</definedName>
    <definedName name="avc_1" localSheetId="5" hidden="1">{#N/A,#N/A,FALSE,"Total_OC015";#N/A,#N/A,FALSE,"ADMIN";#N/A,#N/A,FALSE,"PROCES";#N/A,#N/A,FALSE,"mecan";#N/A,#N/A,FALSE,"civil";#N/A,#N/A,FALSE,"CAÑER";#N/A,#N/A,FALSE,"ELEC";#N/A,#N/A,FALSE,"INSTR"}</definedName>
    <definedName name="avc_1" localSheetId="4" hidden="1">{#N/A,#N/A,FALSE,"Total_OC015";#N/A,#N/A,FALSE,"ADMIN";#N/A,#N/A,FALSE,"PROCES";#N/A,#N/A,FALSE,"mecan";#N/A,#N/A,FALSE,"civil";#N/A,#N/A,FALSE,"CAÑER";#N/A,#N/A,FALSE,"ELEC";#N/A,#N/A,FALSE,"INSTR"}</definedName>
    <definedName name="avc_1" hidden="1">{#N/A,#N/A,FALSE,"Total_OC015";#N/A,#N/A,FALSE,"ADMIN";#N/A,#N/A,FALSE,"PROCES";#N/A,#N/A,FALSE,"mecan";#N/A,#N/A,FALSE,"civil";#N/A,#N/A,FALSE,"CAÑER";#N/A,#N/A,FALSE,"ELEC";#N/A,#N/A,FALSE,"INSTR"}</definedName>
    <definedName name="bbb" hidden="1">#REF!</definedName>
    <definedName name="CarinaPricing" localSheetId="2" hidden="1">{#N/A,#N/A,FALSE,"masez (10)";#N/A,#N/A,FALSE,"masez (7)";#N/A,#N/A,FALSE,"masez (6)";#N/A,#N/A,FALSE,"masez (5)";#N/A,#N/A,FALSE,"masez (4)";#N/A,#N/A,FALSE,"masez (3)";#N/A,#N/A,FALSE,"masez (2)";#N/A,#N/A,FALSE,"GME";#N/A,#N/A,FALSE,"masez"}</definedName>
    <definedName name="CarinaPricing" localSheetId="3" hidden="1">{#N/A,#N/A,FALSE,"masez (10)";#N/A,#N/A,FALSE,"masez (7)";#N/A,#N/A,FALSE,"masez (6)";#N/A,#N/A,FALSE,"masez (5)";#N/A,#N/A,FALSE,"masez (4)";#N/A,#N/A,FALSE,"masez (3)";#N/A,#N/A,FALSE,"masez (2)";#N/A,#N/A,FALSE,"GME";#N/A,#N/A,FALSE,"masez"}</definedName>
    <definedName name="CarinaPricing" localSheetId="6" hidden="1">{#N/A,#N/A,FALSE,"masez (10)";#N/A,#N/A,FALSE,"masez (7)";#N/A,#N/A,FALSE,"masez (6)";#N/A,#N/A,FALSE,"masez (5)";#N/A,#N/A,FALSE,"masez (4)";#N/A,#N/A,FALSE,"masez (3)";#N/A,#N/A,FALSE,"masez (2)";#N/A,#N/A,FALSE,"GME";#N/A,#N/A,FALSE,"masez"}</definedName>
    <definedName name="CarinaPricing" localSheetId="5" hidden="1">{#N/A,#N/A,FALSE,"masez (10)";#N/A,#N/A,FALSE,"masez (7)";#N/A,#N/A,FALSE,"masez (6)";#N/A,#N/A,FALSE,"masez (5)";#N/A,#N/A,FALSE,"masez (4)";#N/A,#N/A,FALSE,"masez (3)";#N/A,#N/A,FALSE,"masez (2)";#N/A,#N/A,FALSE,"GME";#N/A,#N/A,FALSE,"masez"}</definedName>
    <definedName name="CarinaPricing" localSheetId="4" hidden="1">{#N/A,#N/A,FALSE,"masez (10)";#N/A,#N/A,FALSE,"masez (7)";#N/A,#N/A,FALSE,"masez (6)";#N/A,#N/A,FALSE,"masez (5)";#N/A,#N/A,FALSE,"masez (4)";#N/A,#N/A,FALSE,"masez (3)";#N/A,#N/A,FALSE,"masez (2)";#N/A,#N/A,FALSE,"GME";#N/A,#N/A,FALSE,"masez"}</definedName>
    <definedName name="CarinaPricing" hidden="1">{#N/A,#N/A,FALSE,"masez (10)";#N/A,#N/A,FALSE,"masez (7)";#N/A,#N/A,FALSE,"masez (6)";#N/A,#N/A,FALSE,"masez (5)";#N/A,#N/A,FALSE,"masez (4)";#N/A,#N/A,FALSE,"masez (3)";#N/A,#N/A,FALSE,"masez (2)";#N/A,#N/A,FALSE,"GME";#N/A,#N/A,FALSE,"masez"}</definedName>
    <definedName name="casa" localSheetId="2" hidden="1">{#N/A,#N/A,FALSE,"masez (10)";#N/A,#N/A,FALSE,"masez (7)";#N/A,#N/A,FALSE,"masez (6)";#N/A,#N/A,FALSE,"masez (5)";#N/A,#N/A,FALSE,"masez (4)";#N/A,#N/A,FALSE,"masez (3)";#N/A,#N/A,FALSE,"masez (2)";#N/A,#N/A,FALSE,"GME";#N/A,#N/A,FALSE,"masez"}</definedName>
    <definedName name="casa" localSheetId="3" hidden="1">{#N/A,#N/A,FALSE,"masez (10)";#N/A,#N/A,FALSE,"masez (7)";#N/A,#N/A,FALSE,"masez (6)";#N/A,#N/A,FALSE,"masez (5)";#N/A,#N/A,FALSE,"masez (4)";#N/A,#N/A,FALSE,"masez (3)";#N/A,#N/A,FALSE,"masez (2)";#N/A,#N/A,FALSE,"GME";#N/A,#N/A,FALSE,"masez"}</definedName>
    <definedName name="casa" localSheetId="6" hidden="1">{#N/A,#N/A,FALSE,"masez (10)";#N/A,#N/A,FALSE,"masez (7)";#N/A,#N/A,FALSE,"masez (6)";#N/A,#N/A,FALSE,"masez (5)";#N/A,#N/A,FALSE,"masez (4)";#N/A,#N/A,FALSE,"masez (3)";#N/A,#N/A,FALSE,"masez (2)";#N/A,#N/A,FALSE,"GME";#N/A,#N/A,FALSE,"masez"}</definedName>
    <definedName name="casa" localSheetId="5" hidden="1">{#N/A,#N/A,FALSE,"masez (10)";#N/A,#N/A,FALSE,"masez (7)";#N/A,#N/A,FALSE,"masez (6)";#N/A,#N/A,FALSE,"masez (5)";#N/A,#N/A,FALSE,"masez (4)";#N/A,#N/A,FALSE,"masez (3)";#N/A,#N/A,FALSE,"masez (2)";#N/A,#N/A,FALSE,"GME";#N/A,#N/A,FALSE,"masez"}</definedName>
    <definedName name="casa" localSheetId="4" hidden="1">{#N/A,#N/A,FALSE,"masez (10)";#N/A,#N/A,FALSE,"masez (7)";#N/A,#N/A,FALSE,"masez (6)";#N/A,#N/A,FALSE,"masez (5)";#N/A,#N/A,FALSE,"masez (4)";#N/A,#N/A,FALSE,"masez (3)";#N/A,#N/A,FALSE,"masez (2)";#N/A,#N/A,FALSE,"GME";#N/A,#N/A,FALSE,"masez"}</definedName>
    <definedName name="casa" hidden="1">{#N/A,#N/A,FALSE,"masez (10)";#N/A,#N/A,FALSE,"masez (7)";#N/A,#N/A,FALSE,"masez (6)";#N/A,#N/A,FALSE,"masez (5)";#N/A,#N/A,FALSE,"masez (4)";#N/A,#N/A,FALSE,"masez (3)";#N/A,#N/A,FALSE,"masez (2)";#N/A,#N/A,FALSE,"GME";#N/A,#N/A,FALSE,"masez"}</definedName>
    <definedName name="casa_1" localSheetId="2" hidden="1">{#N/A,#N/A,FALSE,"masez (10)";#N/A,#N/A,FALSE,"masez (7)";#N/A,#N/A,FALSE,"masez (6)";#N/A,#N/A,FALSE,"masez (5)";#N/A,#N/A,FALSE,"masez (4)";#N/A,#N/A,FALSE,"masez (3)";#N/A,#N/A,FALSE,"masez (2)";#N/A,#N/A,FALSE,"GME";#N/A,#N/A,FALSE,"masez"}</definedName>
    <definedName name="casa_1" localSheetId="3" hidden="1">{#N/A,#N/A,FALSE,"masez (10)";#N/A,#N/A,FALSE,"masez (7)";#N/A,#N/A,FALSE,"masez (6)";#N/A,#N/A,FALSE,"masez (5)";#N/A,#N/A,FALSE,"masez (4)";#N/A,#N/A,FALSE,"masez (3)";#N/A,#N/A,FALSE,"masez (2)";#N/A,#N/A,FALSE,"GME";#N/A,#N/A,FALSE,"masez"}</definedName>
    <definedName name="casa_1" localSheetId="6" hidden="1">{#N/A,#N/A,FALSE,"masez (10)";#N/A,#N/A,FALSE,"masez (7)";#N/A,#N/A,FALSE,"masez (6)";#N/A,#N/A,FALSE,"masez (5)";#N/A,#N/A,FALSE,"masez (4)";#N/A,#N/A,FALSE,"masez (3)";#N/A,#N/A,FALSE,"masez (2)";#N/A,#N/A,FALSE,"GME";#N/A,#N/A,FALSE,"masez"}</definedName>
    <definedName name="casa_1" localSheetId="5" hidden="1">{#N/A,#N/A,FALSE,"masez (10)";#N/A,#N/A,FALSE,"masez (7)";#N/A,#N/A,FALSE,"masez (6)";#N/A,#N/A,FALSE,"masez (5)";#N/A,#N/A,FALSE,"masez (4)";#N/A,#N/A,FALSE,"masez (3)";#N/A,#N/A,FALSE,"masez (2)";#N/A,#N/A,FALSE,"GME";#N/A,#N/A,FALSE,"masez"}</definedName>
    <definedName name="casa_1" localSheetId="4" hidden="1">{#N/A,#N/A,FALSE,"masez (10)";#N/A,#N/A,FALSE,"masez (7)";#N/A,#N/A,FALSE,"masez (6)";#N/A,#N/A,FALSE,"masez (5)";#N/A,#N/A,FALSE,"masez (4)";#N/A,#N/A,FALSE,"masez (3)";#N/A,#N/A,FALSE,"masez (2)";#N/A,#N/A,FALSE,"GME";#N/A,#N/A,FALSE,"masez"}</definedName>
    <definedName name="casa_1" hidden="1">{#N/A,#N/A,FALSE,"masez (10)";#N/A,#N/A,FALSE,"masez (7)";#N/A,#N/A,FALSE,"masez (6)";#N/A,#N/A,FALSE,"masez (5)";#N/A,#N/A,FALSE,"masez (4)";#N/A,#N/A,FALSE,"masez (3)";#N/A,#N/A,FALSE,"masez (2)";#N/A,#N/A,FALSE,"GME";#N/A,#N/A,FALSE,"masez"}</definedName>
    <definedName name="CBWorkbookPriority" hidden="1">-255825735</definedName>
    <definedName name="CHSFH" localSheetId="2" hidden="1">{#N/A,#N/A,FALSE,"masez (10)";#N/A,#N/A,FALSE,"masez (7)";#N/A,#N/A,FALSE,"masez (6)";#N/A,#N/A,FALSE,"masez (5)";#N/A,#N/A,FALSE,"masez (4)";#N/A,#N/A,FALSE,"masez (3)";#N/A,#N/A,FALSE,"masez (2)";#N/A,#N/A,FALSE,"GME";#N/A,#N/A,FALSE,"masez"}</definedName>
    <definedName name="CHSFH" localSheetId="3" hidden="1">{#N/A,#N/A,FALSE,"masez (10)";#N/A,#N/A,FALSE,"masez (7)";#N/A,#N/A,FALSE,"masez (6)";#N/A,#N/A,FALSE,"masez (5)";#N/A,#N/A,FALSE,"masez (4)";#N/A,#N/A,FALSE,"masez (3)";#N/A,#N/A,FALSE,"masez (2)";#N/A,#N/A,FALSE,"GME";#N/A,#N/A,FALSE,"masez"}</definedName>
    <definedName name="CHSFH" localSheetId="6" hidden="1">{#N/A,#N/A,FALSE,"masez (10)";#N/A,#N/A,FALSE,"masez (7)";#N/A,#N/A,FALSE,"masez (6)";#N/A,#N/A,FALSE,"masez (5)";#N/A,#N/A,FALSE,"masez (4)";#N/A,#N/A,FALSE,"masez (3)";#N/A,#N/A,FALSE,"masez (2)";#N/A,#N/A,FALSE,"GME";#N/A,#N/A,FALSE,"masez"}</definedName>
    <definedName name="CHSFH" localSheetId="5" hidden="1">{#N/A,#N/A,FALSE,"masez (10)";#N/A,#N/A,FALSE,"masez (7)";#N/A,#N/A,FALSE,"masez (6)";#N/A,#N/A,FALSE,"masez (5)";#N/A,#N/A,FALSE,"masez (4)";#N/A,#N/A,FALSE,"masez (3)";#N/A,#N/A,FALSE,"masez (2)";#N/A,#N/A,FALSE,"GME";#N/A,#N/A,FALSE,"masez"}</definedName>
    <definedName name="CHSFH" localSheetId="4" hidden="1">{#N/A,#N/A,FALSE,"masez (10)";#N/A,#N/A,FALSE,"masez (7)";#N/A,#N/A,FALSE,"masez (6)";#N/A,#N/A,FALSE,"masez (5)";#N/A,#N/A,FALSE,"masez (4)";#N/A,#N/A,FALSE,"masez (3)";#N/A,#N/A,FALSE,"masez (2)";#N/A,#N/A,FALSE,"GME";#N/A,#N/A,FALSE,"masez"}</definedName>
    <definedName name="CHSFH" hidden="1">{#N/A,#N/A,FALSE,"masez (10)";#N/A,#N/A,FALSE,"masez (7)";#N/A,#N/A,FALSE,"masez (6)";#N/A,#N/A,FALSE,"masez (5)";#N/A,#N/A,FALSE,"masez (4)";#N/A,#N/A,FALSE,"masez (3)";#N/A,#N/A,FALSE,"masez (2)";#N/A,#N/A,FALSE,"GME";#N/A,#N/A,FALSE,"masez"}</definedName>
    <definedName name="CHSFH_1" localSheetId="2" hidden="1">{#N/A,#N/A,FALSE,"masez (10)";#N/A,#N/A,FALSE,"masez (7)";#N/A,#N/A,FALSE,"masez (6)";#N/A,#N/A,FALSE,"masez (5)";#N/A,#N/A,FALSE,"masez (4)";#N/A,#N/A,FALSE,"masez (3)";#N/A,#N/A,FALSE,"masez (2)";#N/A,#N/A,FALSE,"GME";#N/A,#N/A,FALSE,"masez"}</definedName>
    <definedName name="CHSFH_1" localSheetId="3" hidden="1">{#N/A,#N/A,FALSE,"masez (10)";#N/A,#N/A,FALSE,"masez (7)";#N/A,#N/A,FALSE,"masez (6)";#N/A,#N/A,FALSE,"masez (5)";#N/A,#N/A,FALSE,"masez (4)";#N/A,#N/A,FALSE,"masez (3)";#N/A,#N/A,FALSE,"masez (2)";#N/A,#N/A,FALSE,"GME";#N/A,#N/A,FALSE,"masez"}</definedName>
    <definedName name="CHSFH_1" localSheetId="6" hidden="1">{#N/A,#N/A,FALSE,"masez (10)";#N/A,#N/A,FALSE,"masez (7)";#N/A,#N/A,FALSE,"masez (6)";#N/A,#N/A,FALSE,"masez (5)";#N/A,#N/A,FALSE,"masez (4)";#N/A,#N/A,FALSE,"masez (3)";#N/A,#N/A,FALSE,"masez (2)";#N/A,#N/A,FALSE,"GME";#N/A,#N/A,FALSE,"masez"}</definedName>
    <definedName name="CHSFH_1" localSheetId="5" hidden="1">{#N/A,#N/A,FALSE,"masez (10)";#N/A,#N/A,FALSE,"masez (7)";#N/A,#N/A,FALSE,"masez (6)";#N/A,#N/A,FALSE,"masez (5)";#N/A,#N/A,FALSE,"masez (4)";#N/A,#N/A,FALSE,"masez (3)";#N/A,#N/A,FALSE,"masez (2)";#N/A,#N/A,FALSE,"GME";#N/A,#N/A,FALSE,"masez"}</definedName>
    <definedName name="CHSFH_1" localSheetId="4" hidden="1">{#N/A,#N/A,FALSE,"masez (10)";#N/A,#N/A,FALSE,"masez (7)";#N/A,#N/A,FALSE,"masez (6)";#N/A,#N/A,FALSE,"masez (5)";#N/A,#N/A,FALSE,"masez (4)";#N/A,#N/A,FALSE,"masez (3)";#N/A,#N/A,FALSE,"masez (2)";#N/A,#N/A,FALSE,"GME";#N/A,#N/A,FALSE,"masez"}</definedName>
    <definedName name="CHSFH_1" hidden="1">{#N/A,#N/A,FALSE,"masez (10)";#N/A,#N/A,FALSE,"masez (7)";#N/A,#N/A,FALSE,"masez (6)";#N/A,#N/A,FALSE,"masez (5)";#N/A,#N/A,FALSE,"masez (4)";#N/A,#N/A,FALSE,"masez (3)";#N/A,#N/A,FALSE,"masez (2)";#N/A,#N/A,FALSE,"GME";#N/A,#N/A,FALSE,"masez"}</definedName>
    <definedName name="CIQWBGuid" hidden="1">"Copy of 1000 020514 WPIOP - 20MTPA SUMMARY (15YR  FOB)v2.xlsb"</definedName>
    <definedName name="cub" localSheetId="2" hidden="1">{#N/A,#N/A,FALSE,"RESUMEN";#N/A,#N/A,FALSE,"GG-GI";#N/A,#N/A,FALSE,"AMB";#N/A,#N/A,FALSE,"EyR";#N/A,#N/A,FALSE,"UCP";#N/A,#N/A,FALSE,"IND";#N/A,#N/A,FALSE,"LR";#N/A,#N/A,FALSE,"PRV";#N/A,#N/A,FALSE,"TÚNELES";#N/A,#N/A,FALSE,"IDT";#N/A,#N/A,FALSE,"ING"}</definedName>
    <definedName name="cub" localSheetId="3" hidden="1">{#N/A,#N/A,FALSE,"RESUMEN";#N/A,#N/A,FALSE,"GG-GI";#N/A,#N/A,FALSE,"AMB";#N/A,#N/A,FALSE,"EyR";#N/A,#N/A,FALSE,"UCP";#N/A,#N/A,FALSE,"IND";#N/A,#N/A,FALSE,"LR";#N/A,#N/A,FALSE,"PRV";#N/A,#N/A,FALSE,"TÚNELES";#N/A,#N/A,FALSE,"IDT";#N/A,#N/A,FALSE,"ING"}</definedName>
    <definedName name="cub" localSheetId="6" hidden="1">{#N/A,#N/A,FALSE,"RESUMEN";#N/A,#N/A,FALSE,"GG-GI";#N/A,#N/A,FALSE,"AMB";#N/A,#N/A,FALSE,"EyR";#N/A,#N/A,FALSE,"UCP";#N/A,#N/A,FALSE,"IND";#N/A,#N/A,FALSE,"LR";#N/A,#N/A,FALSE,"PRV";#N/A,#N/A,FALSE,"TÚNELES";#N/A,#N/A,FALSE,"IDT";#N/A,#N/A,FALSE,"ING"}</definedName>
    <definedName name="cub" localSheetId="5" hidden="1">{#N/A,#N/A,FALSE,"RESUMEN";#N/A,#N/A,FALSE,"GG-GI";#N/A,#N/A,FALSE,"AMB";#N/A,#N/A,FALSE,"EyR";#N/A,#N/A,FALSE,"UCP";#N/A,#N/A,FALSE,"IND";#N/A,#N/A,FALSE,"LR";#N/A,#N/A,FALSE,"PRV";#N/A,#N/A,FALSE,"TÚNELES";#N/A,#N/A,FALSE,"IDT";#N/A,#N/A,FALSE,"ING"}</definedName>
    <definedName name="cub" localSheetId="4" hidden="1">{#N/A,#N/A,FALSE,"RESUMEN";#N/A,#N/A,FALSE,"GG-GI";#N/A,#N/A,FALSE,"AMB";#N/A,#N/A,FALSE,"EyR";#N/A,#N/A,FALSE,"UCP";#N/A,#N/A,FALSE,"IND";#N/A,#N/A,FALSE,"LR";#N/A,#N/A,FALSE,"PRV";#N/A,#N/A,FALSE,"TÚNELES";#N/A,#N/A,FALSE,"IDT";#N/A,#N/A,FALSE,"ING"}</definedName>
    <definedName name="cub" hidden="1">{#N/A,#N/A,FALSE,"RESUMEN";#N/A,#N/A,FALSE,"GG-GI";#N/A,#N/A,FALSE,"AMB";#N/A,#N/A,FALSE,"EyR";#N/A,#N/A,FALSE,"UCP";#N/A,#N/A,FALSE,"IND";#N/A,#N/A,FALSE,"LR";#N/A,#N/A,FALSE,"PRV";#N/A,#N/A,FALSE,"TÚNELES";#N/A,#N/A,FALSE,"IDT";#N/A,#N/A,FALSE,"ING"}</definedName>
    <definedName name="cub_1" localSheetId="2" hidden="1">{#N/A,#N/A,FALSE,"RESUMEN";#N/A,#N/A,FALSE,"GG-GI";#N/A,#N/A,FALSE,"AMB";#N/A,#N/A,FALSE,"EyR";#N/A,#N/A,FALSE,"UCP";#N/A,#N/A,FALSE,"IND";#N/A,#N/A,FALSE,"LR";#N/A,#N/A,FALSE,"PRV";#N/A,#N/A,FALSE,"TÚNELES";#N/A,#N/A,FALSE,"IDT";#N/A,#N/A,FALSE,"ING"}</definedName>
    <definedName name="cub_1" localSheetId="3" hidden="1">{#N/A,#N/A,FALSE,"RESUMEN";#N/A,#N/A,FALSE,"GG-GI";#N/A,#N/A,FALSE,"AMB";#N/A,#N/A,FALSE,"EyR";#N/A,#N/A,FALSE,"UCP";#N/A,#N/A,FALSE,"IND";#N/A,#N/A,FALSE,"LR";#N/A,#N/A,FALSE,"PRV";#N/A,#N/A,FALSE,"TÚNELES";#N/A,#N/A,FALSE,"IDT";#N/A,#N/A,FALSE,"ING"}</definedName>
    <definedName name="cub_1" localSheetId="6" hidden="1">{#N/A,#N/A,FALSE,"RESUMEN";#N/A,#N/A,FALSE,"GG-GI";#N/A,#N/A,FALSE,"AMB";#N/A,#N/A,FALSE,"EyR";#N/A,#N/A,FALSE,"UCP";#N/A,#N/A,FALSE,"IND";#N/A,#N/A,FALSE,"LR";#N/A,#N/A,FALSE,"PRV";#N/A,#N/A,FALSE,"TÚNELES";#N/A,#N/A,FALSE,"IDT";#N/A,#N/A,FALSE,"ING"}</definedName>
    <definedName name="cub_1" localSheetId="5" hidden="1">{#N/A,#N/A,FALSE,"RESUMEN";#N/A,#N/A,FALSE,"GG-GI";#N/A,#N/A,FALSE,"AMB";#N/A,#N/A,FALSE,"EyR";#N/A,#N/A,FALSE,"UCP";#N/A,#N/A,FALSE,"IND";#N/A,#N/A,FALSE,"LR";#N/A,#N/A,FALSE,"PRV";#N/A,#N/A,FALSE,"TÚNELES";#N/A,#N/A,FALSE,"IDT";#N/A,#N/A,FALSE,"ING"}</definedName>
    <definedName name="cub_1" localSheetId="4" hidden="1">{#N/A,#N/A,FALSE,"RESUMEN";#N/A,#N/A,FALSE,"GG-GI";#N/A,#N/A,FALSE,"AMB";#N/A,#N/A,FALSE,"EyR";#N/A,#N/A,FALSE,"UCP";#N/A,#N/A,FALSE,"IND";#N/A,#N/A,FALSE,"LR";#N/A,#N/A,FALSE,"PRV";#N/A,#N/A,FALSE,"TÚNELES";#N/A,#N/A,FALSE,"IDT";#N/A,#N/A,FALSE,"ING"}</definedName>
    <definedName name="cub_1" hidden="1">{#N/A,#N/A,FALSE,"RESUMEN";#N/A,#N/A,FALSE,"GG-GI";#N/A,#N/A,FALSE,"AMB";#N/A,#N/A,FALSE,"EyR";#N/A,#N/A,FALSE,"UCP";#N/A,#N/A,FALSE,"IND";#N/A,#N/A,FALSE,"LR";#N/A,#N/A,FALSE,"PRV";#N/A,#N/A,FALSE,"TÚNELES";#N/A,#N/A,FALSE,"IDT";#N/A,#N/A,FALSE,"ING"}</definedName>
    <definedName name="d" hidden="1">#REF!</definedName>
    <definedName name="DATA_02" hidden="1">#REF!</definedName>
    <definedName name="DATA_03" hidden="1">#REF!</definedName>
    <definedName name="DATA_04" hidden="1">#REF!</definedName>
    <definedName name="DATA_05" hidden="1">#REF!</definedName>
    <definedName name="DATA_07" hidden="1">#REF!</definedName>
    <definedName name="DDD" localSheetId="2" hidden="1">{#N/A,#N/A,FALSE,"summary";#N/A,#N/A,FALSE,"SumGraph"}</definedName>
    <definedName name="DDD" localSheetId="3" hidden="1">{#N/A,#N/A,FALSE,"summary";#N/A,#N/A,FALSE,"SumGraph"}</definedName>
    <definedName name="DDD" localSheetId="6" hidden="1">{#N/A,#N/A,FALSE,"summary";#N/A,#N/A,FALSE,"SumGraph"}</definedName>
    <definedName name="DDD" localSheetId="5" hidden="1">{#N/A,#N/A,FALSE,"summary";#N/A,#N/A,FALSE,"SumGraph"}</definedName>
    <definedName name="DDD" localSheetId="4" hidden="1">{#N/A,#N/A,FALSE,"summary";#N/A,#N/A,FALSE,"SumGraph"}</definedName>
    <definedName name="DDD" hidden="1">{#N/A,#N/A,FALSE,"summary";#N/A,#N/A,FALSE,"SumGraph"}</definedName>
    <definedName name="DDD_1" localSheetId="2" hidden="1">{#N/A,#N/A,FALSE,"summary";#N/A,#N/A,FALSE,"SumGraph"}</definedName>
    <definedName name="DDD_1" localSheetId="3" hidden="1">{#N/A,#N/A,FALSE,"summary";#N/A,#N/A,FALSE,"SumGraph"}</definedName>
    <definedName name="DDD_1" localSheetId="6" hidden="1">{#N/A,#N/A,FALSE,"summary";#N/A,#N/A,FALSE,"SumGraph"}</definedName>
    <definedName name="DDD_1" localSheetId="5" hidden="1">{#N/A,#N/A,FALSE,"summary";#N/A,#N/A,FALSE,"SumGraph"}</definedName>
    <definedName name="DDD_1" localSheetId="4" hidden="1">{#N/A,#N/A,FALSE,"summary";#N/A,#N/A,FALSE,"SumGraph"}</definedName>
    <definedName name="DDD_1" hidden="1">{#N/A,#N/A,FALSE,"summary";#N/A,#N/A,FALSE,"SumGraph"}</definedName>
    <definedName name="DESARROLLOSRIODELMEDIO" localSheetId="2" hidden="1">{#N/A,#N/A,FALSE,"summary";#N/A,#N/A,FALSE,"SumGraph"}</definedName>
    <definedName name="DESARROLLOSRIODELMEDIO" localSheetId="3" hidden="1">{#N/A,#N/A,FALSE,"summary";#N/A,#N/A,FALSE,"SumGraph"}</definedName>
    <definedName name="DESARROLLOSRIODELMEDIO" localSheetId="6" hidden="1">{#N/A,#N/A,FALSE,"summary";#N/A,#N/A,FALSE,"SumGraph"}</definedName>
    <definedName name="DESARROLLOSRIODELMEDIO" localSheetId="5" hidden="1">{#N/A,#N/A,FALSE,"summary";#N/A,#N/A,FALSE,"SumGraph"}</definedName>
    <definedName name="DESARROLLOSRIODELMEDIO" localSheetId="4" hidden="1">{#N/A,#N/A,FALSE,"summary";#N/A,#N/A,FALSE,"SumGraph"}</definedName>
    <definedName name="DESARROLLOSRIODELMEDIO" hidden="1">{#N/A,#N/A,FALSE,"summary";#N/A,#N/A,FALSE,"SumGraph"}</definedName>
    <definedName name="DESARROLLOSRIODELMEDIO_1" localSheetId="2" hidden="1">{#N/A,#N/A,FALSE,"summary";#N/A,#N/A,FALSE,"SumGraph"}</definedName>
    <definedName name="DESARROLLOSRIODELMEDIO_1" localSheetId="3" hidden="1">{#N/A,#N/A,FALSE,"summary";#N/A,#N/A,FALSE,"SumGraph"}</definedName>
    <definedName name="DESARROLLOSRIODELMEDIO_1" localSheetId="6" hidden="1">{#N/A,#N/A,FALSE,"summary";#N/A,#N/A,FALSE,"SumGraph"}</definedName>
    <definedName name="DESARROLLOSRIODELMEDIO_1" localSheetId="5" hidden="1">{#N/A,#N/A,FALSE,"summary";#N/A,#N/A,FALSE,"SumGraph"}</definedName>
    <definedName name="DESARROLLOSRIODELMEDIO_1" localSheetId="4" hidden="1">{#N/A,#N/A,FALSE,"summary";#N/A,#N/A,FALSE,"SumGraph"}</definedName>
    <definedName name="DESARROLLOSRIODELMEDIO_1" hidden="1">{#N/A,#N/A,FALSE,"summary";#N/A,#N/A,FALSE,"SumGraph"}</definedName>
    <definedName name="DME_Dirty" hidden="1">"False"</definedName>
    <definedName name="DME_LocalFile" hidden="1">"True"</definedName>
    <definedName name="eee" localSheetId="2" hidden="1">{#N/A,#N/A,FALSE,"masez (10)";#N/A,#N/A,FALSE,"masez (7)";#N/A,#N/A,FALSE,"masez (6)";#N/A,#N/A,FALSE,"masez (5)";#N/A,#N/A,FALSE,"masez (4)";#N/A,#N/A,FALSE,"masez (3)";#N/A,#N/A,FALSE,"masez (2)";#N/A,#N/A,FALSE,"GME";#N/A,#N/A,FALSE,"masez"}</definedName>
    <definedName name="eee" localSheetId="3" hidden="1">{#N/A,#N/A,FALSE,"masez (10)";#N/A,#N/A,FALSE,"masez (7)";#N/A,#N/A,FALSE,"masez (6)";#N/A,#N/A,FALSE,"masez (5)";#N/A,#N/A,FALSE,"masez (4)";#N/A,#N/A,FALSE,"masez (3)";#N/A,#N/A,FALSE,"masez (2)";#N/A,#N/A,FALSE,"GME";#N/A,#N/A,FALSE,"masez"}</definedName>
    <definedName name="eee" localSheetId="6" hidden="1">{#N/A,#N/A,FALSE,"masez (10)";#N/A,#N/A,FALSE,"masez (7)";#N/A,#N/A,FALSE,"masez (6)";#N/A,#N/A,FALSE,"masez (5)";#N/A,#N/A,FALSE,"masez (4)";#N/A,#N/A,FALSE,"masez (3)";#N/A,#N/A,FALSE,"masez (2)";#N/A,#N/A,FALSE,"GME";#N/A,#N/A,FALSE,"masez"}</definedName>
    <definedName name="eee" localSheetId="5" hidden="1">{#N/A,#N/A,FALSE,"masez (10)";#N/A,#N/A,FALSE,"masez (7)";#N/A,#N/A,FALSE,"masez (6)";#N/A,#N/A,FALSE,"masez (5)";#N/A,#N/A,FALSE,"masez (4)";#N/A,#N/A,FALSE,"masez (3)";#N/A,#N/A,FALSE,"masez (2)";#N/A,#N/A,FALSE,"GME";#N/A,#N/A,FALSE,"masez"}</definedName>
    <definedName name="eee" localSheetId="4" hidden="1">{#N/A,#N/A,FALSE,"masez (10)";#N/A,#N/A,FALSE,"masez (7)";#N/A,#N/A,FALSE,"masez (6)";#N/A,#N/A,FALSE,"masez (5)";#N/A,#N/A,FALSE,"masez (4)";#N/A,#N/A,FALSE,"masez (3)";#N/A,#N/A,FALSE,"masez (2)";#N/A,#N/A,FALSE,"GME";#N/A,#N/A,FALSE,"masez"}</definedName>
    <definedName name="eee" hidden="1">{#N/A,#N/A,FALSE,"masez (10)";#N/A,#N/A,FALSE,"masez (7)";#N/A,#N/A,FALSE,"masez (6)";#N/A,#N/A,FALSE,"masez (5)";#N/A,#N/A,FALSE,"masez (4)";#N/A,#N/A,FALSE,"masez (3)";#N/A,#N/A,FALSE,"masez (2)";#N/A,#N/A,FALSE,"GME";#N/A,#N/A,FALSE,"masez"}</definedName>
    <definedName name="eee_1" localSheetId="2" hidden="1">{#N/A,#N/A,FALSE,"masez (10)";#N/A,#N/A,FALSE,"masez (7)";#N/A,#N/A,FALSE,"masez (6)";#N/A,#N/A,FALSE,"masez (5)";#N/A,#N/A,FALSE,"masez (4)";#N/A,#N/A,FALSE,"masez (3)";#N/A,#N/A,FALSE,"masez (2)";#N/A,#N/A,FALSE,"GME";#N/A,#N/A,FALSE,"masez"}</definedName>
    <definedName name="eee_1" localSheetId="3" hidden="1">{#N/A,#N/A,FALSE,"masez (10)";#N/A,#N/A,FALSE,"masez (7)";#N/A,#N/A,FALSE,"masez (6)";#N/A,#N/A,FALSE,"masez (5)";#N/A,#N/A,FALSE,"masez (4)";#N/A,#N/A,FALSE,"masez (3)";#N/A,#N/A,FALSE,"masez (2)";#N/A,#N/A,FALSE,"GME";#N/A,#N/A,FALSE,"masez"}</definedName>
    <definedName name="eee_1" localSheetId="6" hidden="1">{#N/A,#N/A,FALSE,"masez (10)";#N/A,#N/A,FALSE,"masez (7)";#N/A,#N/A,FALSE,"masez (6)";#N/A,#N/A,FALSE,"masez (5)";#N/A,#N/A,FALSE,"masez (4)";#N/A,#N/A,FALSE,"masez (3)";#N/A,#N/A,FALSE,"masez (2)";#N/A,#N/A,FALSE,"GME";#N/A,#N/A,FALSE,"masez"}</definedName>
    <definedName name="eee_1" localSheetId="5" hidden="1">{#N/A,#N/A,FALSE,"masez (10)";#N/A,#N/A,FALSE,"masez (7)";#N/A,#N/A,FALSE,"masez (6)";#N/A,#N/A,FALSE,"masez (5)";#N/A,#N/A,FALSE,"masez (4)";#N/A,#N/A,FALSE,"masez (3)";#N/A,#N/A,FALSE,"masez (2)";#N/A,#N/A,FALSE,"GME";#N/A,#N/A,FALSE,"masez"}</definedName>
    <definedName name="eee_1" localSheetId="4" hidden="1">{#N/A,#N/A,FALSE,"masez (10)";#N/A,#N/A,FALSE,"masez (7)";#N/A,#N/A,FALSE,"masez (6)";#N/A,#N/A,FALSE,"masez (5)";#N/A,#N/A,FALSE,"masez (4)";#N/A,#N/A,FALSE,"masez (3)";#N/A,#N/A,FALSE,"masez (2)";#N/A,#N/A,FALSE,"GME";#N/A,#N/A,FALSE,"masez"}</definedName>
    <definedName name="eee_1" hidden="1">{#N/A,#N/A,FALSE,"masez (10)";#N/A,#N/A,FALSE,"masez (7)";#N/A,#N/A,FALSE,"masez (6)";#N/A,#N/A,FALSE,"masez (5)";#N/A,#N/A,FALSE,"masez (4)";#N/A,#N/A,FALSE,"masez (3)";#N/A,#N/A,FALSE,"masez (2)";#N/A,#N/A,FALSE,"GME";#N/A,#N/A,FALSE,"masez"}</definedName>
    <definedName name="eq" localSheetId="2" hidden="1">{#N/A,#N/A,FALSE,"minas";#N/A,#N/A,FALSE,"Total_OC015";#N/A,#N/A,FALSE,"ADMIN";#N/A,#N/A,FALSE,"PROCES";#N/A,#N/A,FALSE,"civil";#N/A,#N/A,FALSE,"CAÑER";#N/A,#N/A,FALSE,"ELEC";#N/A,#N/A,FALSE,"INSTR";#N/A,#N/A,FALSE,"PDS";#N/A,#N/A,FALSE,"mecan"}</definedName>
    <definedName name="eq" localSheetId="3" hidden="1">{#N/A,#N/A,FALSE,"minas";#N/A,#N/A,FALSE,"Total_OC015";#N/A,#N/A,FALSE,"ADMIN";#N/A,#N/A,FALSE,"PROCES";#N/A,#N/A,FALSE,"civil";#N/A,#N/A,FALSE,"CAÑER";#N/A,#N/A,FALSE,"ELEC";#N/A,#N/A,FALSE,"INSTR";#N/A,#N/A,FALSE,"PDS";#N/A,#N/A,FALSE,"mecan"}</definedName>
    <definedName name="eq" localSheetId="6" hidden="1">{#N/A,#N/A,FALSE,"minas";#N/A,#N/A,FALSE,"Total_OC015";#N/A,#N/A,FALSE,"ADMIN";#N/A,#N/A,FALSE,"PROCES";#N/A,#N/A,FALSE,"civil";#N/A,#N/A,FALSE,"CAÑER";#N/A,#N/A,FALSE,"ELEC";#N/A,#N/A,FALSE,"INSTR";#N/A,#N/A,FALSE,"PDS";#N/A,#N/A,FALSE,"mecan"}</definedName>
    <definedName name="eq" localSheetId="5" hidden="1">{#N/A,#N/A,FALSE,"minas";#N/A,#N/A,FALSE,"Total_OC015";#N/A,#N/A,FALSE,"ADMIN";#N/A,#N/A,FALSE,"PROCES";#N/A,#N/A,FALSE,"civil";#N/A,#N/A,FALSE,"CAÑER";#N/A,#N/A,FALSE,"ELEC";#N/A,#N/A,FALSE,"INSTR";#N/A,#N/A,FALSE,"PDS";#N/A,#N/A,FALSE,"mecan"}</definedName>
    <definedName name="eq" localSheetId="4" hidden="1">{#N/A,#N/A,FALSE,"minas";#N/A,#N/A,FALSE,"Total_OC015";#N/A,#N/A,FALSE,"ADMIN";#N/A,#N/A,FALSE,"PROCES";#N/A,#N/A,FALSE,"civil";#N/A,#N/A,FALSE,"CAÑER";#N/A,#N/A,FALSE,"ELEC";#N/A,#N/A,FALSE,"INSTR";#N/A,#N/A,FALSE,"PDS";#N/A,#N/A,FALSE,"mecan"}</definedName>
    <definedName name="eq" hidden="1">{#N/A,#N/A,FALSE,"minas";#N/A,#N/A,FALSE,"Total_OC015";#N/A,#N/A,FALSE,"ADMIN";#N/A,#N/A,FALSE,"PROCES";#N/A,#N/A,FALSE,"civil";#N/A,#N/A,FALSE,"CAÑER";#N/A,#N/A,FALSE,"ELEC";#N/A,#N/A,FALSE,"INSTR";#N/A,#N/A,FALSE,"PDS";#N/A,#N/A,FALSE,"mecan"}</definedName>
    <definedName name="eq_1" localSheetId="2" hidden="1">{#N/A,#N/A,FALSE,"minas";#N/A,#N/A,FALSE,"Total_OC015";#N/A,#N/A,FALSE,"ADMIN";#N/A,#N/A,FALSE,"PROCES";#N/A,#N/A,FALSE,"civil";#N/A,#N/A,FALSE,"CAÑER";#N/A,#N/A,FALSE,"ELEC";#N/A,#N/A,FALSE,"INSTR";#N/A,#N/A,FALSE,"PDS";#N/A,#N/A,FALSE,"mecan"}</definedName>
    <definedName name="eq_1" localSheetId="3" hidden="1">{#N/A,#N/A,FALSE,"minas";#N/A,#N/A,FALSE,"Total_OC015";#N/A,#N/A,FALSE,"ADMIN";#N/A,#N/A,FALSE,"PROCES";#N/A,#N/A,FALSE,"civil";#N/A,#N/A,FALSE,"CAÑER";#N/A,#N/A,FALSE,"ELEC";#N/A,#N/A,FALSE,"INSTR";#N/A,#N/A,FALSE,"PDS";#N/A,#N/A,FALSE,"mecan"}</definedName>
    <definedName name="eq_1" localSheetId="6" hidden="1">{#N/A,#N/A,FALSE,"minas";#N/A,#N/A,FALSE,"Total_OC015";#N/A,#N/A,FALSE,"ADMIN";#N/A,#N/A,FALSE,"PROCES";#N/A,#N/A,FALSE,"civil";#N/A,#N/A,FALSE,"CAÑER";#N/A,#N/A,FALSE,"ELEC";#N/A,#N/A,FALSE,"INSTR";#N/A,#N/A,FALSE,"PDS";#N/A,#N/A,FALSE,"mecan"}</definedName>
    <definedName name="eq_1" localSheetId="5" hidden="1">{#N/A,#N/A,FALSE,"minas";#N/A,#N/A,FALSE,"Total_OC015";#N/A,#N/A,FALSE,"ADMIN";#N/A,#N/A,FALSE,"PROCES";#N/A,#N/A,FALSE,"civil";#N/A,#N/A,FALSE,"CAÑER";#N/A,#N/A,FALSE,"ELEC";#N/A,#N/A,FALSE,"INSTR";#N/A,#N/A,FALSE,"PDS";#N/A,#N/A,FALSE,"mecan"}</definedName>
    <definedName name="eq_1" localSheetId="4" hidden="1">{#N/A,#N/A,FALSE,"minas";#N/A,#N/A,FALSE,"Total_OC015";#N/A,#N/A,FALSE,"ADMIN";#N/A,#N/A,FALSE,"PROCES";#N/A,#N/A,FALSE,"civil";#N/A,#N/A,FALSE,"CAÑER";#N/A,#N/A,FALSE,"ELEC";#N/A,#N/A,FALSE,"INSTR";#N/A,#N/A,FALSE,"PDS";#N/A,#N/A,FALSE,"mecan"}</definedName>
    <definedName name="eq_1" hidden="1">{#N/A,#N/A,FALSE,"minas";#N/A,#N/A,FALSE,"Total_OC015";#N/A,#N/A,FALSE,"ADMIN";#N/A,#N/A,FALSE,"PROCES";#N/A,#N/A,FALSE,"civil";#N/A,#N/A,FALSE,"CAÑER";#N/A,#N/A,FALSE,"ELEC";#N/A,#N/A,FALSE,"INSTR";#N/A,#N/A,FALSE,"PDS";#N/A,#N/A,FALSE,"mecan"}</definedName>
    <definedName name="equ" localSheetId="2" hidden="1">{#N/A,#N/A,TRUE,"Est. de Fact.";#N/A,#N/A,TRUE,"Capitulo 19";#N/A,#N/A,TRUE,"Proyecto P855"}</definedName>
    <definedName name="equ" localSheetId="3" hidden="1">{#N/A,#N/A,TRUE,"Est. de Fact.";#N/A,#N/A,TRUE,"Capitulo 19";#N/A,#N/A,TRUE,"Proyecto P855"}</definedName>
    <definedName name="equ" localSheetId="6" hidden="1">{#N/A,#N/A,TRUE,"Est. de Fact.";#N/A,#N/A,TRUE,"Capitulo 19";#N/A,#N/A,TRUE,"Proyecto P855"}</definedName>
    <definedName name="equ" localSheetId="5" hidden="1">{#N/A,#N/A,TRUE,"Est. de Fact.";#N/A,#N/A,TRUE,"Capitulo 19";#N/A,#N/A,TRUE,"Proyecto P855"}</definedName>
    <definedName name="equ" localSheetId="4" hidden="1">{#N/A,#N/A,TRUE,"Est. de Fact.";#N/A,#N/A,TRUE,"Capitulo 19";#N/A,#N/A,TRUE,"Proyecto P855"}</definedName>
    <definedName name="equ" hidden="1">{#N/A,#N/A,TRUE,"Est. de Fact.";#N/A,#N/A,TRUE,"Capitulo 19";#N/A,#N/A,TRUE,"Proyecto P855"}</definedName>
    <definedName name="equ_1" localSheetId="2" hidden="1">{#N/A,#N/A,TRUE,"Est. de Fact.";#N/A,#N/A,TRUE,"Capitulo 19";#N/A,#N/A,TRUE,"Proyecto P855"}</definedName>
    <definedName name="equ_1" localSheetId="3" hidden="1">{#N/A,#N/A,TRUE,"Est. de Fact.";#N/A,#N/A,TRUE,"Capitulo 19";#N/A,#N/A,TRUE,"Proyecto P855"}</definedName>
    <definedName name="equ_1" localSheetId="6" hidden="1">{#N/A,#N/A,TRUE,"Est. de Fact.";#N/A,#N/A,TRUE,"Capitulo 19";#N/A,#N/A,TRUE,"Proyecto P855"}</definedName>
    <definedName name="equ_1" localSheetId="5" hidden="1">{#N/A,#N/A,TRUE,"Est. de Fact.";#N/A,#N/A,TRUE,"Capitulo 19";#N/A,#N/A,TRUE,"Proyecto P855"}</definedName>
    <definedName name="equ_1" localSheetId="4" hidden="1">{#N/A,#N/A,TRUE,"Est. de Fact.";#N/A,#N/A,TRUE,"Capitulo 19";#N/A,#N/A,TRUE,"Proyecto P855"}</definedName>
    <definedName name="equ_1" hidden="1">{#N/A,#N/A,TRUE,"Est. de Fact.";#N/A,#N/A,TRUE,"Capitulo 19";#N/A,#N/A,TRUE,"Proyecto P855"}</definedName>
    <definedName name="equi" localSheetId="2" hidden="1">{#N/A,#N/A,FALSE,"Total_OC015";#N/A,#N/A,FALSE,"ADMIN";#N/A,#N/A,FALSE,"PROCES";#N/A,#N/A,FALSE,"mecan";#N/A,#N/A,FALSE,"civil";#N/A,#N/A,FALSE,"CAÑER";#N/A,#N/A,FALSE,"ELEC";#N/A,#N/A,FALSE,"INSTR"}</definedName>
    <definedName name="equi" localSheetId="3" hidden="1">{#N/A,#N/A,FALSE,"Total_OC015";#N/A,#N/A,FALSE,"ADMIN";#N/A,#N/A,FALSE,"PROCES";#N/A,#N/A,FALSE,"mecan";#N/A,#N/A,FALSE,"civil";#N/A,#N/A,FALSE,"CAÑER";#N/A,#N/A,FALSE,"ELEC";#N/A,#N/A,FALSE,"INSTR"}</definedName>
    <definedName name="equi" localSheetId="6" hidden="1">{#N/A,#N/A,FALSE,"Total_OC015";#N/A,#N/A,FALSE,"ADMIN";#N/A,#N/A,FALSE,"PROCES";#N/A,#N/A,FALSE,"mecan";#N/A,#N/A,FALSE,"civil";#N/A,#N/A,FALSE,"CAÑER";#N/A,#N/A,FALSE,"ELEC";#N/A,#N/A,FALSE,"INSTR"}</definedName>
    <definedName name="equi" localSheetId="5" hidden="1">{#N/A,#N/A,FALSE,"Total_OC015";#N/A,#N/A,FALSE,"ADMIN";#N/A,#N/A,FALSE,"PROCES";#N/A,#N/A,FALSE,"mecan";#N/A,#N/A,FALSE,"civil";#N/A,#N/A,FALSE,"CAÑER";#N/A,#N/A,FALSE,"ELEC";#N/A,#N/A,FALSE,"INSTR"}</definedName>
    <definedName name="equi" localSheetId="4" hidden="1">{#N/A,#N/A,FALSE,"Total_OC015";#N/A,#N/A,FALSE,"ADMIN";#N/A,#N/A,FALSE,"PROCES";#N/A,#N/A,FALSE,"mecan";#N/A,#N/A,FALSE,"civil";#N/A,#N/A,FALSE,"CAÑER";#N/A,#N/A,FALSE,"ELEC";#N/A,#N/A,FALSE,"INSTR"}</definedName>
    <definedName name="equi" hidden="1">{#N/A,#N/A,FALSE,"Total_OC015";#N/A,#N/A,FALSE,"ADMIN";#N/A,#N/A,FALSE,"PROCES";#N/A,#N/A,FALSE,"mecan";#N/A,#N/A,FALSE,"civil";#N/A,#N/A,FALSE,"CAÑER";#N/A,#N/A,FALSE,"ELEC";#N/A,#N/A,FALSE,"INSTR"}</definedName>
    <definedName name="equi_1" localSheetId="2" hidden="1">{#N/A,#N/A,FALSE,"Total_OC015";#N/A,#N/A,FALSE,"ADMIN";#N/A,#N/A,FALSE,"PROCES";#N/A,#N/A,FALSE,"mecan";#N/A,#N/A,FALSE,"civil";#N/A,#N/A,FALSE,"CAÑER";#N/A,#N/A,FALSE,"ELEC";#N/A,#N/A,FALSE,"INSTR"}</definedName>
    <definedName name="equi_1" localSheetId="3" hidden="1">{#N/A,#N/A,FALSE,"Total_OC015";#N/A,#N/A,FALSE,"ADMIN";#N/A,#N/A,FALSE,"PROCES";#N/A,#N/A,FALSE,"mecan";#N/A,#N/A,FALSE,"civil";#N/A,#N/A,FALSE,"CAÑER";#N/A,#N/A,FALSE,"ELEC";#N/A,#N/A,FALSE,"INSTR"}</definedName>
    <definedName name="equi_1" localSheetId="6" hidden="1">{#N/A,#N/A,FALSE,"Total_OC015";#N/A,#N/A,FALSE,"ADMIN";#N/A,#N/A,FALSE,"PROCES";#N/A,#N/A,FALSE,"mecan";#N/A,#N/A,FALSE,"civil";#N/A,#N/A,FALSE,"CAÑER";#N/A,#N/A,FALSE,"ELEC";#N/A,#N/A,FALSE,"INSTR"}</definedName>
    <definedName name="equi_1" localSheetId="5" hidden="1">{#N/A,#N/A,FALSE,"Total_OC015";#N/A,#N/A,FALSE,"ADMIN";#N/A,#N/A,FALSE,"PROCES";#N/A,#N/A,FALSE,"mecan";#N/A,#N/A,FALSE,"civil";#N/A,#N/A,FALSE,"CAÑER";#N/A,#N/A,FALSE,"ELEC";#N/A,#N/A,FALSE,"INSTR"}</definedName>
    <definedName name="equi_1" localSheetId="4" hidden="1">{#N/A,#N/A,FALSE,"Total_OC015";#N/A,#N/A,FALSE,"ADMIN";#N/A,#N/A,FALSE,"PROCES";#N/A,#N/A,FALSE,"mecan";#N/A,#N/A,FALSE,"civil";#N/A,#N/A,FALSE,"CAÑER";#N/A,#N/A,FALSE,"ELEC";#N/A,#N/A,FALSE,"INSTR"}</definedName>
    <definedName name="equi_1" hidden="1">{#N/A,#N/A,FALSE,"Total_OC015";#N/A,#N/A,FALSE,"ADMIN";#N/A,#N/A,FALSE,"PROCES";#N/A,#N/A,FALSE,"mecan";#N/A,#N/A,FALSE,"civil";#N/A,#N/A,FALSE,"CAÑER";#N/A,#N/A,FALSE,"ELEC";#N/A,#N/A,FALSE,"INSTR"}</definedName>
    <definedName name="equu" localSheetId="2" hidden="1">{#N/A,#N/A,FALSE,"minas";#N/A,#N/A,FALSE,"Total_OC015";#N/A,#N/A,FALSE,"ADMIN";#N/A,#N/A,FALSE,"PROCES";#N/A,#N/A,FALSE,"civil";#N/A,#N/A,FALSE,"CAÑER";#N/A,#N/A,FALSE,"ELEC";#N/A,#N/A,FALSE,"INSTR";#N/A,#N/A,FALSE,"PDS";#N/A,#N/A,FALSE,"mecan"}</definedName>
    <definedName name="equu" localSheetId="3" hidden="1">{#N/A,#N/A,FALSE,"minas";#N/A,#N/A,FALSE,"Total_OC015";#N/A,#N/A,FALSE,"ADMIN";#N/A,#N/A,FALSE,"PROCES";#N/A,#N/A,FALSE,"civil";#N/A,#N/A,FALSE,"CAÑER";#N/A,#N/A,FALSE,"ELEC";#N/A,#N/A,FALSE,"INSTR";#N/A,#N/A,FALSE,"PDS";#N/A,#N/A,FALSE,"mecan"}</definedName>
    <definedName name="equu" localSheetId="6" hidden="1">{#N/A,#N/A,FALSE,"minas";#N/A,#N/A,FALSE,"Total_OC015";#N/A,#N/A,FALSE,"ADMIN";#N/A,#N/A,FALSE,"PROCES";#N/A,#N/A,FALSE,"civil";#N/A,#N/A,FALSE,"CAÑER";#N/A,#N/A,FALSE,"ELEC";#N/A,#N/A,FALSE,"INSTR";#N/A,#N/A,FALSE,"PDS";#N/A,#N/A,FALSE,"mecan"}</definedName>
    <definedName name="equu" localSheetId="5" hidden="1">{#N/A,#N/A,FALSE,"minas";#N/A,#N/A,FALSE,"Total_OC015";#N/A,#N/A,FALSE,"ADMIN";#N/A,#N/A,FALSE,"PROCES";#N/A,#N/A,FALSE,"civil";#N/A,#N/A,FALSE,"CAÑER";#N/A,#N/A,FALSE,"ELEC";#N/A,#N/A,FALSE,"INSTR";#N/A,#N/A,FALSE,"PDS";#N/A,#N/A,FALSE,"mecan"}</definedName>
    <definedName name="equu" localSheetId="4" hidden="1">{#N/A,#N/A,FALSE,"minas";#N/A,#N/A,FALSE,"Total_OC015";#N/A,#N/A,FALSE,"ADMIN";#N/A,#N/A,FALSE,"PROCES";#N/A,#N/A,FALSE,"civil";#N/A,#N/A,FALSE,"CAÑER";#N/A,#N/A,FALSE,"ELEC";#N/A,#N/A,FALSE,"INSTR";#N/A,#N/A,FALSE,"PDS";#N/A,#N/A,FALSE,"mecan"}</definedName>
    <definedName name="equu" hidden="1">{#N/A,#N/A,FALSE,"minas";#N/A,#N/A,FALSE,"Total_OC015";#N/A,#N/A,FALSE,"ADMIN";#N/A,#N/A,FALSE,"PROCES";#N/A,#N/A,FALSE,"civil";#N/A,#N/A,FALSE,"CAÑER";#N/A,#N/A,FALSE,"ELEC";#N/A,#N/A,FALSE,"INSTR";#N/A,#N/A,FALSE,"PDS";#N/A,#N/A,FALSE,"mecan"}</definedName>
    <definedName name="equu_1" localSheetId="2" hidden="1">{#N/A,#N/A,FALSE,"minas";#N/A,#N/A,FALSE,"Total_OC015";#N/A,#N/A,FALSE,"ADMIN";#N/A,#N/A,FALSE,"PROCES";#N/A,#N/A,FALSE,"civil";#N/A,#N/A,FALSE,"CAÑER";#N/A,#N/A,FALSE,"ELEC";#N/A,#N/A,FALSE,"INSTR";#N/A,#N/A,FALSE,"PDS";#N/A,#N/A,FALSE,"mecan"}</definedName>
    <definedName name="equu_1" localSheetId="3" hidden="1">{#N/A,#N/A,FALSE,"minas";#N/A,#N/A,FALSE,"Total_OC015";#N/A,#N/A,FALSE,"ADMIN";#N/A,#N/A,FALSE,"PROCES";#N/A,#N/A,FALSE,"civil";#N/A,#N/A,FALSE,"CAÑER";#N/A,#N/A,FALSE,"ELEC";#N/A,#N/A,FALSE,"INSTR";#N/A,#N/A,FALSE,"PDS";#N/A,#N/A,FALSE,"mecan"}</definedName>
    <definedName name="equu_1" localSheetId="6" hidden="1">{#N/A,#N/A,FALSE,"minas";#N/A,#N/A,FALSE,"Total_OC015";#N/A,#N/A,FALSE,"ADMIN";#N/A,#N/A,FALSE,"PROCES";#N/A,#N/A,FALSE,"civil";#N/A,#N/A,FALSE,"CAÑER";#N/A,#N/A,FALSE,"ELEC";#N/A,#N/A,FALSE,"INSTR";#N/A,#N/A,FALSE,"PDS";#N/A,#N/A,FALSE,"mecan"}</definedName>
    <definedName name="equu_1" localSheetId="5" hidden="1">{#N/A,#N/A,FALSE,"minas";#N/A,#N/A,FALSE,"Total_OC015";#N/A,#N/A,FALSE,"ADMIN";#N/A,#N/A,FALSE,"PROCES";#N/A,#N/A,FALSE,"civil";#N/A,#N/A,FALSE,"CAÑER";#N/A,#N/A,FALSE,"ELEC";#N/A,#N/A,FALSE,"INSTR";#N/A,#N/A,FALSE,"PDS";#N/A,#N/A,FALSE,"mecan"}</definedName>
    <definedName name="equu_1" localSheetId="4" hidden="1">{#N/A,#N/A,FALSE,"minas";#N/A,#N/A,FALSE,"Total_OC015";#N/A,#N/A,FALSE,"ADMIN";#N/A,#N/A,FALSE,"PROCES";#N/A,#N/A,FALSE,"civil";#N/A,#N/A,FALSE,"CAÑER";#N/A,#N/A,FALSE,"ELEC";#N/A,#N/A,FALSE,"INSTR";#N/A,#N/A,FALSE,"PDS";#N/A,#N/A,FALSE,"mecan"}</definedName>
    <definedName name="equu_1" hidden="1">{#N/A,#N/A,FALSE,"minas";#N/A,#N/A,FALSE,"Total_OC015";#N/A,#N/A,FALSE,"ADMIN";#N/A,#N/A,FALSE,"PROCES";#N/A,#N/A,FALSE,"civil";#N/A,#N/A,FALSE,"CAÑER";#N/A,#N/A,FALSE,"ELEC";#N/A,#N/A,FALSE,"INSTR";#N/A,#N/A,FALSE,"PDS";#N/A,#N/A,FALSE,"mecan"}</definedName>
    <definedName name="erd" localSheetId="2" hidden="1">{#N/A,#N/A,FALSE,"IC_Global";#N/A,#N/A,FALSE,"IC_Global (98-f)";#N/A,#N/A,FALSE,"Inc";#N/A,#N/A,FALSE,"CAMBIOS (2)";#N/A,#N/A,FALSE,"EXPL Inc.";#N/A,#N/A,FALSE,"HITOS98";#N/A,#N/A,FALSE,"CURVA ""S"" GLOBAL ";#N/A,#N/A,FALSE,"CURVA ""S"" 1998 "}</definedName>
    <definedName name="erd" localSheetId="3" hidden="1">{#N/A,#N/A,FALSE,"IC_Global";#N/A,#N/A,FALSE,"IC_Global (98-f)";#N/A,#N/A,FALSE,"Inc";#N/A,#N/A,FALSE,"CAMBIOS (2)";#N/A,#N/A,FALSE,"EXPL Inc.";#N/A,#N/A,FALSE,"HITOS98";#N/A,#N/A,FALSE,"CURVA ""S"" GLOBAL ";#N/A,#N/A,FALSE,"CURVA ""S"" 1998 "}</definedName>
    <definedName name="erd" localSheetId="6" hidden="1">{#N/A,#N/A,FALSE,"IC_Global";#N/A,#N/A,FALSE,"IC_Global (98-f)";#N/A,#N/A,FALSE,"Inc";#N/A,#N/A,FALSE,"CAMBIOS (2)";#N/A,#N/A,FALSE,"EXPL Inc.";#N/A,#N/A,FALSE,"HITOS98";#N/A,#N/A,FALSE,"CURVA ""S"" GLOBAL ";#N/A,#N/A,FALSE,"CURVA ""S"" 1998 "}</definedName>
    <definedName name="erd" localSheetId="5" hidden="1">{#N/A,#N/A,FALSE,"IC_Global";#N/A,#N/A,FALSE,"IC_Global (98-f)";#N/A,#N/A,FALSE,"Inc";#N/A,#N/A,FALSE,"CAMBIOS (2)";#N/A,#N/A,FALSE,"EXPL Inc.";#N/A,#N/A,FALSE,"HITOS98";#N/A,#N/A,FALSE,"CURVA ""S"" GLOBAL ";#N/A,#N/A,FALSE,"CURVA ""S"" 1998 "}</definedName>
    <definedName name="erd" localSheetId="4" hidden="1">{#N/A,#N/A,FALSE,"IC_Global";#N/A,#N/A,FALSE,"IC_Global (98-f)";#N/A,#N/A,FALSE,"Inc";#N/A,#N/A,FALSE,"CAMBIOS (2)";#N/A,#N/A,FALSE,"EXPL Inc.";#N/A,#N/A,FALSE,"HITOS98";#N/A,#N/A,FALSE,"CURVA ""S"" GLOBAL ";#N/A,#N/A,FALSE,"CURVA ""S"" 1998 "}</definedName>
    <definedName name="erd" hidden="1">{#N/A,#N/A,FALSE,"IC_Global";#N/A,#N/A,FALSE,"IC_Global (98-f)";#N/A,#N/A,FALSE,"Inc";#N/A,#N/A,FALSE,"CAMBIOS (2)";#N/A,#N/A,FALSE,"EXPL Inc.";#N/A,#N/A,FALSE,"HITOS98";#N/A,#N/A,FALSE,"CURVA ""S"" GLOBAL ";#N/A,#N/A,FALSE,"CURVA ""S"" 1998 "}</definedName>
    <definedName name="erd_1" localSheetId="2" hidden="1">{#N/A,#N/A,FALSE,"IC_Global";#N/A,#N/A,FALSE,"IC_Global (98-f)";#N/A,#N/A,FALSE,"Inc";#N/A,#N/A,FALSE,"CAMBIOS (2)";#N/A,#N/A,FALSE,"EXPL Inc.";#N/A,#N/A,FALSE,"HITOS98";#N/A,#N/A,FALSE,"CURVA ""S"" GLOBAL ";#N/A,#N/A,FALSE,"CURVA ""S"" 1998 "}</definedName>
    <definedName name="erd_1" localSheetId="3" hidden="1">{#N/A,#N/A,FALSE,"IC_Global";#N/A,#N/A,FALSE,"IC_Global (98-f)";#N/A,#N/A,FALSE,"Inc";#N/A,#N/A,FALSE,"CAMBIOS (2)";#N/A,#N/A,FALSE,"EXPL Inc.";#N/A,#N/A,FALSE,"HITOS98";#N/A,#N/A,FALSE,"CURVA ""S"" GLOBAL ";#N/A,#N/A,FALSE,"CURVA ""S"" 1998 "}</definedName>
    <definedName name="erd_1" localSheetId="6" hidden="1">{#N/A,#N/A,FALSE,"IC_Global";#N/A,#N/A,FALSE,"IC_Global (98-f)";#N/A,#N/A,FALSE,"Inc";#N/A,#N/A,FALSE,"CAMBIOS (2)";#N/A,#N/A,FALSE,"EXPL Inc.";#N/A,#N/A,FALSE,"HITOS98";#N/A,#N/A,FALSE,"CURVA ""S"" GLOBAL ";#N/A,#N/A,FALSE,"CURVA ""S"" 1998 "}</definedName>
    <definedName name="erd_1" localSheetId="5" hidden="1">{#N/A,#N/A,FALSE,"IC_Global";#N/A,#N/A,FALSE,"IC_Global (98-f)";#N/A,#N/A,FALSE,"Inc";#N/A,#N/A,FALSE,"CAMBIOS (2)";#N/A,#N/A,FALSE,"EXPL Inc.";#N/A,#N/A,FALSE,"HITOS98";#N/A,#N/A,FALSE,"CURVA ""S"" GLOBAL ";#N/A,#N/A,FALSE,"CURVA ""S"" 1998 "}</definedName>
    <definedName name="erd_1" localSheetId="4" hidden="1">{#N/A,#N/A,FALSE,"IC_Global";#N/A,#N/A,FALSE,"IC_Global (98-f)";#N/A,#N/A,FALSE,"Inc";#N/A,#N/A,FALSE,"CAMBIOS (2)";#N/A,#N/A,FALSE,"EXPL Inc.";#N/A,#N/A,FALSE,"HITOS98";#N/A,#N/A,FALSE,"CURVA ""S"" GLOBAL ";#N/A,#N/A,FALSE,"CURVA ""S"" 1998 "}</definedName>
    <definedName name="erd_1" hidden="1">{#N/A,#N/A,FALSE,"IC_Global";#N/A,#N/A,FALSE,"IC_Global (98-f)";#N/A,#N/A,FALSE,"Inc";#N/A,#N/A,FALSE,"CAMBIOS (2)";#N/A,#N/A,FALSE,"EXPL Inc.";#N/A,#N/A,FALSE,"HITOS98";#N/A,#N/A,FALSE,"CURVA ""S"" GLOBAL ";#N/A,#N/A,FALSE,"CURVA ""S"" 1998 "}</definedName>
    <definedName name="FACY" localSheetId="2" hidden="1">{#N/A,#N/A,FALSE,"masez (10)";#N/A,#N/A,FALSE,"masez (7)";#N/A,#N/A,FALSE,"masez (6)";#N/A,#N/A,FALSE,"masez (5)";#N/A,#N/A,FALSE,"masez (4)";#N/A,#N/A,FALSE,"masez (3)";#N/A,#N/A,FALSE,"masez (2)";#N/A,#N/A,FALSE,"GME";#N/A,#N/A,FALSE,"masez"}</definedName>
    <definedName name="FACY" localSheetId="3" hidden="1">{#N/A,#N/A,FALSE,"masez (10)";#N/A,#N/A,FALSE,"masez (7)";#N/A,#N/A,FALSE,"masez (6)";#N/A,#N/A,FALSE,"masez (5)";#N/A,#N/A,FALSE,"masez (4)";#N/A,#N/A,FALSE,"masez (3)";#N/A,#N/A,FALSE,"masez (2)";#N/A,#N/A,FALSE,"GME";#N/A,#N/A,FALSE,"masez"}</definedName>
    <definedName name="FACY" localSheetId="6" hidden="1">{#N/A,#N/A,FALSE,"masez (10)";#N/A,#N/A,FALSE,"masez (7)";#N/A,#N/A,FALSE,"masez (6)";#N/A,#N/A,FALSE,"masez (5)";#N/A,#N/A,FALSE,"masez (4)";#N/A,#N/A,FALSE,"masez (3)";#N/A,#N/A,FALSE,"masez (2)";#N/A,#N/A,FALSE,"GME";#N/A,#N/A,FALSE,"masez"}</definedName>
    <definedName name="FACY" localSheetId="5" hidden="1">{#N/A,#N/A,FALSE,"masez (10)";#N/A,#N/A,FALSE,"masez (7)";#N/A,#N/A,FALSE,"masez (6)";#N/A,#N/A,FALSE,"masez (5)";#N/A,#N/A,FALSE,"masez (4)";#N/A,#N/A,FALSE,"masez (3)";#N/A,#N/A,FALSE,"masez (2)";#N/A,#N/A,FALSE,"GME";#N/A,#N/A,FALSE,"masez"}</definedName>
    <definedName name="FACY" localSheetId="4" hidden="1">{#N/A,#N/A,FALSE,"masez (10)";#N/A,#N/A,FALSE,"masez (7)";#N/A,#N/A,FALSE,"masez (6)";#N/A,#N/A,FALSE,"masez (5)";#N/A,#N/A,FALSE,"masez (4)";#N/A,#N/A,FALSE,"masez (3)";#N/A,#N/A,FALSE,"masez (2)";#N/A,#N/A,FALSE,"GME";#N/A,#N/A,FALSE,"masez"}</definedName>
    <definedName name="FACY" hidden="1">{#N/A,#N/A,FALSE,"masez (10)";#N/A,#N/A,FALSE,"masez (7)";#N/A,#N/A,FALSE,"masez (6)";#N/A,#N/A,FALSE,"masez (5)";#N/A,#N/A,FALSE,"masez (4)";#N/A,#N/A,FALSE,"masez (3)";#N/A,#N/A,FALSE,"masez (2)";#N/A,#N/A,FALSE,"GME";#N/A,#N/A,FALSE,"masez"}</definedName>
    <definedName name="FACY_1" localSheetId="2" hidden="1">{#N/A,#N/A,FALSE,"masez (10)";#N/A,#N/A,FALSE,"masez (7)";#N/A,#N/A,FALSE,"masez (6)";#N/A,#N/A,FALSE,"masez (5)";#N/A,#N/A,FALSE,"masez (4)";#N/A,#N/A,FALSE,"masez (3)";#N/A,#N/A,FALSE,"masez (2)";#N/A,#N/A,FALSE,"GME";#N/A,#N/A,FALSE,"masez"}</definedName>
    <definedName name="FACY_1" localSheetId="3" hidden="1">{#N/A,#N/A,FALSE,"masez (10)";#N/A,#N/A,FALSE,"masez (7)";#N/A,#N/A,FALSE,"masez (6)";#N/A,#N/A,FALSE,"masez (5)";#N/A,#N/A,FALSE,"masez (4)";#N/A,#N/A,FALSE,"masez (3)";#N/A,#N/A,FALSE,"masez (2)";#N/A,#N/A,FALSE,"GME";#N/A,#N/A,FALSE,"masez"}</definedName>
    <definedName name="FACY_1" localSheetId="6" hidden="1">{#N/A,#N/A,FALSE,"masez (10)";#N/A,#N/A,FALSE,"masez (7)";#N/A,#N/A,FALSE,"masez (6)";#N/A,#N/A,FALSE,"masez (5)";#N/A,#N/A,FALSE,"masez (4)";#N/A,#N/A,FALSE,"masez (3)";#N/A,#N/A,FALSE,"masez (2)";#N/A,#N/A,FALSE,"GME";#N/A,#N/A,FALSE,"masez"}</definedName>
    <definedName name="FACY_1" localSheetId="5" hidden="1">{#N/A,#N/A,FALSE,"masez (10)";#N/A,#N/A,FALSE,"masez (7)";#N/A,#N/A,FALSE,"masez (6)";#N/A,#N/A,FALSE,"masez (5)";#N/A,#N/A,FALSE,"masez (4)";#N/A,#N/A,FALSE,"masez (3)";#N/A,#N/A,FALSE,"masez (2)";#N/A,#N/A,FALSE,"GME";#N/A,#N/A,FALSE,"masez"}</definedName>
    <definedName name="FACY_1" localSheetId="4" hidden="1">{#N/A,#N/A,FALSE,"masez (10)";#N/A,#N/A,FALSE,"masez (7)";#N/A,#N/A,FALSE,"masez (6)";#N/A,#N/A,FALSE,"masez (5)";#N/A,#N/A,FALSE,"masez (4)";#N/A,#N/A,FALSE,"masez (3)";#N/A,#N/A,FALSE,"masez (2)";#N/A,#N/A,FALSE,"GME";#N/A,#N/A,FALSE,"masez"}</definedName>
    <definedName name="FACY_1" hidden="1">{#N/A,#N/A,FALSE,"masez (10)";#N/A,#N/A,FALSE,"masez (7)";#N/A,#N/A,FALSE,"masez (6)";#N/A,#N/A,FALSE,"masez (5)";#N/A,#N/A,FALSE,"masez (4)";#N/A,#N/A,FALSE,"masez (3)";#N/A,#N/A,FALSE,"masez (2)";#N/A,#N/A,FALSE,"GME";#N/A,#N/A,FALSE,"masez"}</definedName>
    <definedName name="fgch" localSheetId="2" hidden="1">{#N/A,#N/A,FALSE,"masez (10)";#N/A,#N/A,FALSE,"masez (7)";#N/A,#N/A,FALSE,"masez (6)";#N/A,#N/A,FALSE,"masez (5)";#N/A,#N/A,FALSE,"masez (4)";#N/A,#N/A,FALSE,"masez (3)";#N/A,#N/A,FALSE,"masez (2)";#N/A,#N/A,FALSE,"GME";#N/A,#N/A,FALSE,"masez"}</definedName>
    <definedName name="fgch" localSheetId="3" hidden="1">{#N/A,#N/A,FALSE,"masez (10)";#N/A,#N/A,FALSE,"masez (7)";#N/A,#N/A,FALSE,"masez (6)";#N/A,#N/A,FALSE,"masez (5)";#N/A,#N/A,FALSE,"masez (4)";#N/A,#N/A,FALSE,"masez (3)";#N/A,#N/A,FALSE,"masez (2)";#N/A,#N/A,FALSE,"GME";#N/A,#N/A,FALSE,"masez"}</definedName>
    <definedName name="fgch" localSheetId="6" hidden="1">{#N/A,#N/A,FALSE,"masez (10)";#N/A,#N/A,FALSE,"masez (7)";#N/A,#N/A,FALSE,"masez (6)";#N/A,#N/A,FALSE,"masez (5)";#N/A,#N/A,FALSE,"masez (4)";#N/A,#N/A,FALSE,"masez (3)";#N/A,#N/A,FALSE,"masez (2)";#N/A,#N/A,FALSE,"GME";#N/A,#N/A,FALSE,"masez"}</definedName>
    <definedName name="fgch" localSheetId="5" hidden="1">{#N/A,#N/A,FALSE,"masez (10)";#N/A,#N/A,FALSE,"masez (7)";#N/A,#N/A,FALSE,"masez (6)";#N/A,#N/A,FALSE,"masez (5)";#N/A,#N/A,FALSE,"masez (4)";#N/A,#N/A,FALSE,"masez (3)";#N/A,#N/A,FALSE,"masez (2)";#N/A,#N/A,FALSE,"GME";#N/A,#N/A,FALSE,"masez"}</definedName>
    <definedName name="fgch" localSheetId="4" hidden="1">{#N/A,#N/A,FALSE,"masez (10)";#N/A,#N/A,FALSE,"masez (7)";#N/A,#N/A,FALSE,"masez (6)";#N/A,#N/A,FALSE,"masez (5)";#N/A,#N/A,FALSE,"masez (4)";#N/A,#N/A,FALSE,"masez (3)";#N/A,#N/A,FALSE,"masez (2)";#N/A,#N/A,FALSE,"GME";#N/A,#N/A,FALSE,"masez"}</definedName>
    <definedName name="fgch" hidden="1">{#N/A,#N/A,FALSE,"masez (10)";#N/A,#N/A,FALSE,"masez (7)";#N/A,#N/A,FALSE,"masez (6)";#N/A,#N/A,FALSE,"masez (5)";#N/A,#N/A,FALSE,"masez (4)";#N/A,#N/A,FALSE,"masez (3)";#N/A,#N/A,FALSE,"masez (2)";#N/A,#N/A,FALSE,"GME";#N/A,#N/A,FALSE,"masez"}</definedName>
    <definedName name="fgch_1" localSheetId="2" hidden="1">{#N/A,#N/A,FALSE,"masez (10)";#N/A,#N/A,FALSE,"masez (7)";#N/A,#N/A,FALSE,"masez (6)";#N/A,#N/A,FALSE,"masez (5)";#N/A,#N/A,FALSE,"masez (4)";#N/A,#N/A,FALSE,"masez (3)";#N/A,#N/A,FALSE,"masez (2)";#N/A,#N/A,FALSE,"GME";#N/A,#N/A,FALSE,"masez"}</definedName>
    <definedName name="fgch_1" localSheetId="3" hidden="1">{#N/A,#N/A,FALSE,"masez (10)";#N/A,#N/A,FALSE,"masez (7)";#N/A,#N/A,FALSE,"masez (6)";#N/A,#N/A,FALSE,"masez (5)";#N/A,#N/A,FALSE,"masez (4)";#N/A,#N/A,FALSE,"masez (3)";#N/A,#N/A,FALSE,"masez (2)";#N/A,#N/A,FALSE,"GME";#N/A,#N/A,FALSE,"masez"}</definedName>
    <definedName name="fgch_1" localSheetId="6" hidden="1">{#N/A,#N/A,FALSE,"masez (10)";#N/A,#N/A,FALSE,"masez (7)";#N/A,#N/A,FALSE,"masez (6)";#N/A,#N/A,FALSE,"masez (5)";#N/A,#N/A,FALSE,"masez (4)";#N/A,#N/A,FALSE,"masez (3)";#N/A,#N/A,FALSE,"masez (2)";#N/A,#N/A,FALSE,"GME";#N/A,#N/A,FALSE,"masez"}</definedName>
    <definedName name="fgch_1" localSheetId="5" hidden="1">{#N/A,#N/A,FALSE,"masez (10)";#N/A,#N/A,FALSE,"masez (7)";#N/A,#N/A,FALSE,"masez (6)";#N/A,#N/A,FALSE,"masez (5)";#N/A,#N/A,FALSE,"masez (4)";#N/A,#N/A,FALSE,"masez (3)";#N/A,#N/A,FALSE,"masez (2)";#N/A,#N/A,FALSE,"GME";#N/A,#N/A,FALSE,"masez"}</definedName>
    <definedName name="fgch_1" localSheetId="4" hidden="1">{#N/A,#N/A,FALSE,"masez (10)";#N/A,#N/A,FALSE,"masez (7)";#N/A,#N/A,FALSE,"masez (6)";#N/A,#N/A,FALSE,"masez (5)";#N/A,#N/A,FALSE,"masez (4)";#N/A,#N/A,FALSE,"masez (3)";#N/A,#N/A,FALSE,"masez (2)";#N/A,#N/A,FALSE,"GME";#N/A,#N/A,FALSE,"masez"}</definedName>
    <definedName name="fgch_1" hidden="1">{#N/A,#N/A,FALSE,"masez (10)";#N/A,#N/A,FALSE,"masez (7)";#N/A,#N/A,FALSE,"masez (6)";#N/A,#N/A,FALSE,"masez (5)";#N/A,#N/A,FALSE,"masez (4)";#N/A,#N/A,FALSE,"masez (3)";#N/A,#N/A,FALSE,"masez (2)";#N/A,#N/A,FALSE,"GME";#N/A,#N/A,FALSE,"masez"}</definedName>
    <definedName name="FHE7_1" localSheetId="2" hidden="1">{#N/A,#N/A,FALSE,"masez (10)";#N/A,#N/A,FALSE,"masez (7)";#N/A,#N/A,FALSE,"masez (6)";#N/A,#N/A,FALSE,"masez (5)";#N/A,#N/A,FALSE,"masez (4)";#N/A,#N/A,FALSE,"masez (3)";#N/A,#N/A,FALSE,"masez (2)";#N/A,#N/A,FALSE,"GME";#N/A,#N/A,FALSE,"masez"}</definedName>
    <definedName name="FHE7_1" localSheetId="3" hidden="1">{#N/A,#N/A,FALSE,"masez (10)";#N/A,#N/A,FALSE,"masez (7)";#N/A,#N/A,FALSE,"masez (6)";#N/A,#N/A,FALSE,"masez (5)";#N/A,#N/A,FALSE,"masez (4)";#N/A,#N/A,FALSE,"masez (3)";#N/A,#N/A,FALSE,"masez (2)";#N/A,#N/A,FALSE,"GME";#N/A,#N/A,FALSE,"masez"}</definedName>
    <definedName name="FHE7_1" localSheetId="6" hidden="1">{#N/A,#N/A,FALSE,"masez (10)";#N/A,#N/A,FALSE,"masez (7)";#N/A,#N/A,FALSE,"masez (6)";#N/A,#N/A,FALSE,"masez (5)";#N/A,#N/A,FALSE,"masez (4)";#N/A,#N/A,FALSE,"masez (3)";#N/A,#N/A,FALSE,"masez (2)";#N/A,#N/A,FALSE,"GME";#N/A,#N/A,FALSE,"masez"}</definedName>
    <definedName name="FHE7_1" localSheetId="5" hidden="1">{#N/A,#N/A,FALSE,"masez (10)";#N/A,#N/A,FALSE,"masez (7)";#N/A,#N/A,FALSE,"masez (6)";#N/A,#N/A,FALSE,"masez (5)";#N/A,#N/A,FALSE,"masez (4)";#N/A,#N/A,FALSE,"masez (3)";#N/A,#N/A,FALSE,"masez (2)";#N/A,#N/A,FALSE,"GME";#N/A,#N/A,FALSE,"masez"}</definedName>
    <definedName name="FHE7_1" localSheetId="4" hidden="1">{#N/A,#N/A,FALSE,"masez (10)";#N/A,#N/A,FALSE,"masez (7)";#N/A,#N/A,FALSE,"masez (6)";#N/A,#N/A,FALSE,"masez (5)";#N/A,#N/A,FALSE,"masez (4)";#N/A,#N/A,FALSE,"masez (3)";#N/A,#N/A,FALSE,"masez (2)";#N/A,#N/A,FALSE,"GME";#N/A,#N/A,FALSE,"masez"}</definedName>
    <definedName name="FHE7_1" hidden="1">{#N/A,#N/A,FALSE,"masez (10)";#N/A,#N/A,FALSE,"masez (7)";#N/A,#N/A,FALSE,"masez (6)";#N/A,#N/A,FALSE,"masez (5)";#N/A,#N/A,FALSE,"masez (4)";#N/A,#N/A,FALSE,"masez (3)";#N/A,#N/A,FALSE,"masez (2)";#N/A,#N/A,FALSE,"GME";#N/A,#N/A,FALSE,"masez"}</definedName>
    <definedName name="FHSFJKSG" localSheetId="2" hidden="1">{#N/A,#N/A,FALSE,"RESUMEN";#N/A,#N/A,FALSE,"GG-GI";#N/A,#N/A,FALSE,"AMB";#N/A,#N/A,FALSE,"EyR";#N/A,#N/A,FALSE,"UCP";#N/A,#N/A,FALSE,"IND";#N/A,#N/A,FALSE,"LR";#N/A,#N/A,FALSE,"PRV";#N/A,#N/A,FALSE,"TÚNELES";#N/A,#N/A,FALSE,"IDT";#N/A,#N/A,FALSE,"ING"}</definedName>
    <definedName name="FHSFJKSG" localSheetId="3" hidden="1">{#N/A,#N/A,FALSE,"RESUMEN";#N/A,#N/A,FALSE,"GG-GI";#N/A,#N/A,FALSE,"AMB";#N/A,#N/A,FALSE,"EyR";#N/A,#N/A,FALSE,"UCP";#N/A,#N/A,FALSE,"IND";#N/A,#N/A,FALSE,"LR";#N/A,#N/A,FALSE,"PRV";#N/A,#N/A,FALSE,"TÚNELES";#N/A,#N/A,FALSE,"IDT";#N/A,#N/A,FALSE,"ING"}</definedName>
    <definedName name="FHSFJKSG" localSheetId="6" hidden="1">{#N/A,#N/A,FALSE,"RESUMEN";#N/A,#N/A,FALSE,"GG-GI";#N/A,#N/A,FALSE,"AMB";#N/A,#N/A,FALSE,"EyR";#N/A,#N/A,FALSE,"UCP";#N/A,#N/A,FALSE,"IND";#N/A,#N/A,FALSE,"LR";#N/A,#N/A,FALSE,"PRV";#N/A,#N/A,FALSE,"TÚNELES";#N/A,#N/A,FALSE,"IDT";#N/A,#N/A,FALSE,"ING"}</definedName>
    <definedName name="FHSFJKSG" localSheetId="5" hidden="1">{#N/A,#N/A,FALSE,"RESUMEN";#N/A,#N/A,FALSE,"GG-GI";#N/A,#N/A,FALSE,"AMB";#N/A,#N/A,FALSE,"EyR";#N/A,#N/A,FALSE,"UCP";#N/A,#N/A,FALSE,"IND";#N/A,#N/A,FALSE,"LR";#N/A,#N/A,FALSE,"PRV";#N/A,#N/A,FALSE,"TÚNELES";#N/A,#N/A,FALSE,"IDT";#N/A,#N/A,FALSE,"ING"}</definedName>
    <definedName name="FHSFJKSG" localSheetId="4" hidden="1">{#N/A,#N/A,FALSE,"RESUMEN";#N/A,#N/A,FALSE,"GG-GI";#N/A,#N/A,FALSE,"AMB";#N/A,#N/A,FALSE,"EyR";#N/A,#N/A,FALSE,"UCP";#N/A,#N/A,FALSE,"IND";#N/A,#N/A,FALSE,"LR";#N/A,#N/A,FALSE,"PRV";#N/A,#N/A,FALSE,"TÚNELES";#N/A,#N/A,FALSE,"IDT";#N/A,#N/A,FALSE,"ING"}</definedName>
    <definedName name="FHSFJKSG" hidden="1">{#N/A,#N/A,FALSE,"RESUMEN";#N/A,#N/A,FALSE,"GG-GI";#N/A,#N/A,FALSE,"AMB";#N/A,#N/A,FALSE,"EyR";#N/A,#N/A,FALSE,"UCP";#N/A,#N/A,FALSE,"IND";#N/A,#N/A,FALSE,"LR";#N/A,#N/A,FALSE,"PRV";#N/A,#N/A,FALSE,"TÚNELES";#N/A,#N/A,FALSE,"IDT";#N/A,#N/A,FALSE,"ING"}</definedName>
    <definedName name="FHSFJKSG_1" localSheetId="2" hidden="1">{#N/A,#N/A,FALSE,"RESUMEN";#N/A,#N/A,FALSE,"GG-GI";#N/A,#N/A,FALSE,"AMB";#N/A,#N/A,FALSE,"EyR";#N/A,#N/A,FALSE,"UCP";#N/A,#N/A,FALSE,"IND";#N/A,#N/A,FALSE,"LR";#N/A,#N/A,FALSE,"PRV";#N/A,#N/A,FALSE,"TÚNELES";#N/A,#N/A,FALSE,"IDT";#N/A,#N/A,FALSE,"ING"}</definedName>
    <definedName name="FHSFJKSG_1" localSheetId="3" hidden="1">{#N/A,#N/A,FALSE,"RESUMEN";#N/A,#N/A,FALSE,"GG-GI";#N/A,#N/A,FALSE,"AMB";#N/A,#N/A,FALSE,"EyR";#N/A,#N/A,FALSE,"UCP";#N/A,#N/A,FALSE,"IND";#N/A,#N/A,FALSE,"LR";#N/A,#N/A,FALSE,"PRV";#N/A,#N/A,FALSE,"TÚNELES";#N/A,#N/A,FALSE,"IDT";#N/A,#N/A,FALSE,"ING"}</definedName>
    <definedName name="FHSFJKSG_1" localSheetId="6" hidden="1">{#N/A,#N/A,FALSE,"RESUMEN";#N/A,#N/A,FALSE,"GG-GI";#N/A,#N/A,FALSE,"AMB";#N/A,#N/A,FALSE,"EyR";#N/A,#N/A,FALSE,"UCP";#N/A,#N/A,FALSE,"IND";#N/A,#N/A,FALSE,"LR";#N/A,#N/A,FALSE,"PRV";#N/A,#N/A,FALSE,"TÚNELES";#N/A,#N/A,FALSE,"IDT";#N/A,#N/A,FALSE,"ING"}</definedName>
    <definedName name="FHSFJKSG_1" localSheetId="5" hidden="1">{#N/A,#N/A,FALSE,"RESUMEN";#N/A,#N/A,FALSE,"GG-GI";#N/A,#N/A,FALSE,"AMB";#N/A,#N/A,FALSE,"EyR";#N/A,#N/A,FALSE,"UCP";#N/A,#N/A,FALSE,"IND";#N/A,#N/A,FALSE,"LR";#N/A,#N/A,FALSE,"PRV";#N/A,#N/A,FALSE,"TÚNELES";#N/A,#N/A,FALSE,"IDT";#N/A,#N/A,FALSE,"ING"}</definedName>
    <definedName name="FHSFJKSG_1" localSheetId="4" hidden="1">{#N/A,#N/A,FALSE,"RESUMEN";#N/A,#N/A,FALSE,"GG-GI";#N/A,#N/A,FALSE,"AMB";#N/A,#N/A,FALSE,"EyR";#N/A,#N/A,FALSE,"UCP";#N/A,#N/A,FALSE,"IND";#N/A,#N/A,FALSE,"LR";#N/A,#N/A,FALSE,"PRV";#N/A,#N/A,FALSE,"TÚNELES";#N/A,#N/A,FALSE,"IDT";#N/A,#N/A,FALSE,"ING"}</definedName>
    <definedName name="FHSFJKSG_1" hidden="1">{#N/A,#N/A,FALSE,"RESUMEN";#N/A,#N/A,FALSE,"GG-GI";#N/A,#N/A,FALSE,"AMB";#N/A,#N/A,FALSE,"EyR";#N/A,#N/A,FALSE,"UCP";#N/A,#N/A,FALSE,"IND";#N/A,#N/A,FALSE,"LR";#N/A,#N/A,FALSE,"PRV";#N/A,#N/A,FALSE,"TÚNELES";#N/A,#N/A,FALSE,"IDT";#N/A,#N/A,FALSE,"ING"}</definedName>
    <definedName name="gigi" localSheetId="2" hidden="1">{#N/A,#N/A,FALSE,"summary";#N/A,#N/A,FALSE,"SumGraph"}</definedName>
    <definedName name="gigi" localSheetId="3" hidden="1">{#N/A,#N/A,FALSE,"summary";#N/A,#N/A,FALSE,"SumGraph"}</definedName>
    <definedName name="gigi" localSheetId="6" hidden="1">{#N/A,#N/A,FALSE,"summary";#N/A,#N/A,FALSE,"SumGraph"}</definedName>
    <definedName name="gigi" localSheetId="5" hidden="1">{#N/A,#N/A,FALSE,"summary";#N/A,#N/A,FALSE,"SumGraph"}</definedName>
    <definedName name="gigi" localSheetId="4" hidden="1">{#N/A,#N/A,FALSE,"summary";#N/A,#N/A,FALSE,"SumGraph"}</definedName>
    <definedName name="gigi" hidden="1">{#N/A,#N/A,FALSE,"summary";#N/A,#N/A,FALSE,"SumGraph"}</definedName>
    <definedName name="gigi_1" localSheetId="2" hidden="1">{#N/A,#N/A,FALSE,"summary";#N/A,#N/A,FALSE,"SumGraph"}</definedName>
    <definedName name="gigi_1" localSheetId="3" hidden="1">{#N/A,#N/A,FALSE,"summary";#N/A,#N/A,FALSE,"SumGraph"}</definedName>
    <definedName name="gigi_1" localSheetId="6" hidden="1">{#N/A,#N/A,FALSE,"summary";#N/A,#N/A,FALSE,"SumGraph"}</definedName>
    <definedName name="gigi_1" localSheetId="5" hidden="1">{#N/A,#N/A,FALSE,"summary";#N/A,#N/A,FALSE,"SumGraph"}</definedName>
    <definedName name="gigi_1" localSheetId="4" hidden="1">{#N/A,#N/A,FALSE,"summary";#N/A,#N/A,FALSE,"SumGraph"}</definedName>
    <definedName name="gigi_1" hidden="1">{#N/A,#N/A,FALSE,"summary";#N/A,#N/A,FALSE,"SumGraph"}</definedName>
    <definedName name="GJLHÑÑGHK" localSheetId="2" hidden="1">{#N/A,#N/A,FALSE,"masez (10)";#N/A,#N/A,FALSE,"masez (7)";#N/A,#N/A,FALSE,"masez (6)";#N/A,#N/A,FALSE,"masez (5)";#N/A,#N/A,FALSE,"masez (4)";#N/A,#N/A,FALSE,"masez (3)";#N/A,#N/A,FALSE,"masez (2)";#N/A,#N/A,FALSE,"GME";#N/A,#N/A,FALSE,"masez"}</definedName>
    <definedName name="GJLHÑÑGHK" localSheetId="3" hidden="1">{#N/A,#N/A,FALSE,"masez (10)";#N/A,#N/A,FALSE,"masez (7)";#N/A,#N/A,FALSE,"masez (6)";#N/A,#N/A,FALSE,"masez (5)";#N/A,#N/A,FALSE,"masez (4)";#N/A,#N/A,FALSE,"masez (3)";#N/A,#N/A,FALSE,"masez (2)";#N/A,#N/A,FALSE,"GME";#N/A,#N/A,FALSE,"masez"}</definedName>
    <definedName name="GJLHÑÑGHK" localSheetId="6" hidden="1">{#N/A,#N/A,FALSE,"masez (10)";#N/A,#N/A,FALSE,"masez (7)";#N/A,#N/A,FALSE,"masez (6)";#N/A,#N/A,FALSE,"masez (5)";#N/A,#N/A,FALSE,"masez (4)";#N/A,#N/A,FALSE,"masez (3)";#N/A,#N/A,FALSE,"masez (2)";#N/A,#N/A,FALSE,"GME";#N/A,#N/A,FALSE,"masez"}</definedName>
    <definedName name="GJLHÑÑGHK" localSheetId="5" hidden="1">{#N/A,#N/A,FALSE,"masez (10)";#N/A,#N/A,FALSE,"masez (7)";#N/A,#N/A,FALSE,"masez (6)";#N/A,#N/A,FALSE,"masez (5)";#N/A,#N/A,FALSE,"masez (4)";#N/A,#N/A,FALSE,"masez (3)";#N/A,#N/A,FALSE,"masez (2)";#N/A,#N/A,FALSE,"GME";#N/A,#N/A,FALSE,"masez"}</definedName>
    <definedName name="GJLHÑÑGHK" localSheetId="4" hidden="1">{#N/A,#N/A,FALSE,"masez (10)";#N/A,#N/A,FALSE,"masez (7)";#N/A,#N/A,FALSE,"masez (6)";#N/A,#N/A,FALSE,"masez (5)";#N/A,#N/A,FALSE,"masez (4)";#N/A,#N/A,FALSE,"masez (3)";#N/A,#N/A,FALSE,"masez (2)";#N/A,#N/A,FALSE,"GME";#N/A,#N/A,FALSE,"masez"}</definedName>
    <definedName name="GJLHÑÑGHK" hidden="1">{#N/A,#N/A,FALSE,"masez (10)";#N/A,#N/A,FALSE,"masez (7)";#N/A,#N/A,FALSE,"masez (6)";#N/A,#N/A,FALSE,"masez (5)";#N/A,#N/A,FALSE,"masez (4)";#N/A,#N/A,FALSE,"masez (3)";#N/A,#N/A,FALSE,"masez (2)";#N/A,#N/A,FALSE,"GME";#N/A,#N/A,FALSE,"masez"}</definedName>
    <definedName name="GJLHÑÑGHK_1" localSheetId="2" hidden="1">{#N/A,#N/A,FALSE,"masez (10)";#N/A,#N/A,FALSE,"masez (7)";#N/A,#N/A,FALSE,"masez (6)";#N/A,#N/A,FALSE,"masez (5)";#N/A,#N/A,FALSE,"masez (4)";#N/A,#N/A,FALSE,"masez (3)";#N/A,#N/A,FALSE,"masez (2)";#N/A,#N/A,FALSE,"GME";#N/A,#N/A,FALSE,"masez"}</definedName>
    <definedName name="GJLHÑÑGHK_1" localSheetId="3" hidden="1">{#N/A,#N/A,FALSE,"masez (10)";#N/A,#N/A,FALSE,"masez (7)";#N/A,#N/A,FALSE,"masez (6)";#N/A,#N/A,FALSE,"masez (5)";#N/A,#N/A,FALSE,"masez (4)";#N/A,#N/A,FALSE,"masez (3)";#N/A,#N/A,FALSE,"masez (2)";#N/A,#N/A,FALSE,"GME";#N/A,#N/A,FALSE,"masez"}</definedName>
    <definedName name="GJLHÑÑGHK_1" localSheetId="6" hidden="1">{#N/A,#N/A,FALSE,"masez (10)";#N/A,#N/A,FALSE,"masez (7)";#N/A,#N/A,FALSE,"masez (6)";#N/A,#N/A,FALSE,"masez (5)";#N/A,#N/A,FALSE,"masez (4)";#N/A,#N/A,FALSE,"masez (3)";#N/A,#N/A,FALSE,"masez (2)";#N/A,#N/A,FALSE,"GME";#N/A,#N/A,FALSE,"masez"}</definedName>
    <definedName name="GJLHÑÑGHK_1" localSheetId="5" hidden="1">{#N/A,#N/A,FALSE,"masez (10)";#N/A,#N/A,FALSE,"masez (7)";#N/A,#N/A,FALSE,"masez (6)";#N/A,#N/A,FALSE,"masez (5)";#N/A,#N/A,FALSE,"masez (4)";#N/A,#N/A,FALSE,"masez (3)";#N/A,#N/A,FALSE,"masez (2)";#N/A,#N/A,FALSE,"GME";#N/A,#N/A,FALSE,"masez"}</definedName>
    <definedName name="GJLHÑÑGHK_1" localSheetId="4" hidden="1">{#N/A,#N/A,FALSE,"masez (10)";#N/A,#N/A,FALSE,"masez (7)";#N/A,#N/A,FALSE,"masez (6)";#N/A,#N/A,FALSE,"masez (5)";#N/A,#N/A,FALSE,"masez (4)";#N/A,#N/A,FALSE,"masez (3)";#N/A,#N/A,FALSE,"masez (2)";#N/A,#N/A,FALSE,"GME";#N/A,#N/A,FALSE,"masez"}</definedName>
    <definedName name="GJLHÑÑGHK_1" hidden="1">{#N/A,#N/A,FALSE,"masez (10)";#N/A,#N/A,FALSE,"masez (7)";#N/A,#N/A,FALSE,"masez (6)";#N/A,#N/A,FALSE,"masez (5)";#N/A,#N/A,FALSE,"masez (4)";#N/A,#N/A,FALSE,"masez (3)";#N/A,#N/A,FALSE,"masez (2)";#N/A,#N/A,FALSE,"GME";#N/A,#N/A,FALSE,"masez"}</definedName>
    <definedName name="HGH" localSheetId="2" hidden="1">{#N/A,#N/A,FALSE,"summary";#N/A,#N/A,FALSE,"SumGraph"}</definedName>
    <definedName name="HGH" localSheetId="3" hidden="1">{#N/A,#N/A,FALSE,"summary";#N/A,#N/A,FALSE,"SumGraph"}</definedName>
    <definedName name="HGH" localSheetId="6" hidden="1">{#N/A,#N/A,FALSE,"summary";#N/A,#N/A,FALSE,"SumGraph"}</definedName>
    <definedName name="HGH" localSheetId="5" hidden="1">{#N/A,#N/A,FALSE,"summary";#N/A,#N/A,FALSE,"SumGraph"}</definedName>
    <definedName name="HGH" localSheetId="4" hidden="1">{#N/A,#N/A,FALSE,"summary";#N/A,#N/A,FALSE,"SumGraph"}</definedName>
    <definedName name="HGH" hidden="1">{#N/A,#N/A,FALSE,"summary";#N/A,#N/A,FALSE,"SumGraph"}</definedName>
    <definedName name="HGH_1" localSheetId="2" hidden="1">{#N/A,#N/A,FALSE,"summary";#N/A,#N/A,FALSE,"SumGraph"}</definedName>
    <definedName name="HGH_1" localSheetId="3" hidden="1">{#N/A,#N/A,FALSE,"summary";#N/A,#N/A,FALSE,"SumGraph"}</definedName>
    <definedName name="HGH_1" localSheetId="6" hidden="1">{#N/A,#N/A,FALSE,"summary";#N/A,#N/A,FALSE,"SumGraph"}</definedName>
    <definedName name="HGH_1" localSheetId="5" hidden="1">{#N/A,#N/A,FALSE,"summary";#N/A,#N/A,FALSE,"SumGraph"}</definedName>
    <definedName name="HGH_1" localSheetId="4" hidden="1">{#N/A,#N/A,FALSE,"summary";#N/A,#N/A,FALSE,"SumGraph"}</definedName>
    <definedName name="HGH_1" hidden="1">{#N/A,#N/A,FALSE,"summary";#N/A,#N/A,FALSE,"SumGraph"}</definedName>
    <definedName name="hhhhh" localSheetId="2" hidden="1">{#N/A,#N/A,FALSE,"masez (10)";#N/A,#N/A,FALSE,"masez (7)";#N/A,#N/A,FALSE,"masez (6)";#N/A,#N/A,FALSE,"masez (5)";#N/A,#N/A,FALSE,"masez (4)";#N/A,#N/A,FALSE,"masez (3)";#N/A,#N/A,FALSE,"masez (2)";#N/A,#N/A,FALSE,"GME";#N/A,#N/A,FALSE,"masez"}</definedName>
    <definedName name="hhhhh" localSheetId="3" hidden="1">{#N/A,#N/A,FALSE,"masez (10)";#N/A,#N/A,FALSE,"masez (7)";#N/A,#N/A,FALSE,"masez (6)";#N/A,#N/A,FALSE,"masez (5)";#N/A,#N/A,FALSE,"masez (4)";#N/A,#N/A,FALSE,"masez (3)";#N/A,#N/A,FALSE,"masez (2)";#N/A,#N/A,FALSE,"GME";#N/A,#N/A,FALSE,"masez"}</definedName>
    <definedName name="hhhhh" localSheetId="6" hidden="1">{#N/A,#N/A,FALSE,"masez (10)";#N/A,#N/A,FALSE,"masez (7)";#N/A,#N/A,FALSE,"masez (6)";#N/A,#N/A,FALSE,"masez (5)";#N/A,#N/A,FALSE,"masez (4)";#N/A,#N/A,FALSE,"masez (3)";#N/A,#N/A,FALSE,"masez (2)";#N/A,#N/A,FALSE,"GME";#N/A,#N/A,FALSE,"masez"}</definedName>
    <definedName name="hhhhh" localSheetId="5" hidden="1">{#N/A,#N/A,FALSE,"masez (10)";#N/A,#N/A,FALSE,"masez (7)";#N/A,#N/A,FALSE,"masez (6)";#N/A,#N/A,FALSE,"masez (5)";#N/A,#N/A,FALSE,"masez (4)";#N/A,#N/A,FALSE,"masez (3)";#N/A,#N/A,FALSE,"masez (2)";#N/A,#N/A,FALSE,"GME";#N/A,#N/A,FALSE,"masez"}</definedName>
    <definedName name="hhhhh" localSheetId="4" hidden="1">{#N/A,#N/A,FALSE,"masez (10)";#N/A,#N/A,FALSE,"masez (7)";#N/A,#N/A,FALSE,"masez (6)";#N/A,#N/A,FALSE,"masez (5)";#N/A,#N/A,FALSE,"masez (4)";#N/A,#N/A,FALSE,"masez (3)";#N/A,#N/A,FALSE,"masez (2)";#N/A,#N/A,FALSE,"GME";#N/A,#N/A,FALSE,"masez"}</definedName>
    <definedName name="hhhhh" hidden="1">{#N/A,#N/A,FALSE,"masez (10)";#N/A,#N/A,FALSE,"masez (7)";#N/A,#N/A,FALSE,"masez (6)";#N/A,#N/A,FALSE,"masez (5)";#N/A,#N/A,FALSE,"masez (4)";#N/A,#N/A,FALSE,"masez (3)";#N/A,#N/A,FALSE,"masez (2)";#N/A,#N/A,FALSE,"GME";#N/A,#N/A,FALSE,"masez"}</definedName>
    <definedName name="hhhhh_1" localSheetId="2" hidden="1">{#N/A,#N/A,FALSE,"masez (10)";#N/A,#N/A,FALSE,"masez (7)";#N/A,#N/A,FALSE,"masez (6)";#N/A,#N/A,FALSE,"masez (5)";#N/A,#N/A,FALSE,"masez (4)";#N/A,#N/A,FALSE,"masez (3)";#N/A,#N/A,FALSE,"masez (2)";#N/A,#N/A,FALSE,"GME";#N/A,#N/A,FALSE,"masez"}</definedName>
    <definedName name="hhhhh_1" localSheetId="3" hidden="1">{#N/A,#N/A,FALSE,"masez (10)";#N/A,#N/A,FALSE,"masez (7)";#N/A,#N/A,FALSE,"masez (6)";#N/A,#N/A,FALSE,"masez (5)";#N/A,#N/A,FALSE,"masez (4)";#N/A,#N/A,FALSE,"masez (3)";#N/A,#N/A,FALSE,"masez (2)";#N/A,#N/A,FALSE,"GME";#N/A,#N/A,FALSE,"masez"}</definedName>
    <definedName name="hhhhh_1" localSheetId="6" hidden="1">{#N/A,#N/A,FALSE,"masez (10)";#N/A,#N/A,FALSE,"masez (7)";#N/A,#N/A,FALSE,"masez (6)";#N/A,#N/A,FALSE,"masez (5)";#N/A,#N/A,FALSE,"masez (4)";#N/A,#N/A,FALSE,"masez (3)";#N/A,#N/A,FALSE,"masez (2)";#N/A,#N/A,FALSE,"GME";#N/A,#N/A,FALSE,"masez"}</definedName>
    <definedName name="hhhhh_1" localSheetId="5" hidden="1">{#N/A,#N/A,FALSE,"masez (10)";#N/A,#N/A,FALSE,"masez (7)";#N/A,#N/A,FALSE,"masez (6)";#N/A,#N/A,FALSE,"masez (5)";#N/A,#N/A,FALSE,"masez (4)";#N/A,#N/A,FALSE,"masez (3)";#N/A,#N/A,FALSE,"masez (2)";#N/A,#N/A,FALSE,"GME";#N/A,#N/A,FALSE,"masez"}</definedName>
    <definedName name="hhhhh_1" localSheetId="4" hidden="1">{#N/A,#N/A,FALSE,"masez (10)";#N/A,#N/A,FALSE,"masez (7)";#N/A,#N/A,FALSE,"masez (6)";#N/A,#N/A,FALSE,"masez (5)";#N/A,#N/A,FALSE,"masez (4)";#N/A,#N/A,FALSE,"masez (3)";#N/A,#N/A,FALSE,"masez (2)";#N/A,#N/A,FALSE,"GME";#N/A,#N/A,FALSE,"masez"}</definedName>
    <definedName name="hhhhh_1" hidden="1">{#N/A,#N/A,FALSE,"masez (10)";#N/A,#N/A,FALSE,"masez (7)";#N/A,#N/A,FALSE,"masez (6)";#N/A,#N/A,FALSE,"masez (5)";#N/A,#N/A,FALSE,"masez (4)";#N/A,#N/A,FALSE,"masez (3)";#N/A,#N/A,FALSE,"masez (2)";#N/A,#N/A,FALSE,"GME";#N/A,#N/A,FALSE,"masez"}</definedName>
    <definedName name="HTML_CodePage" hidden="1">1252</definedName>
    <definedName name="HTML_Description" hidden="1">""</definedName>
    <definedName name="HTML_Email" hidden="1">"aradici@skm.com.au"</definedName>
    <definedName name="HTML_Header" hidden="1">"Start"</definedName>
    <definedName name="HTML_LastUpdate" hidden="1">"4/4/2000"</definedName>
    <definedName name="HTML_LineAfter" hidden="1">FALSE</definedName>
    <definedName name="HTML_LineBefore" hidden="1">FALSE</definedName>
    <definedName name="HTML_Name" hidden="1">"Anthony Radici"</definedName>
    <definedName name="HTML_OBDlg2" hidden="1">TRUE</definedName>
    <definedName name="HTML_OBDlg4" hidden="1">TRUE</definedName>
    <definedName name="HTML_OS" hidden="1">0</definedName>
    <definedName name="HTML_PathFile" hidden="1">"Q:\mine\Aradici\SSHSConn\HTML\MyHTML.htm"</definedName>
    <definedName name="HTML_Title" hidden="1">"start"</definedName>
    <definedName name="III" localSheetId="2" hidden="1">{#N/A,#N/A,FALSE,"summary";#N/A,#N/A,FALSE,"SumGraph"}</definedName>
    <definedName name="III" localSheetId="3" hidden="1">{#N/A,#N/A,FALSE,"summary";#N/A,#N/A,FALSE,"SumGraph"}</definedName>
    <definedName name="III" localSheetId="6" hidden="1">{#N/A,#N/A,FALSE,"summary";#N/A,#N/A,FALSE,"SumGraph"}</definedName>
    <definedName name="III" localSheetId="5" hidden="1">{#N/A,#N/A,FALSE,"summary";#N/A,#N/A,FALSE,"SumGraph"}</definedName>
    <definedName name="III" localSheetId="4" hidden="1">{#N/A,#N/A,FALSE,"summary";#N/A,#N/A,FALSE,"SumGraph"}</definedName>
    <definedName name="III" hidden="1">{#N/A,#N/A,FALSE,"summary";#N/A,#N/A,FALSE,"SumGraph"}</definedName>
    <definedName name="III_1" localSheetId="2" hidden="1">{#N/A,#N/A,FALSE,"summary";#N/A,#N/A,FALSE,"SumGraph"}</definedName>
    <definedName name="III_1" localSheetId="3" hidden="1">{#N/A,#N/A,FALSE,"summary";#N/A,#N/A,FALSE,"SumGraph"}</definedName>
    <definedName name="III_1" localSheetId="6" hidden="1">{#N/A,#N/A,FALSE,"summary";#N/A,#N/A,FALSE,"SumGraph"}</definedName>
    <definedName name="III_1" localSheetId="5" hidden="1">{#N/A,#N/A,FALSE,"summary";#N/A,#N/A,FALSE,"SumGraph"}</definedName>
    <definedName name="III_1" localSheetId="4" hidden="1">{#N/A,#N/A,FALSE,"summary";#N/A,#N/A,FALSE,"SumGraph"}</definedName>
    <definedName name="III_1" hidden="1">{#N/A,#N/A,FALSE,"summary";#N/A,#N/A,FALSE,"SumGraph"}</definedName>
    <definedName name="Indicated" hidden="1">#REF!</definedName>
    <definedName name="IntroPrintArea" hidden="1">#REF!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45206.3050347222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UPOX" localSheetId="2" hidden="1">{#N/A,#N/A,FALSE,"masez (10)";#N/A,#N/A,FALSE,"masez (7)";#N/A,#N/A,FALSE,"masez (6)";#N/A,#N/A,FALSE,"masez (5)";#N/A,#N/A,FALSE,"masez (4)";#N/A,#N/A,FALSE,"masez (3)";#N/A,#N/A,FALSE,"masez (2)";#N/A,#N/A,FALSE,"GME";#N/A,#N/A,FALSE,"masez"}</definedName>
    <definedName name="JUPOX" localSheetId="3" hidden="1">{#N/A,#N/A,FALSE,"masez (10)";#N/A,#N/A,FALSE,"masez (7)";#N/A,#N/A,FALSE,"masez (6)";#N/A,#N/A,FALSE,"masez (5)";#N/A,#N/A,FALSE,"masez (4)";#N/A,#N/A,FALSE,"masez (3)";#N/A,#N/A,FALSE,"masez (2)";#N/A,#N/A,FALSE,"GME";#N/A,#N/A,FALSE,"masez"}</definedName>
    <definedName name="JUPOX" localSheetId="6" hidden="1">{#N/A,#N/A,FALSE,"masez (10)";#N/A,#N/A,FALSE,"masez (7)";#N/A,#N/A,FALSE,"masez (6)";#N/A,#N/A,FALSE,"masez (5)";#N/A,#N/A,FALSE,"masez (4)";#N/A,#N/A,FALSE,"masez (3)";#N/A,#N/A,FALSE,"masez (2)";#N/A,#N/A,FALSE,"GME";#N/A,#N/A,FALSE,"masez"}</definedName>
    <definedName name="JUPOX" localSheetId="5" hidden="1">{#N/A,#N/A,FALSE,"masez (10)";#N/A,#N/A,FALSE,"masez (7)";#N/A,#N/A,FALSE,"masez (6)";#N/A,#N/A,FALSE,"masez (5)";#N/A,#N/A,FALSE,"masez (4)";#N/A,#N/A,FALSE,"masez (3)";#N/A,#N/A,FALSE,"masez (2)";#N/A,#N/A,FALSE,"GME";#N/A,#N/A,FALSE,"masez"}</definedName>
    <definedName name="JUPOX" localSheetId="4" hidden="1">{#N/A,#N/A,FALSE,"masez (10)";#N/A,#N/A,FALSE,"masez (7)";#N/A,#N/A,FALSE,"masez (6)";#N/A,#N/A,FALSE,"masez (5)";#N/A,#N/A,FALSE,"masez (4)";#N/A,#N/A,FALSE,"masez (3)";#N/A,#N/A,FALSE,"masez (2)";#N/A,#N/A,FALSE,"GME";#N/A,#N/A,FALSE,"masez"}</definedName>
    <definedName name="JUPOX" hidden="1">{#N/A,#N/A,FALSE,"masez (10)";#N/A,#N/A,FALSE,"masez (7)";#N/A,#N/A,FALSE,"masez (6)";#N/A,#N/A,FALSE,"masez (5)";#N/A,#N/A,FALSE,"masez (4)";#N/A,#N/A,FALSE,"masez (3)";#N/A,#N/A,FALSE,"masez (2)";#N/A,#N/A,FALSE,"GME";#N/A,#N/A,FALSE,"masez"}</definedName>
    <definedName name="JUPOX_1" localSheetId="2" hidden="1">{#N/A,#N/A,FALSE,"masez (10)";#N/A,#N/A,FALSE,"masez (7)";#N/A,#N/A,FALSE,"masez (6)";#N/A,#N/A,FALSE,"masez (5)";#N/A,#N/A,FALSE,"masez (4)";#N/A,#N/A,FALSE,"masez (3)";#N/A,#N/A,FALSE,"masez (2)";#N/A,#N/A,FALSE,"GME";#N/A,#N/A,FALSE,"masez"}</definedName>
    <definedName name="JUPOX_1" localSheetId="3" hidden="1">{#N/A,#N/A,FALSE,"masez (10)";#N/A,#N/A,FALSE,"masez (7)";#N/A,#N/A,FALSE,"masez (6)";#N/A,#N/A,FALSE,"masez (5)";#N/A,#N/A,FALSE,"masez (4)";#N/A,#N/A,FALSE,"masez (3)";#N/A,#N/A,FALSE,"masez (2)";#N/A,#N/A,FALSE,"GME";#N/A,#N/A,FALSE,"masez"}</definedName>
    <definedName name="JUPOX_1" localSheetId="6" hidden="1">{#N/A,#N/A,FALSE,"masez (10)";#N/A,#N/A,FALSE,"masez (7)";#N/A,#N/A,FALSE,"masez (6)";#N/A,#N/A,FALSE,"masez (5)";#N/A,#N/A,FALSE,"masez (4)";#N/A,#N/A,FALSE,"masez (3)";#N/A,#N/A,FALSE,"masez (2)";#N/A,#N/A,FALSE,"GME";#N/A,#N/A,FALSE,"masez"}</definedName>
    <definedName name="JUPOX_1" localSheetId="5" hidden="1">{#N/A,#N/A,FALSE,"masez (10)";#N/A,#N/A,FALSE,"masez (7)";#N/A,#N/A,FALSE,"masez (6)";#N/A,#N/A,FALSE,"masez (5)";#N/A,#N/A,FALSE,"masez (4)";#N/A,#N/A,FALSE,"masez (3)";#N/A,#N/A,FALSE,"masez (2)";#N/A,#N/A,FALSE,"GME";#N/A,#N/A,FALSE,"masez"}</definedName>
    <definedName name="JUPOX_1" localSheetId="4" hidden="1">{#N/A,#N/A,FALSE,"masez (10)";#N/A,#N/A,FALSE,"masez (7)";#N/A,#N/A,FALSE,"masez (6)";#N/A,#N/A,FALSE,"masez (5)";#N/A,#N/A,FALSE,"masez (4)";#N/A,#N/A,FALSE,"masez (3)";#N/A,#N/A,FALSE,"masez (2)";#N/A,#N/A,FALSE,"GME";#N/A,#N/A,FALSE,"masez"}</definedName>
    <definedName name="JUPOX_1" hidden="1">{#N/A,#N/A,FALSE,"masez (10)";#N/A,#N/A,FALSE,"masez (7)";#N/A,#N/A,FALSE,"masez (6)";#N/A,#N/A,FALSE,"masez (5)";#N/A,#N/A,FALSE,"masez (4)";#N/A,#N/A,FALSE,"masez (3)";#N/A,#N/A,FALSE,"masez (2)";#N/A,#N/A,FALSE,"GME";#N/A,#N/A,FALSE,"masez"}</definedName>
    <definedName name="jy5_1" localSheetId="2" hidden="1">{#N/A,#N/A,FALSE,"masez (10)";#N/A,#N/A,FALSE,"masez (7)";#N/A,#N/A,FALSE,"masez (6)";#N/A,#N/A,FALSE,"masez (5)";#N/A,#N/A,FALSE,"masez (4)";#N/A,#N/A,FALSE,"masez (3)";#N/A,#N/A,FALSE,"masez (2)";#N/A,#N/A,FALSE,"GME";#N/A,#N/A,FALSE,"masez"}</definedName>
    <definedName name="jy5_1" localSheetId="3" hidden="1">{#N/A,#N/A,FALSE,"masez (10)";#N/A,#N/A,FALSE,"masez (7)";#N/A,#N/A,FALSE,"masez (6)";#N/A,#N/A,FALSE,"masez (5)";#N/A,#N/A,FALSE,"masez (4)";#N/A,#N/A,FALSE,"masez (3)";#N/A,#N/A,FALSE,"masez (2)";#N/A,#N/A,FALSE,"GME";#N/A,#N/A,FALSE,"masez"}</definedName>
    <definedName name="jy5_1" localSheetId="6" hidden="1">{#N/A,#N/A,FALSE,"masez (10)";#N/A,#N/A,FALSE,"masez (7)";#N/A,#N/A,FALSE,"masez (6)";#N/A,#N/A,FALSE,"masez (5)";#N/A,#N/A,FALSE,"masez (4)";#N/A,#N/A,FALSE,"masez (3)";#N/A,#N/A,FALSE,"masez (2)";#N/A,#N/A,FALSE,"GME";#N/A,#N/A,FALSE,"masez"}</definedName>
    <definedName name="jy5_1" localSheetId="5" hidden="1">{#N/A,#N/A,FALSE,"masez (10)";#N/A,#N/A,FALSE,"masez (7)";#N/A,#N/A,FALSE,"masez (6)";#N/A,#N/A,FALSE,"masez (5)";#N/A,#N/A,FALSE,"masez (4)";#N/A,#N/A,FALSE,"masez (3)";#N/A,#N/A,FALSE,"masez (2)";#N/A,#N/A,FALSE,"GME";#N/A,#N/A,FALSE,"masez"}</definedName>
    <definedName name="jy5_1" localSheetId="4" hidden="1">{#N/A,#N/A,FALSE,"masez (10)";#N/A,#N/A,FALSE,"masez (7)";#N/A,#N/A,FALSE,"masez (6)";#N/A,#N/A,FALSE,"masez (5)";#N/A,#N/A,FALSE,"masez (4)";#N/A,#N/A,FALSE,"masez (3)";#N/A,#N/A,FALSE,"masez (2)";#N/A,#N/A,FALSE,"GME";#N/A,#N/A,FALSE,"masez"}</definedName>
    <definedName name="jy5_1" hidden="1">{#N/A,#N/A,FALSE,"masez (10)";#N/A,#N/A,FALSE,"masez (7)";#N/A,#N/A,FALSE,"masez (6)";#N/A,#N/A,FALSE,"masez (5)";#N/A,#N/A,FALSE,"masez (4)";#N/A,#N/A,FALSE,"masez (3)";#N/A,#N/A,FALSE,"masez (2)";#N/A,#N/A,FALSE,"GME";#N/A,#N/A,FALSE,"masez"}</definedName>
    <definedName name="lots" localSheetId="2" hidden="1">{#N/A,#N/A,FALSE,"Total_OC015";#N/A,#N/A,FALSE,"ADMIN";#N/A,#N/A,FALSE,"PROCES";#N/A,#N/A,FALSE,"mecan";#N/A,#N/A,FALSE,"civil";#N/A,#N/A,FALSE,"CAÑER";#N/A,#N/A,FALSE,"ELEC";#N/A,#N/A,FALSE,"INSTR"}</definedName>
    <definedName name="lots" localSheetId="3" hidden="1">{#N/A,#N/A,FALSE,"Total_OC015";#N/A,#N/A,FALSE,"ADMIN";#N/A,#N/A,FALSE,"PROCES";#N/A,#N/A,FALSE,"mecan";#N/A,#N/A,FALSE,"civil";#N/A,#N/A,FALSE,"CAÑER";#N/A,#N/A,FALSE,"ELEC";#N/A,#N/A,FALSE,"INSTR"}</definedName>
    <definedName name="lots" localSheetId="6" hidden="1">{#N/A,#N/A,FALSE,"Total_OC015";#N/A,#N/A,FALSE,"ADMIN";#N/A,#N/A,FALSE,"PROCES";#N/A,#N/A,FALSE,"mecan";#N/A,#N/A,FALSE,"civil";#N/A,#N/A,FALSE,"CAÑER";#N/A,#N/A,FALSE,"ELEC";#N/A,#N/A,FALSE,"INSTR"}</definedName>
    <definedName name="lots" localSheetId="5" hidden="1">{#N/A,#N/A,FALSE,"Total_OC015";#N/A,#N/A,FALSE,"ADMIN";#N/A,#N/A,FALSE,"PROCES";#N/A,#N/A,FALSE,"mecan";#N/A,#N/A,FALSE,"civil";#N/A,#N/A,FALSE,"CAÑER";#N/A,#N/A,FALSE,"ELEC";#N/A,#N/A,FALSE,"INSTR"}</definedName>
    <definedName name="lots" localSheetId="4" hidden="1">{#N/A,#N/A,FALSE,"Total_OC015";#N/A,#N/A,FALSE,"ADMIN";#N/A,#N/A,FALSE,"PROCES";#N/A,#N/A,FALSE,"mecan";#N/A,#N/A,FALSE,"civil";#N/A,#N/A,FALSE,"CAÑER";#N/A,#N/A,FALSE,"ELEC";#N/A,#N/A,FALSE,"INSTR"}</definedName>
    <definedName name="lots" hidden="1">{#N/A,#N/A,FALSE,"Total_OC015";#N/A,#N/A,FALSE,"ADMIN";#N/A,#N/A,FALSE,"PROCES";#N/A,#N/A,FALSE,"mecan";#N/A,#N/A,FALSE,"civil";#N/A,#N/A,FALSE,"CAÑER";#N/A,#N/A,FALSE,"ELEC";#N/A,#N/A,FALSE,"INSTR"}</definedName>
    <definedName name="lots_1" localSheetId="2" hidden="1">{#N/A,#N/A,FALSE,"Total_OC015";#N/A,#N/A,FALSE,"ADMIN";#N/A,#N/A,FALSE,"PROCES";#N/A,#N/A,FALSE,"mecan";#N/A,#N/A,FALSE,"civil";#N/A,#N/A,FALSE,"CAÑER";#N/A,#N/A,FALSE,"ELEC";#N/A,#N/A,FALSE,"INSTR"}</definedName>
    <definedName name="lots_1" localSheetId="3" hidden="1">{#N/A,#N/A,FALSE,"Total_OC015";#N/A,#N/A,FALSE,"ADMIN";#N/A,#N/A,FALSE,"PROCES";#N/A,#N/A,FALSE,"mecan";#N/A,#N/A,FALSE,"civil";#N/A,#N/A,FALSE,"CAÑER";#N/A,#N/A,FALSE,"ELEC";#N/A,#N/A,FALSE,"INSTR"}</definedName>
    <definedName name="lots_1" localSheetId="6" hidden="1">{#N/A,#N/A,FALSE,"Total_OC015";#N/A,#N/A,FALSE,"ADMIN";#N/A,#N/A,FALSE,"PROCES";#N/A,#N/A,FALSE,"mecan";#N/A,#N/A,FALSE,"civil";#N/A,#N/A,FALSE,"CAÑER";#N/A,#N/A,FALSE,"ELEC";#N/A,#N/A,FALSE,"INSTR"}</definedName>
    <definedName name="lots_1" localSheetId="5" hidden="1">{#N/A,#N/A,FALSE,"Total_OC015";#N/A,#N/A,FALSE,"ADMIN";#N/A,#N/A,FALSE,"PROCES";#N/A,#N/A,FALSE,"mecan";#N/A,#N/A,FALSE,"civil";#N/A,#N/A,FALSE,"CAÑER";#N/A,#N/A,FALSE,"ELEC";#N/A,#N/A,FALSE,"INSTR"}</definedName>
    <definedName name="lots_1" localSheetId="4" hidden="1">{#N/A,#N/A,FALSE,"Total_OC015";#N/A,#N/A,FALSE,"ADMIN";#N/A,#N/A,FALSE,"PROCES";#N/A,#N/A,FALSE,"mecan";#N/A,#N/A,FALSE,"civil";#N/A,#N/A,FALSE,"CAÑER";#N/A,#N/A,FALSE,"ELEC";#N/A,#N/A,FALSE,"INSTR"}</definedName>
    <definedName name="lots_1" hidden="1">{#N/A,#N/A,FALSE,"Total_OC015";#N/A,#N/A,FALSE,"ADMIN";#N/A,#N/A,FALSE,"PROCES";#N/A,#N/A,FALSE,"mecan";#N/A,#N/A,FALSE,"civil";#N/A,#N/A,FALSE,"CAÑER";#N/A,#N/A,FALSE,"ELEC";#N/A,#N/A,FALSE,"INSTR"}</definedName>
    <definedName name="qx" localSheetId="2" hidden="1">{#N/A,#N/A,FALSE,"masez (10)";#N/A,#N/A,FALSE,"masez (7)";#N/A,#N/A,FALSE,"masez (6)";#N/A,#N/A,FALSE,"masez (5)";#N/A,#N/A,FALSE,"masez (4)";#N/A,#N/A,FALSE,"masez (3)";#N/A,#N/A,FALSE,"masez (2)";#N/A,#N/A,FALSE,"GME";#N/A,#N/A,FALSE,"masez"}</definedName>
    <definedName name="qx" localSheetId="3" hidden="1">{#N/A,#N/A,FALSE,"masez (10)";#N/A,#N/A,FALSE,"masez (7)";#N/A,#N/A,FALSE,"masez (6)";#N/A,#N/A,FALSE,"masez (5)";#N/A,#N/A,FALSE,"masez (4)";#N/A,#N/A,FALSE,"masez (3)";#N/A,#N/A,FALSE,"masez (2)";#N/A,#N/A,FALSE,"GME";#N/A,#N/A,FALSE,"masez"}</definedName>
    <definedName name="qx" localSheetId="6" hidden="1">{#N/A,#N/A,FALSE,"masez (10)";#N/A,#N/A,FALSE,"masez (7)";#N/A,#N/A,FALSE,"masez (6)";#N/A,#N/A,FALSE,"masez (5)";#N/A,#N/A,FALSE,"masez (4)";#N/A,#N/A,FALSE,"masez (3)";#N/A,#N/A,FALSE,"masez (2)";#N/A,#N/A,FALSE,"GME";#N/A,#N/A,FALSE,"masez"}</definedName>
    <definedName name="qx" localSheetId="5" hidden="1">{#N/A,#N/A,FALSE,"masez (10)";#N/A,#N/A,FALSE,"masez (7)";#N/A,#N/A,FALSE,"masez (6)";#N/A,#N/A,FALSE,"masez (5)";#N/A,#N/A,FALSE,"masez (4)";#N/A,#N/A,FALSE,"masez (3)";#N/A,#N/A,FALSE,"masez (2)";#N/A,#N/A,FALSE,"GME";#N/A,#N/A,FALSE,"masez"}</definedName>
    <definedName name="qx" localSheetId="4" hidden="1">{#N/A,#N/A,FALSE,"masez (10)";#N/A,#N/A,FALSE,"masez (7)";#N/A,#N/A,FALSE,"masez (6)";#N/A,#N/A,FALSE,"masez (5)";#N/A,#N/A,FALSE,"masez (4)";#N/A,#N/A,FALSE,"masez (3)";#N/A,#N/A,FALSE,"masez (2)";#N/A,#N/A,FALSE,"GME";#N/A,#N/A,FALSE,"masez"}</definedName>
    <definedName name="qx" hidden="1">{#N/A,#N/A,FALSE,"masez (10)";#N/A,#N/A,FALSE,"masez (7)";#N/A,#N/A,FALSE,"masez (6)";#N/A,#N/A,FALSE,"masez (5)";#N/A,#N/A,FALSE,"masez (4)";#N/A,#N/A,FALSE,"masez (3)";#N/A,#N/A,FALSE,"masez (2)";#N/A,#N/A,FALSE,"GME";#N/A,#N/A,FALSE,"masez"}</definedName>
    <definedName name="qx_1" localSheetId="2" hidden="1">{#N/A,#N/A,FALSE,"masez (10)";#N/A,#N/A,FALSE,"masez (7)";#N/A,#N/A,FALSE,"masez (6)";#N/A,#N/A,FALSE,"masez (5)";#N/A,#N/A,FALSE,"masez (4)";#N/A,#N/A,FALSE,"masez (3)";#N/A,#N/A,FALSE,"masez (2)";#N/A,#N/A,FALSE,"GME";#N/A,#N/A,FALSE,"masez"}</definedName>
    <definedName name="qx_1" localSheetId="3" hidden="1">{#N/A,#N/A,FALSE,"masez (10)";#N/A,#N/A,FALSE,"masez (7)";#N/A,#N/A,FALSE,"masez (6)";#N/A,#N/A,FALSE,"masez (5)";#N/A,#N/A,FALSE,"masez (4)";#N/A,#N/A,FALSE,"masez (3)";#N/A,#N/A,FALSE,"masez (2)";#N/A,#N/A,FALSE,"GME";#N/A,#N/A,FALSE,"masez"}</definedName>
    <definedName name="qx_1" localSheetId="6" hidden="1">{#N/A,#N/A,FALSE,"masez (10)";#N/A,#N/A,FALSE,"masez (7)";#N/A,#N/A,FALSE,"masez (6)";#N/A,#N/A,FALSE,"masez (5)";#N/A,#N/A,FALSE,"masez (4)";#N/A,#N/A,FALSE,"masez (3)";#N/A,#N/A,FALSE,"masez (2)";#N/A,#N/A,FALSE,"GME";#N/A,#N/A,FALSE,"masez"}</definedName>
    <definedName name="qx_1" localSheetId="5" hidden="1">{#N/A,#N/A,FALSE,"masez (10)";#N/A,#N/A,FALSE,"masez (7)";#N/A,#N/A,FALSE,"masez (6)";#N/A,#N/A,FALSE,"masez (5)";#N/A,#N/A,FALSE,"masez (4)";#N/A,#N/A,FALSE,"masez (3)";#N/A,#N/A,FALSE,"masez (2)";#N/A,#N/A,FALSE,"GME";#N/A,#N/A,FALSE,"masez"}</definedName>
    <definedName name="qx_1" localSheetId="4" hidden="1">{#N/A,#N/A,FALSE,"masez (10)";#N/A,#N/A,FALSE,"masez (7)";#N/A,#N/A,FALSE,"masez (6)";#N/A,#N/A,FALSE,"masez (5)";#N/A,#N/A,FALSE,"masez (4)";#N/A,#N/A,FALSE,"masez (3)";#N/A,#N/A,FALSE,"masez (2)";#N/A,#N/A,FALSE,"GME";#N/A,#N/A,FALSE,"masez"}</definedName>
    <definedName name="qx_1" hidden="1">{#N/A,#N/A,FALSE,"masez (10)";#N/A,#N/A,FALSE,"masez (7)";#N/A,#N/A,FALSE,"masez (6)";#N/A,#N/A,FALSE,"masez (5)";#N/A,#N/A,FALSE,"masez (4)";#N/A,#N/A,FALSE,"masez (3)";#N/A,#N/A,FALSE,"masez (2)";#N/A,#N/A,FALSE,"GME";#N/A,#N/A,FALSE,"masez"}</definedName>
    <definedName name="Recover">#REF!</definedName>
    <definedName name="RO" hidden="1">#REF!</definedName>
    <definedName name="rty" localSheetId="2" hidden="1">{#N/A,#N/A,FALSE,"masez (10)";#N/A,#N/A,FALSE,"masez (7)";#N/A,#N/A,FALSE,"masez (6)";#N/A,#N/A,FALSE,"masez (5)";#N/A,#N/A,FALSE,"masez (4)";#N/A,#N/A,FALSE,"masez (3)";#N/A,#N/A,FALSE,"masez (2)";#N/A,#N/A,FALSE,"GME";#N/A,#N/A,FALSE,"masez"}</definedName>
    <definedName name="rty" localSheetId="3" hidden="1">{#N/A,#N/A,FALSE,"masez (10)";#N/A,#N/A,FALSE,"masez (7)";#N/A,#N/A,FALSE,"masez (6)";#N/A,#N/A,FALSE,"masez (5)";#N/A,#N/A,FALSE,"masez (4)";#N/A,#N/A,FALSE,"masez (3)";#N/A,#N/A,FALSE,"masez (2)";#N/A,#N/A,FALSE,"GME";#N/A,#N/A,FALSE,"masez"}</definedName>
    <definedName name="rty" localSheetId="6" hidden="1">{#N/A,#N/A,FALSE,"masez (10)";#N/A,#N/A,FALSE,"masez (7)";#N/A,#N/A,FALSE,"masez (6)";#N/A,#N/A,FALSE,"masez (5)";#N/A,#N/A,FALSE,"masez (4)";#N/A,#N/A,FALSE,"masez (3)";#N/A,#N/A,FALSE,"masez (2)";#N/A,#N/A,FALSE,"GME";#N/A,#N/A,FALSE,"masez"}</definedName>
    <definedName name="rty" localSheetId="5" hidden="1">{#N/A,#N/A,FALSE,"masez (10)";#N/A,#N/A,FALSE,"masez (7)";#N/A,#N/A,FALSE,"masez (6)";#N/A,#N/A,FALSE,"masez (5)";#N/A,#N/A,FALSE,"masez (4)";#N/A,#N/A,FALSE,"masez (3)";#N/A,#N/A,FALSE,"masez (2)";#N/A,#N/A,FALSE,"GME";#N/A,#N/A,FALSE,"masez"}</definedName>
    <definedName name="rty" localSheetId="4" hidden="1">{#N/A,#N/A,FALSE,"masez (10)";#N/A,#N/A,FALSE,"masez (7)";#N/A,#N/A,FALSE,"masez (6)";#N/A,#N/A,FALSE,"masez (5)";#N/A,#N/A,FALSE,"masez (4)";#N/A,#N/A,FALSE,"masez (3)";#N/A,#N/A,FALSE,"masez (2)";#N/A,#N/A,FALSE,"GME";#N/A,#N/A,FALSE,"masez"}</definedName>
    <definedName name="rty" hidden="1">{#N/A,#N/A,FALSE,"masez (10)";#N/A,#N/A,FALSE,"masez (7)";#N/A,#N/A,FALSE,"masez (6)";#N/A,#N/A,FALSE,"masez (5)";#N/A,#N/A,FALSE,"masez (4)";#N/A,#N/A,FALSE,"masez (3)";#N/A,#N/A,FALSE,"masez (2)";#N/A,#N/A,FALSE,"GME";#N/A,#N/A,FALSE,"masez"}</definedName>
    <definedName name="rty_1" localSheetId="2" hidden="1">{#N/A,#N/A,FALSE,"masez (10)";#N/A,#N/A,FALSE,"masez (7)";#N/A,#N/A,FALSE,"masez (6)";#N/A,#N/A,FALSE,"masez (5)";#N/A,#N/A,FALSE,"masez (4)";#N/A,#N/A,FALSE,"masez (3)";#N/A,#N/A,FALSE,"masez (2)";#N/A,#N/A,FALSE,"GME";#N/A,#N/A,FALSE,"masez"}</definedName>
    <definedName name="rty_1" localSheetId="3" hidden="1">{#N/A,#N/A,FALSE,"masez (10)";#N/A,#N/A,FALSE,"masez (7)";#N/A,#N/A,FALSE,"masez (6)";#N/A,#N/A,FALSE,"masez (5)";#N/A,#N/A,FALSE,"masez (4)";#N/A,#N/A,FALSE,"masez (3)";#N/A,#N/A,FALSE,"masez (2)";#N/A,#N/A,FALSE,"GME";#N/A,#N/A,FALSE,"masez"}</definedName>
    <definedName name="rty_1" localSheetId="6" hidden="1">{#N/A,#N/A,FALSE,"masez (10)";#N/A,#N/A,FALSE,"masez (7)";#N/A,#N/A,FALSE,"masez (6)";#N/A,#N/A,FALSE,"masez (5)";#N/A,#N/A,FALSE,"masez (4)";#N/A,#N/A,FALSE,"masez (3)";#N/A,#N/A,FALSE,"masez (2)";#N/A,#N/A,FALSE,"GME";#N/A,#N/A,FALSE,"masez"}</definedName>
    <definedName name="rty_1" localSheetId="5" hidden="1">{#N/A,#N/A,FALSE,"masez (10)";#N/A,#N/A,FALSE,"masez (7)";#N/A,#N/A,FALSE,"masez (6)";#N/A,#N/A,FALSE,"masez (5)";#N/A,#N/A,FALSE,"masez (4)";#N/A,#N/A,FALSE,"masez (3)";#N/A,#N/A,FALSE,"masez (2)";#N/A,#N/A,FALSE,"GME";#N/A,#N/A,FALSE,"masez"}</definedName>
    <definedName name="rty_1" localSheetId="4" hidden="1">{#N/A,#N/A,FALSE,"masez (10)";#N/A,#N/A,FALSE,"masez (7)";#N/A,#N/A,FALSE,"masez (6)";#N/A,#N/A,FALSE,"masez (5)";#N/A,#N/A,FALSE,"masez (4)";#N/A,#N/A,FALSE,"masez (3)";#N/A,#N/A,FALSE,"masez (2)";#N/A,#N/A,FALSE,"GME";#N/A,#N/A,FALSE,"masez"}</definedName>
    <definedName name="rty_1" hidden="1">{#N/A,#N/A,FALSE,"masez (10)";#N/A,#N/A,FALSE,"masez (7)";#N/A,#N/A,FALSE,"masez (6)";#N/A,#N/A,FALSE,"masez (5)";#N/A,#N/A,FALSE,"masez (4)";#N/A,#N/A,FALSE,"masez (3)";#N/A,#N/A,FALSE,"masez (2)";#N/A,#N/A,FALSE,"GME";#N/A,#N/A,FALSE,"masez"}</definedName>
    <definedName name="s" localSheetId="2" hidden="1">{#N/A,#N/A,FALSE,"masez (10)";#N/A,#N/A,FALSE,"masez (7)";#N/A,#N/A,FALSE,"masez (6)";#N/A,#N/A,FALSE,"masez (5)";#N/A,#N/A,FALSE,"masez (4)";#N/A,#N/A,FALSE,"masez (3)";#N/A,#N/A,FALSE,"masez (2)";#N/A,#N/A,FALSE,"GME";#N/A,#N/A,FALSE,"masez"}</definedName>
    <definedName name="s" localSheetId="3" hidden="1">{#N/A,#N/A,FALSE,"masez (10)";#N/A,#N/A,FALSE,"masez (7)";#N/A,#N/A,FALSE,"masez (6)";#N/A,#N/A,FALSE,"masez (5)";#N/A,#N/A,FALSE,"masez (4)";#N/A,#N/A,FALSE,"masez (3)";#N/A,#N/A,FALSE,"masez (2)";#N/A,#N/A,FALSE,"GME";#N/A,#N/A,FALSE,"masez"}</definedName>
    <definedName name="s" localSheetId="6" hidden="1">{#N/A,#N/A,FALSE,"masez (10)";#N/A,#N/A,FALSE,"masez (7)";#N/A,#N/A,FALSE,"masez (6)";#N/A,#N/A,FALSE,"masez (5)";#N/A,#N/A,FALSE,"masez (4)";#N/A,#N/A,FALSE,"masez (3)";#N/A,#N/A,FALSE,"masez (2)";#N/A,#N/A,FALSE,"GME";#N/A,#N/A,FALSE,"masez"}</definedName>
    <definedName name="s" localSheetId="5" hidden="1">{#N/A,#N/A,FALSE,"masez (10)";#N/A,#N/A,FALSE,"masez (7)";#N/A,#N/A,FALSE,"masez (6)";#N/A,#N/A,FALSE,"masez (5)";#N/A,#N/A,FALSE,"masez (4)";#N/A,#N/A,FALSE,"masez (3)";#N/A,#N/A,FALSE,"masez (2)";#N/A,#N/A,FALSE,"GME";#N/A,#N/A,FALSE,"masez"}</definedName>
    <definedName name="s" localSheetId="4" hidden="1">{#N/A,#N/A,FALSE,"masez (10)";#N/A,#N/A,FALSE,"masez (7)";#N/A,#N/A,FALSE,"masez (6)";#N/A,#N/A,FALSE,"masez (5)";#N/A,#N/A,FALSE,"masez (4)";#N/A,#N/A,FALSE,"masez (3)";#N/A,#N/A,FALSE,"masez (2)";#N/A,#N/A,FALSE,"GME";#N/A,#N/A,FALSE,"masez"}</definedName>
    <definedName name="s" hidden="1">{#N/A,#N/A,FALSE,"masez (10)";#N/A,#N/A,FALSE,"masez (7)";#N/A,#N/A,FALSE,"masez (6)";#N/A,#N/A,FALSE,"masez (5)";#N/A,#N/A,FALSE,"masez (4)";#N/A,#N/A,FALSE,"masez (3)";#N/A,#N/A,FALSE,"masez (2)";#N/A,#N/A,FALSE,"GME";#N/A,#N/A,FALSE,"masez"}</definedName>
    <definedName name="s_1" localSheetId="2" hidden="1">{#N/A,#N/A,FALSE,"masez (10)";#N/A,#N/A,FALSE,"masez (7)";#N/A,#N/A,FALSE,"masez (6)";#N/A,#N/A,FALSE,"masez (5)";#N/A,#N/A,FALSE,"masez (4)";#N/A,#N/A,FALSE,"masez (3)";#N/A,#N/A,FALSE,"masez (2)";#N/A,#N/A,FALSE,"GME";#N/A,#N/A,FALSE,"masez"}</definedName>
    <definedName name="s_1" localSheetId="3" hidden="1">{#N/A,#N/A,FALSE,"masez (10)";#N/A,#N/A,FALSE,"masez (7)";#N/A,#N/A,FALSE,"masez (6)";#N/A,#N/A,FALSE,"masez (5)";#N/A,#N/A,FALSE,"masez (4)";#N/A,#N/A,FALSE,"masez (3)";#N/A,#N/A,FALSE,"masez (2)";#N/A,#N/A,FALSE,"GME";#N/A,#N/A,FALSE,"masez"}</definedName>
    <definedName name="s_1" localSheetId="6" hidden="1">{#N/A,#N/A,FALSE,"masez (10)";#N/A,#N/A,FALSE,"masez (7)";#N/A,#N/A,FALSE,"masez (6)";#N/A,#N/A,FALSE,"masez (5)";#N/A,#N/A,FALSE,"masez (4)";#N/A,#N/A,FALSE,"masez (3)";#N/A,#N/A,FALSE,"masez (2)";#N/A,#N/A,FALSE,"GME";#N/A,#N/A,FALSE,"masez"}</definedName>
    <definedName name="s_1" localSheetId="5" hidden="1">{#N/A,#N/A,FALSE,"masez (10)";#N/A,#N/A,FALSE,"masez (7)";#N/A,#N/A,FALSE,"masez (6)";#N/A,#N/A,FALSE,"masez (5)";#N/A,#N/A,FALSE,"masez (4)";#N/A,#N/A,FALSE,"masez (3)";#N/A,#N/A,FALSE,"masez (2)";#N/A,#N/A,FALSE,"GME";#N/A,#N/A,FALSE,"masez"}</definedName>
    <definedName name="s_1" localSheetId="4" hidden="1">{#N/A,#N/A,FALSE,"masez (10)";#N/A,#N/A,FALSE,"masez (7)";#N/A,#N/A,FALSE,"masez (6)";#N/A,#N/A,FALSE,"masez (5)";#N/A,#N/A,FALSE,"masez (4)";#N/A,#N/A,FALSE,"masez (3)";#N/A,#N/A,FALSE,"masez (2)";#N/A,#N/A,FALSE,"GME";#N/A,#N/A,FALSE,"masez"}</definedName>
    <definedName name="s_1" hidden="1">{#N/A,#N/A,FALSE,"masez (10)";#N/A,#N/A,FALSE,"masez (7)";#N/A,#N/A,FALSE,"masez (6)";#N/A,#N/A,FALSE,"masez (5)";#N/A,#N/A,FALSE,"masez (4)";#N/A,#N/A,FALSE,"masez (3)";#N/A,#N/A,FALSE,"masez (2)";#N/A,#N/A,FALSE,"GME";#N/A,#N/A,FALSE,"masez"}</definedName>
    <definedName name="SAPCrosstab1">#REF!</definedName>
    <definedName name="SFGAST5" localSheetId="2" hidden="1">{#N/A,#N/A,FALSE,"IC_Global";#N/A,#N/A,FALSE,"IC_Global (98-f)";#N/A,#N/A,FALSE,"Inc";#N/A,#N/A,FALSE,"CAMBIOS (2)";#N/A,#N/A,FALSE,"EXPL Inc.";#N/A,#N/A,FALSE,"HITOS98";#N/A,#N/A,FALSE,"CURVA ""S"" GLOBAL ";#N/A,#N/A,FALSE,"CURVA ""S"" 1998 "}</definedName>
    <definedName name="SFGAST5" localSheetId="3" hidden="1">{#N/A,#N/A,FALSE,"IC_Global";#N/A,#N/A,FALSE,"IC_Global (98-f)";#N/A,#N/A,FALSE,"Inc";#N/A,#N/A,FALSE,"CAMBIOS (2)";#N/A,#N/A,FALSE,"EXPL Inc.";#N/A,#N/A,FALSE,"HITOS98";#N/A,#N/A,FALSE,"CURVA ""S"" GLOBAL ";#N/A,#N/A,FALSE,"CURVA ""S"" 1998 "}</definedName>
    <definedName name="SFGAST5" localSheetId="6" hidden="1">{#N/A,#N/A,FALSE,"IC_Global";#N/A,#N/A,FALSE,"IC_Global (98-f)";#N/A,#N/A,FALSE,"Inc";#N/A,#N/A,FALSE,"CAMBIOS (2)";#N/A,#N/A,FALSE,"EXPL Inc.";#N/A,#N/A,FALSE,"HITOS98";#N/A,#N/A,FALSE,"CURVA ""S"" GLOBAL ";#N/A,#N/A,FALSE,"CURVA ""S"" 1998 "}</definedName>
    <definedName name="SFGAST5" localSheetId="5" hidden="1">{#N/A,#N/A,FALSE,"IC_Global";#N/A,#N/A,FALSE,"IC_Global (98-f)";#N/A,#N/A,FALSE,"Inc";#N/A,#N/A,FALSE,"CAMBIOS (2)";#N/A,#N/A,FALSE,"EXPL Inc.";#N/A,#N/A,FALSE,"HITOS98";#N/A,#N/A,FALSE,"CURVA ""S"" GLOBAL ";#N/A,#N/A,FALSE,"CURVA ""S"" 1998 "}</definedName>
    <definedName name="SFGAST5" localSheetId="4" hidden="1">{#N/A,#N/A,FALSE,"IC_Global";#N/A,#N/A,FALSE,"IC_Global (98-f)";#N/A,#N/A,FALSE,"Inc";#N/A,#N/A,FALSE,"CAMBIOS (2)";#N/A,#N/A,FALSE,"EXPL Inc.";#N/A,#N/A,FALSE,"HITOS98";#N/A,#N/A,FALSE,"CURVA ""S"" GLOBAL ";#N/A,#N/A,FALSE,"CURVA ""S"" 1998 "}</definedName>
    <definedName name="SFGAST5" hidden="1">{#N/A,#N/A,FALSE,"IC_Global";#N/A,#N/A,FALSE,"IC_Global (98-f)";#N/A,#N/A,FALSE,"Inc";#N/A,#N/A,FALSE,"CAMBIOS (2)";#N/A,#N/A,FALSE,"EXPL Inc.";#N/A,#N/A,FALSE,"HITOS98";#N/A,#N/A,FALSE,"CURVA ""S"" GLOBAL ";#N/A,#N/A,FALSE,"CURVA ""S"" 1998 "}</definedName>
    <definedName name="SFGAST5_1" localSheetId="2" hidden="1">{#N/A,#N/A,FALSE,"IC_Global";#N/A,#N/A,FALSE,"IC_Global (98-f)";#N/A,#N/A,FALSE,"Inc";#N/A,#N/A,FALSE,"CAMBIOS (2)";#N/A,#N/A,FALSE,"EXPL Inc.";#N/A,#N/A,FALSE,"HITOS98";#N/A,#N/A,FALSE,"CURVA ""S"" GLOBAL ";#N/A,#N/A,FALSE,"CURVA ""S"" 1998 "}</definedName>
    <definedName name="SFGAST5_1" localSheetId="3" hidden="1">{#N/A,#N/A,FALSE,"IC_Global";#N/A,#N/A,FALSE,"IC_Global (98-f)";#N/A,#N/A,FALSE,"Inc";#N/A,#N/A,FALSE,"CAMBIOS (2)";#N/A,#N/A,FALSE,"EXPL Inc.";#N/A,#N/A,FALSE,"HITOS98";#N/A,#N/A,FALSE,"CURVA ""S"" GLOBAL ";#N/A,#N/A,FALSE,"CURVA ""S"" 1998 "}</definedName>
    <definedName name="SFGAST5_1" localSheetId="6" hidden="1">{#N/A,#N/A,FALSE,"IC_Global";#N/A,#N/A,FALSE,"IC_Global (98-f)";#N/A,#N/A,FALSE,"Inc";#N/A,#N/A,FALSE,"CAMBIOS (2)";#N/A,#N/A,FALSE,"EXPL Inc.";#N/A,#N/A,FALSE,"HITOS98";#N/A,#N/A,FALSE,"CURVA ""S"" GLOBAL ";#N/A,#N/A,FALSE,"CURVA ""S"" 1998 "}</definedName>
    <definedName name="SFGAST5_1" localSheetId="5" hidden="1">{#N/A,#N/A,FALSE,"IC_Global";#N/A,#N/A,FALSE,"IC_Global (98-f)";#N/A,#N/A,FALSE,"Inc";#N/A,#N/A,FALSE,"CAMBIOS (2)";#N/A,#N/A,FALSE,"EXPL Inc.";#N/A,#N/A,FALSE,"HITOS98";#N/A,#N/A,FALSE,"CURVA ""S"" GLOBAL ";#N/A,#N/A,FALSE,"CURVA ""S"" 1998 "}</definedName>
    <definedName name="SFGAST5_1" localSheetId="4" hidden="1">{#N/A,#N/A,FALSE,"IC_Global";#N/A,#N/A,FALSE,"IC_Global (98-f)";#N/A,#N/A,FALSE,"Inc";#N/A,#N/A,FALSE,"CAMBIOS (2)";#N/A,#N/A,FALSE,"EXPL Inc.";#N/A,#N/A,FALSE,"HITOS98";#N/A,#N/A,FALSE,"CURVA ""S"" GLOBAL ";#N/A,#N/A,FALSE,"CURVA ""S"" 1998 "}</definedName>
    <definedName name="SFGAST5_1" hidden="1">{#N/A,#N/A,FALSE,"IC_Global";#N/A,#N/A,FALSE,"IC_Global (98-f)";#N/A,#N/A,FALSE,"Inc";#N/A,#N/A,FALSE,"CAMBIOS (2)";#N/A,#N/A,FALSE,"EXPL Inc.";#N/A,#N/A,FALSE,"HITOS98";#N/A,#N/A,FALSE,"CURVA ""S"" GLOBAL ";#N/A,#N/A,FALSE,"CURVA ""S"" 1998 "}</definedName>
    <definedName name="SFSTRT" localSheetId="2" hidden="1">{#N/A,#N/A,FALSE,"masez (10)";#N/A,#N/A,FALSE,"masez (7)";#N/A,#N/A,FALSE,"masez (6)";#N/A,#N/A,FALSE,"masez (5)";#N/A,#N/A,FALSE,"masez (4)";#N/A,#N/A,FALSE,"masez (3)";#N/A,#N/A,FALSE,"masez (2)";#N/A,#N/A,FALSE,"GME";#N/A,#N/A,FALSE,"masez"}</definedName>
    <definedName name="SFSTRT" localSheetId="3" hidden="1">{#N/A,#N/A,FALSE,"masez (10)";#N/A,#N/A,FALSE,"masez (7)";#N/A,#N/A,FALSE,"masez (6)";#N/A,#N/A,FALSE,"masez (5)";#N/A,#N/A,FALSE,"masez (4)";#N/A,#N/A,FALSE,"masez (3)";#N/A,#N/A,FALSE,"masez (2)";#N/A,#N/A,FALSE,"GME";#N/A,#N/A,FALSE,"masez"}</definedName>
    <definedName name="SFSTRT" localSheetId="6" hidden="1">{#N/A,#N/A,FALSE,"masez (10)";#N/A,#N/A,FALSE,"masez (7)";#N/A,#N/A,FALSE,"masez (6)";#N/A,#N/A,FALSE,"masez (5)";#N/A,#N/A,FALSE,"masez (4)";#N/A,#N/A,FALSE,"masez (3)";#N/A,#N/A,FALSE,"masez (2)";#N/A,#N/A,FALSE,"GME";#N/A,#N/A,FALSE,"masez"}</definedName>
    <definedName name="SFSTRT" localSheetId="5" hidden="1">{#N/A,#N/A,FALSE,"masez (10)";#N/A,#N/A,FALSE,"masez (7)";#N/A,#N/A,FALSE,"masez (6)";#N/A,#N/A,FALSE,"masez (5)";#N/A,#N/A,FALSE,"masez (4)";#N/A,#N/A,FALSE,"masez (3)";#N/A,#N/A,FALSE,"masez (2)";#N/A,#N/A,FALSE,"GME";#N/A,#N/A,FALSE,"masez"}</definedName>
    <definedName name="SFSTRT" localSheetId="4" hidden="1">{#N/A,#N/A,FALSE,"masez (10)";#N/A,#N/A,FALSE,"masez (7)";#N/A,#N/A,FALSE,"masez (6)";#N/A,#N/A,FALSE,"masez (5)";#N/A,#N/A,FALSE,"masez (4)";#N/A,#N/A,FALSE,"masez (3)";#N/A,#N/A,FALSE,"masez (2)";#N/A,#N/A,FALSE,"GME";#N/A,#N/A,FALSE,"masez"}</definedName>
    <definedName name="SFSTRT" hidden="1">{#N/A,#N/A,FALSE,"masez (10)";#N/A,#N/A,FALSE,"masez (7)";#N/A,#N/A,FALSE,"masez (6)";#N/A,#N/A,FALSE,"masez (5)";#N/A,#N/A,FALSE,"masez (4)";#N/A,#N/A,FALSE,"masez (3)";#N/A,#N/A,FALSE,"masez (2)";#N/A,#N/A,FALSE,"GME";#N/A,#N/A,FALSE,"masez"}</definedName>
    <definedName name="SFSTRT_1" localSheetId="2" hidden="1">{#N/A,#N/A,FALSE,"masez (10)";#N/A,#N/A,FALSE,"masez (7)";#N/A,#N/A,FALSE,"masez (6)";#N/A,#N/A,FALSE,"masez (5)";#N/A,#N/A,FALSE,"masez (4)";#N/A,#N/A,FALSE,"masez (3)";#N/A,#N/A,FALSE,"masez (2)";#N/A,#N/A,FALSE,"GME";#N/A,#N/A,FALSE,"masez"}</definedName>
    <definedName name="SFSTRT_1" localSheetId="3" hidden="1">{#N/A,#N/A,FALSE,"masez (10)";#N/A,#N/A,FALSE,"masez (7)";#N/A,#N/A,FALSE,"masez (6)";#N/A,#N/A,FALSE,"masez (5)";#N/A,#N/A,FALSE,"masez (4)";#N/A,#N/A,FALSE,"masez (3)";#N/A,#N/A,FALSE,"masez (2)";#N/A,#N/A,FALSE,"GME";#N/A,#N/A,FALSE,"masez"}</definedName>
    <definedName name="SFSTRT_1" localSheetId="6" hidden="1">{#N/A,#N/A,FALSE,"masez (10)";#N/A,#N/A,FALSE,"masez (7)";#N/A,#N/A,FALSE,"masez (6)";#N/A,#N/A,FALSE,"masez (5)";#N/A,#N/A,FALSE,"masez (4)";#N/A,#N/A,FALSE,"masez (3)";#N/A,#N/A,FALSE,"masez (2)";#N/A,#N/A,FALSE,"GME";#N/A,#N/A,FALSE,"masez"}</definedName>
    <definedName name="SFSTRT_1" localSheetId="5" hidden="1">{#N/A,#N/A,FALSE,"masez (10)";#N/A,#N/A,FALSE,"masez (7)";#N/A,#N/A,FALSE,"masez (6)";#N/A,#N/A,FALSE,"masez (5)";#N/A,#N/A,FALSE,"masez (4)";#N/A,#N/A,FALSE,"masez (3)";#N/A,#N/A,FALSE,"masez (2)";#N/A,#N/A,FALSE,"GME";#N/A,#N/A,FALSE,"masez"}</definedName>
    <definedName name="SFSTRT_1" localSheetId="4" hidden="1">{#N/A,#N/A,FALSE,"masez (10)";#N/A,#N/A,FALSE,"masez (7)";#N/A,#N/A,FALSE,"masez (6)";#N/A,#N/A,FALSE,"masez (5)";#N/A,#N/A,FALSE,"masez (4)";#N/A,#N/A,FALSE,"masez (3)";#N/A,#N/A,FALSE,"masez (2)";#N/A,#N/A,FALSE,"GME";#N/A,#N/A,FALSE,"masez"}</definedName>
    <definedName name="SFSTRT_1" hidden="1">{#N/A,#N/A,FALSE,"masez (10)";#N/A,#N/A,FALSE,"masez (7)";#N/A,#N/A,FALSE,"masez (6)";#N/A,#N/A,FALSE,"masez (5)";#N/A,#N/A,FALSE,"masez (4)";#N/A,#N/A,FALSE,"masez (3)";#N/A,#N/A,FALSE,"masez (2)";#N/A,#N/A,FALSE,"GME";#N/A,#N/A,FALSE,"masez"}</definedName>
    <definedName name="ss" localSheetId="2" hidden="1">{#N/A,#N/A,FALSE,"masez (10)";#N/A,#N/A,FALSE,"masez (7)";#N/A,#N/A,FALSE,"masez (6)";#N/A,#N/A,FALSE,"masez (5)";#N/A,#N/A,FALSE,"masez (4)";#N/A,#N/A,FALSE,"masez (3)";#N/A,#N/A,FALSE,"masez (2)";#N/A,#N/A,FALSE,"GME";#N/A,#N/A,FALSE,"masez"}</definedName>
    <definedName name="ss" localSheetId="3" hidden="1">{#N/A,#N/A,FALSE,"masez (10)";#N/A,#N/A,FALSE,"masez (7)";#N/A,#N/A,FALSE,"masez (6)";#N/A,#N/A,FALSE,"masez (5)";#N/A,#N/A,FALSE,"masez (4)";#N/A,#N/A,FALSE,"masez (3)";#N/A,#N/A,FALSE,"masez (2)";#N/A,#N/A,FALSE,"GME";#N/A,#N/A,FALSE,"masez"}</definedName>
    <definedName name="ss" localSheetId="6" hidden="1">{#N/A,#N/A,FALSE,"masez (10)";#N/A,#N/A,FALSE,"masez (7)";#N/A,#N/A,FALSE,"masez (6)";#N/A,#N/A,FALSE,"masez (5)";#N/A,#N/A,FALSE,"masez (4)";#N/A,#N/A,FALSE,"masez (3)";#N/A,#N/A,FALSE,"masez (2)";#N/A,#N/A,FALSE,"GME";#N/A,#N/A,FALSE,"masez"}</definedName>
    <definedName name="ss" localSheetId="5" hidden="1">{#N/A,#N/A,FALSE,"masez (10)";#N/A,#N/A,FALSE,"masez (7)";#N/A,#N/A,FALSE,"masez (6)";#N/A,#N/A,FALSE,"masez (5)";#N/A,#N/A,FALSE,"masez (4)";#N/A,#N/A,FALSE,"masez (3)";#N/A,#N/A,FALSE,"masez (2)";#N/A,#N/A,FALSE,"GME";#N/A,#N/A,FALSE,"masez"}</definedName>
    <definedName name="ss" localSheetId="4" hidden="1">{#N/A,#N/A,FALSE,"masez (10)";#N/A,#N/A,FALSE,"masez (7)";#N/A,#N/A,FALSE,"masez (6)";#N/A,#N/A,FALSE,"masez (5)";#N/A,#N/A,FALSE,"masez (4)";#N/A,#N/A,FALSE,"masez (3)";#N/A,#N/A,FALSE,"masez (2)";#N/A,#N/A,FALSE,"GME";#N/A,#N/A,FALSE,"masez"}</definedName>
    <definedName name="ss" hidden="1">{#N/A,#N/A,FALSE,"masez (10)";#N/A,#N/A,FALSE,"masez (7)";#N/A,#N/A,FALSE,"masez (6)";#N/A,#N/A,FALSE,"masez (5)";#N/A,#N/A,FALSE,"masez (4)";#N/A,#N/A,FALSE,"masez (3)";#N/A,#N/A,FALSE,"masez (2)";#N/A,#N/A,FALSE,"GME";#N/A,#N/A,FALSE,"masez"}</definedName>
    <definedName name="ss_1" localSheetId="2" hidden="1">{#N/A,#N/A,FALSE,"masez (10)";#N/A,#N/A,FALSE,"masez (7)";#N/A,#N/A,FALSE,"masez (6)";#N/A,#N/A,FALSE,"masez (5)";#N/A,#N/A,FALSE,"masez (4)";#N/A,#N/A,FALSE,"masez (3)";#N/A,#N/A,FALSE,"masez (2)";#N/A,#N/A,FALSE,"GME";#N/A,#N/A,FALSE,"masez"}</definedName>
    <definedName name="ss_1" localSheetId="3" hidden="1">{#N/A,#N/A,FALSE,"masez (10)";#N/A,#N/A,FALSE,"masez (7)";#N/A,#N/A,FALSE,"masez (6)";#N/A,#N/A,FALSE,"masez (5)";#N/A,#N/A,FALSE,"masez (4)";#N/A,#N/A,FALSE,"masez (3)";#N/A,#N/A,FALSE,"masez (2)";#N/A,#N/A,FALSE,"GME";#N/A,#N/A,FALSE,"masez"}</definedName>
    <definedName name="ss_1" localSheetId="6" hidden="1">{#N/A,#N/A,FALSE,"masez (10)";#N/A,#N/A,FALSE,"masez (7)";#N/A,#N/A,FALSE,"masez (6)";#N/A,#N/A,FALSE,"masez (5)";#N/A,#N/A,FALSE,"masez (4)";#N/A,#N/A,FALSE,"masez (3)";#N/A,#N/A,FALSE,"masez (2)";#N/A,#N/A,FALSE,"GME";#N/A,#N/A,FALSE,"masez"}</definedName>
    <definedName name="ss_1" localSheetId="5" hidden="1">{#N/A,#N/A,FALSE,"masez (10)";#N/A,#N/A,FALSE,"masez (7)";#N/A,#N/A,FALSE,"masez (6)";#N/A,#N/A,FALSE,"masez (5)";#N/A,#N/A,FALSE,"masez (4)";#N/A,#N/A,FALSE,"masez (3)";#N/A,#N/A,FALSE,"masez (2)";#N/A,#N/A,FALSE,"GME";#N/A,#N/A,FALSE,"masez"}</definedName>
    <definedName name="ss_1" localSheetId="4" hidden="1">{#N/A,#N/A,FALSE,"masez (10)";#N/A,#N/A,FALSE,"masez (7)";#N/A,#N/A,FALSE,"masez (6)";#N/A,#N/A,FALSE,"masez (5)";#N/A,#N/A,FALSE,"masez (4)";#N/A,#N/A,FALSE,"masez (3)";#N/A,#N/A,FALSE,"masez (2)";#N/A,#N/A,FALSE,"GME";#N/A,#N/A,FALSE,"masez"}</definedName>
    <definedName name="ss_1" hidden="1">{#N/A,#N/A,FALSE,"masez (10)";#N/A,#N/A,FALSE,"masez (7)";#N/A,#N/A,FALSE,"masez (6)";#N/A,#N/A,FALSE,"masez (5)";#N/A,#N/A,FALSE,"masez (4)";#N/A,#N/A,FALSE,"masez (3)";#N/A,#N/A,FALSE,"masez (2)";#N/A,#N/A,FALSE,"GME";#N/A,#N/A,FALSE,"masez"}</definedName>
    <definedName name="sss" localSheetId="2" hidden="1">{#N/A,#N/A,FALSE,"masez (10)";#N/A,#N/A,FALSE,"masez (7)";#N/A,#N/A,FALSE,"masez (6)";#N/A,#N/A,FALSE,"masez (5)";#N/A,#N/A,FALSE,"masez (4)";#N/A,#N/A,FALSE,"masez (3)";#N/A,#N/A,FALSE,"masez (2)";#N/A,#N/A,FALSE,"GME";#N/A,#N/A,FALSE,"masez"}</definedName>
    <definedName name="sss" localSheetId="3" hidden="1">{#N/A,#N/A,FALSE,"masez (10)";#N/A,#N/A,FALSE,"masez (7)";#N/A,#N/A,FALSE,"masez (6)";#N/A,#N/A,FALSE,"masez (5)";#N/A,#N/A,FALSE,"masez (4)";#N/A,#N/A,FALSE,"masez (3)";#N/A,#N/A,FALSE,"masez (2)";#N/A,#N/A,FALSE,"GME";#N/A,#N/A,FALSE,"masez"}</definedName>
    <definedName name="sss" localSheetId="6" hidden="1">{#N/A,#N/A,FALSE,"masez (10)";#N/A,#N/A,FALSE,"masez (7)";#N/A,#N/A,FALSE,"masez (6)";#N/A,#N/A,FALSE,"masez (5)";#N/A,#N/A,FALSE,"masez (4)";#N/A,#N/A,FALSE,"masez (3)";#N/A,#N/A,FALSE,"masez (2)";#N/A,#N/A,FALSE,"GME";#N/A,#N/A,FALSE,"masez"}</definedName>
    <definedName name="sss" localSheetId="5" hidden="1">{#N/A,#N/A,FALSE,"masez (10)";#N/A,#N/A,FALSE,"masez (7)";#N/A,#N/A,FALSE,"masez (6)";#N/A,#N/A,FALSE,"masez (5)";#N/A,#N/A,FALSE,"masez (4)";#N/A,#N/A,FALSE,"masez (3)";#N/A,#N/A,FALSE,"masez (2)";#N/A,#N/A,FALSE,"GME";#N/A,#N/A,FALSE,"masez"}</definedName>
    <definedName name="sss" localSheetId="4" hidden="1">{#N/A,#N/A,FALSE,"masez (10)";#N/A,#N/A,FALSE,"masez (7)";#N/A,#N/A,FALSE,"masez (6)";#N/A,#N/A,FALSE,"masez (5)";#N/A,#N/A,FALSE,"masez (4)";#N/A,#N/A,FALSE,"masez (3)";#N/A,#N/A,FALSE,"masez (2)";#N/A,#N/A,FALSE,"GME";#N/A,#N/A,FALSE,"masez"}</definedName>
    <definedName name="sss" hidden="1">{#N/A,#N/A,FALSE,"masez (10)";#N/A,#N/A,FALSE,"masez (7)";#N/A,#N/A,FALSE,"masez (6)";#N/A,#N/A,FALSE,"masez (5)";#N/A,#N/A,FALSE,"masez (4)";#N/A,#N/A,FALSE,"masez (3)";#N/A,#N/A,FALSE,"masez (2)";#N/A,#N/A,FALSE,"GME";#N/A,#N/A,FALSE,"masez"}</definedName>
    <definedName name="sss_1" localSheetId="2" hidden="1">{#N/A,#N/A,FALSE,"masez (10)";#N/A,#N/A,FALSE,"masez (7)";#N/A,#N/A,FALSE,"masez (6)";#N/A,#N/A,FALSE,"masez (5)";#N/A,#N/A,FALSE,"masez (4)";#N/A,#N/A,FALSE,"masez (3)";#N/A,#N/A,FALSE,"masez (2)";#N/A,#N/A,FALSE,"GME";#N/A,#N/A,FALSE,"masez"}</definedName>
    <definedName name="sss_1" localSheetId="3" hidden="1">{#N/A,#N/A,FALSE,"masez (10)";#N/A,#N/A,FALSE,"masez (7)";#N/A,#N/A,FALSE,"masez (6)";#N/A,#N/A,FALSE,"masez (5)";#N/A,#N/A,FALSE,"masez (4)";#N/A,#N/A,FALSE,"masez (3)";#N/A,#N/A,FALSE,"masez (2)";#N/A,#N/A,FALSE,"GME";#N/A,#N/A,FALSE,"masez"}</definedName>
    <definedName name="sss_1" localSheetId="6" hidden="1">{#N/A,#N/A,FALSE,"masez (10)";#N/A,#N/A,FALSE,"masez (7)";#N/A,#N/A,FALSE,"masez (6)";#N/A,#N/A,FALSE,"masez (5)";#N/A,#N/A,FALSE,"masez (4)";#N/A,#N/A,FALSE,"masez (3)";#N/A,#N/A,FALSE,"masez (2)";#N/A,#N/A,FALSE,"GME";#N/A,#N/A,FALSE,"masez"}</definedName>
    <definedName name="sss_1" localSheetId="5" hidden="1">{#N/A,#N/A,FALSE,"masez (10)";#N/A,#N/A,FALSE,"masez (7)";#N/A,#N/A,FALSE,"masez (6)";#N/A,#N/A,FALSE,"masez (5)";#N/A,#N/A,FALSE,"masez (4)";#N/A,#N/A,FALSE,"masez (3)";#N/A,#N/A,FALSE,"masez (2)";#N/A,#N/A,FALSE,"GME";#N/A,#N/A,FALSE,"masez"}</definedName>
    <definedName name="sss_1" localSheetId="4" hidden="1">{#N/A,#N/A,FALSE,"masez (10)";#N/A,#N/A,FALSE,"masez (7)";#N/A,#N/A,FALSE,"masez (6)";#N/A,#N/A,FALSE,"masez (5)";#N/A,#N/A,FALSE,"masez (4)";#N/A,#N/A,FALSE,"masez (3)";#N/A,#N/A,FALSE,"masez (2)";#N/A,#N/A,FALSE,"GME";#N/A,#N/A,FALSE,"masez"}</definedName>
    <definedName name="sss_1" hidden="1">{#N/A,#N/A,FALSE,"masez (10)";#N/A,#N/A,FALSE,"masez (7)";#N/A,#N/A,FALSE,"masez (6)";#N/A,#N/A,FALSE,"masez (5)";#N/A,#N/A,FALSE,"masez (4)";#N/A,#N/A,FALSE,"masez (3)";#N/A,#N/A,FALSE,"masez (2)";#N/A,#N/A,FALSE,"GME";#N/A,#N/A,FALSE,"masez"}</definedName>
    <definedName name="Table_4__Percentage_of_security_personnel_completing_Code_of_Conduct_and_Business_Integrity_e_training1">#REF!</definedName>
    <definedName name="Table_5__Total_hours_of_Emergency_Response_training3_per_employee_by_type_of_employee">"Table 5 Total hours of Emergency Response training per employee by type of employee"</definedName>
    <definedName name="TableName">"Dummy"</definedName>
    <definedName name="tuut" localSheetId="2" hidden="1">{#N/A,#N/A,FALSE,"masez (10)";#N/A,#N/A,FALSE,"masez (7)";#N/A,#N/A,FALSE,"masez (6)";#N/A,#N/A,FALSE,"masez (5)";#N/A,#N/A,FALSE,"masez (4)";#N/A,#N/A,FALSE,"masez (3)";#N/A,#N/A,FALSE,"masez (2)";#N/A,#N/A,FALSE,"GME";#N/A,#N/A,FALSE,"masez"}</definedName>
    <definedName name="tuut" localSheetId="3" hidden="1">{#N/A,#N/A,FALSE,"masez (10)";#N/A,#N/A,FALSE,"masez (7)";#N/A,#N/A,FALSE,"masez (6)";#N/A,#N/A,FALSE,"masez (5)";#N/A,#N/A,FALSE,"masez (4)";#N/A,#N/A,FALSE,"masez (3)";#N/A,#N/A,FALSE,"masez (2)";#N/A,#N/A,FALSE,"GME";#N/A,#N/A,FALSE,"masez"}</definedName>
    <definedName name="tuut" localSheetId="6" hidden="1">{#N/A,#N/A,FALSE,"masez (10)";#N/A,#N/A,FALSE,"masez (7)";#N/A,#N/A,FALSE,"masez (6)";#N/A,#N/A,FALSE,"masez (5)";#N/A,#N/A,FALSE,"masez (4)";#N/A,#N/A,FALSE,"masez (3)";#N/A,#N/A,FALSE,"masez (2)";#N/A,#N/A,FALSE,"GME";#N/A,#N/A,FALSE,"masez"}</definedName>
    <definedName name="tuut" localSheetId="5" hidden="1">{#N/A,#N/A,FALSE,"masez (10)";#N/A,#N/A,FALSE,"masez (7)";#N/A,#N/A,FALSE,"masez (6)";#N/A,#N/A,FALSE,"masez (5)";#N/A,#N/A,FALSE,"masez (4)";#N/A,#N/A,FALSE,"masez (3)";#N/A,#N/A,FALSE,"masez (2)";#N/A,#N/A,FALSE,"GME";#N/A,#N/A,FALSE,"masez"}</definedName>
    <definedName name="tuut" localSheetId="4" hidden="1">{#N/A,#N/A,FALSE,"masez (10)";#N/A,#N/A,FALSE,"masez (7)";#N/A,#N/A,FALSE,"masez (6)";#N/A,#N/A,FALSE,"masez (5)";#N/A,#N/A,FALSE,"masez (4)";#N/A,#N/A,FALSE,"masez (3)";#N/A,#N/A,FALSE,"masez (2)";#N/A,#N/A,FALSE,"GME";#N/A,#N/A,FALSE,"masez"}</definedName>
    <definedName name="tuut" hidden="1">{#N/A,#N/A,FALSE,"masez (10)";#N/A,#N/A,FALSE,"masez (7)";#N/A,#N/A,FALSE,"masez (6)";#N/A,#N/A,FALSE,"masez (5)";#N/A,#N/A,FALSE,"masez (4)";#N/A,#N/A,FALSE,"masez (3)";#N/A,#N/A,FALSE,"masez (2)";#N/A,#N/A,FALSE,"GME";#N/A,#N/A,FALSE,"masez"}</definedName>
    <definedName name="tuut_1" localSheetId="2" hidden="1">{#N/A,#N/A,FALSE,"masez (10)";#N/A,#N/A,FALSE,"masez (7)";#N/A,#N/A,FALSE,"masez (6)";#N/A,#N/A,FALSE,"masez (5)";#N/A,#N/A,FALSE,"masez (4)";#N/A,#N/A,FALSE,"masez (3)";#N/A,#N/A,FALSE,"masez (2)";#N/A,#N/A,FALSE,"GME";#N/A,#N/A,FALSE,"masez"}</definedName>
    <definedName name="tuut_1" localSheetId="3" hidden="1">{#N/A,#N/A,FALSE,"masez (10)";#N/A,#N/A,FALSE,"masez (7)";#N/A,#N/A,FALSE,"masez (6)";#N/A,#N/A,FALSE,"masez (5)";#N/A,#N/A,FALSE,"masez (4)";#N/A,#N/A,FALSE,"masez (3)";#N/A,#N/A,FALSE,"masez (2)";#N/A,#N/A,FALSE,"GME";#N/A,#N/A,FALSE,"masez"}</definedName>
    <definedName name="tuut_1" localSheetId="6" hidden="1">{#N/A,#N/A,FALSE,"masez (10)";#N/A,#N/A,FALSE,"masez (7)";#N/A,#N/A,FALSE,"masez (6)";#N/A,#N/A,FALSE,"masez (5)";#N/A,#N/A,FALSE,"masez (4)";#N/A,#N/A,FALSE,"masez (3)";#N/A,#N/A,FALSE,"masez (2)";#N/A,#N/A,FALSE,"GME";#N/A,#N/A,FALSE,"masez"}</definedName>
    <definedName name="tuut_1" localSheetId="5" hidden="1">{#N/A,#N/A,FALSE,"masez (10)";#N/A,#N/A,FALSE,"masez (7)";#N/A,#N/A,FALSE,"masez (6)";#N/A,#N/A,FALSE,"masez (5)";#N/A,#N/A,FALSE,"masez (4)";#N/A,#N/A,FALSE,"masez (3)";#N/A,#N/A,FALSE,"masez (2)";#N/A,#N/A,FALSE,"GME";#N/A,#N/A,FALSE,"masez"}</definedName>
    <definedName name="tuut_1" localSheetId="4" hidden="1">{#N/A,#N/A,FALSE,"masez (10)";#N/A,#N/A,FALSE,"masez (7)";#N/A,#N/A,FALSE,"masez (6)";#N/A,#N/A,FALSE,"masez (5)";#N/A,#N/A,FALSE,"masez (4)";#N/A,#N/A,FALSE,"masez (3)";#N/A,#N/A,FALSE,"masez (2)";#N/A,#N/A,FALSE,"GME";#N/A,#N/A,FALSE,"masez"}</definedName>
    <definedName name="tuut_1" hidden="1">{#N/A,#N/A,FALSE,"masez (10)";#N/A,#N/A,FALSE,"masez (7)";#N/A,#N/A,FALSE,"masez (6)";#N/A,#N/A,FALSE,"masez (5)";#N/A,#N/A,FALSE,"masez (4)";#N/A,#N/A,FALSE,"masez (3)";#N/A,#N/A,FALSE,"masez (2)";#N/A,#N/A,FALSE,"GME";#N/A,#N/A,FALSE,"masez"}</definedName>
    <definedName name="tyl2_1" localSheetId="2" hidden="1">{#N/A,#N/A,FALSE,"masez (10)";#N/A,#N/A,FALSE,"masez (7)";#N/A,#N/A,FALSE,"masez (6)";#N/A,#N/A,FALSE,"masez (5)";#N/A,#N/A,FALSE,"masez (4)";#N/A,#N/A,FALSE,"masez (3)";#N/A,#N/A,FALSE,"masez (2)";#N/A,#N/A,FALSE,"GME";#N/A,#N/A,FALSE,"masez"}</definedName>
    <definedName name="tyl2_1" localSheetId="3" hidden="1">{#N/A,#N/A,FALSE,"masez (10)";#N/A,#N/A,FALSE,"masez (7)";#N/A,#N/A,FALSE,"masez (6)";#N/A,#N/A,FALSE,"masez (5)";#N/A,#N/A,FALSE,"masez (4)";#N/A,#N/A,FALSE,"masez (3)";#N/A,#N/A,FALSE,"masez (2)";#N/A,#N/A,FALSE,"GME";#N/A,#N/A,FALSE,"masez"}</definedName>
    <definedName name="tyl2_1" localSheetId="6" hidden="1">{#N/A,#N/A,FALSE,"masez (10)";#N/A,#N/A,FALSE,"masez (7)";#N/A,#N/A,FALSE,"masez (6)";#N/A,#N/A,FALSE,"masez (5)";#N/A,#N/A,FALSE,"masez (4)";#N/A,#N/A,FALSE,"masez (3)";#N/A,#N/A,FALSE,"masez (2)";#N/A,#N/A,FALSE,"GME";#N/A,#N/A,FALSE,"masez"}</definedName>
    <definedName name="tyl2_1" localSheetId="5" hidden="1">{#N/A,#N/A,FALSE,"masez (10)";#N/A,#N/A,FALSE,"masez (7)";#N/A,#N/A,FALSE,"masez (6)";#N/A,#N/A,FALSE,"masez (5)";#N/A,#N/A,FALSE,"masez (4)";#N/A,#N/A,FALSE,"masez (3)";#N/A,#N/A,FALSE,"masez (2)";#N/A,#N/A,FALSE,"GME";#N/A,#N/A,FALSE,"masez"}</definedName>
    <definedName name="tyl2_1" localSheetId="4" hidden="1">{#N/A,#N/A,FALSE,"masez (10)";#N/A,#N/A,FALSE,"masez (7)";#N/A,#N/A,FALSE,"masez (6)";#N/A,#N/A,FALSE,"masez (5)";#N/A,#N/A,FALSE,"masez (4)";#N/A,#N/A,FALSE,"masez (3)";#N/A,#N/A,FALSE,"masez (2)";#N/A,#N/A,FALSE,"GME";#N/A,#N/A,FALSE,"masez"}</definedName>
    <definedName name="tyl2_1" hidden="1">{#N/A,#N/A,FALSE,"masez (10)";#N/A,#N/A,FALSE,"masez (7)";#N/A,#N/A,FALSE,"masez (6)";#N/A,#N/A,FALSE,"masez (5)";#N/A,#N/A,FALSE,"masez (4)";#N/A,#N/A,FALSE,"masez (3)";#N/A,#N/A,FALSE,"masez (2)";#N/A,#N/A,FALSE,"GME";#N/A,#N/A,FALSE,"masez"}</definedName>
    <definedName name="VCXNVJHKKLYJ" localSheetId="2" hidden="1">{#N/A,#N/A,FALSE,"masez (10)";#N/A,#N/A,FALSE,"masez (7)";#N/A,#N/A,FALSE,"masez (6)";#N/A,#N/A,FALSE,"masez (5)";#N/A,#N/A,FALSE,"masez (4)";#N/A,#N/A,FALSE,"masez (3)";#N/A,#N/A,FALSE,"masez (2)";#N/A,#N/A,FALSE,"GME";#N/A,#N/A,FALSE,"masez"}</definedName>
    <definedName name="VCXNVJHKKLYJ" localSheetId="3" hidden="1">{#N/A,#N/A,FALSE,"masez (10)";#N/A,#N/A,FALSE,"masez (7)";#N/A,#N/A,FALSE,"masez (6)";#N/A,#N/A,FALSE,"masez (5)";#N/A,#N/A,FALSE,"masez (4)";#N/A,#N/A,FALSE,"masez (3)";#N/A,#N/A,FALSE,"masez (2)";#N/A,#N/A,FALSE,"GME";#N/A,#N/A,FALSE,"masez"}</definedName>
    <definedName name="VCXNVJHKKLYJ" localSheetId="6" hidden="1">{#N/A,#N/A,FALSE,"masez (10)";#N/A,#N/A,FALSE,"masez (7)";#N/A,#N/A,FALSE,"masez (6)";#N/A,#N/A,FALSE,"masez (5)";#N/A,#N/A,FALSE,"masez (4)";#N/A,#N/A,FALSE,"masez (3)";#N/A,#N/A,FALSE,"masez (2)";#N/A,#N/A,FALSE,"GME";#N/A,#N/A,FALSE,"masez"}</definedName>
    <definedName name="VCXNVJHKKLYJ" localSheetId="5" hidden="1">{#N/A,#N/A,FALSE,"masez (10)";#N/A,#N/A,FALSE,"masez (7)";#N/A,#N/A,FALSE,"masez (6)";#N/A,#N/A,FALSE,"masez (5)";#N/A,#N/A,FALSE,"masez (4)";#N/A,#N/A,FALSE,"masez (3)";#N/A,#N/A,FALSE,"masez (2)";#N/A,#N/A,FALSE,"GME";#N/A,#N/A,FALSE,"masez"}</definedName>
    <definedName name="VCXNVJHKKLYJ" localSheetId="4" hidden="1">{#N/A,#N/A,FALSE,"masez (10)";#N/A,#N/A,FALSE,"masez (7)";#N/A,#N/A,FALSE,"masez (6)";#N/A,#N/A,FALSE,"masez (5)";#N/A,#N/A,FALSE,"masez (4)";#N/A,#N/A,FALSE,"masez (3)";#N/A,#N/A,FALSE,"masez (2)";#N/A,#N/A,FALSE,"GME";#N/A,#N/A,FALSE,"masez"}</definedName>
    <definedName name="VCXNVJHKKLYJ" hidden="1">{#N/A,#N/A,FALSE,"masez (10)";#N/A,#N/A,FALSE,"masez (7)";#N/A,#N/A,FALSE,"masez (6)";#N/A,#N/A,FALSE,"masez (5)";#N/A,#N/A,FALSE,"masez (4)";#N/A,#N/A,FALSE,"masez (3)";#N/A,#N/A,FALSE,"masez (2)";#N/A,#N/A,FALSE,"GME";#N/A,#N/A,FALSE,"masez"}</definedName>
    <definedName name="VCXNVJHKKLYJ_1" localSheetId="2" hidden="1">{#N/A,#N/A,FALSE,"masez (10)";#N/A,#N/A,FALSE,"masez (7)";#N/A,#N/A,FALSE,"masez (6)";#N/A,#N/A,FALSE,"masez (5)";#N/A,#N/A,FALSE,"masez (4)";#N/A,#N/A,FALSE,"masez (3)";#N/A,#N/A,FALSE,"masez (2)";#N/A,#N/A,FALSE,"GME";#N/A,#N/A,FALSE,"masez"}</definedName>
    <definedName name="VCXNVJHKKLYJ_1" localSheetId="3" hidden="1">{#N/A,#N/A,FALSE,"masez (10)";#N/A,#N/A,FALSE,"masez (7)";#N/A,#N/A,FALSE,"masez (6)";#N/A,#N/A,FALSE,"masez (5)";#N/A,#N/A,FALSE,"masez (4)";#N/A,#N/A,FALSE,"masez (3)";#N/A,#N/A,FALSE,"masez (2)";#N/A,#N/A,FALSE,"GME";#N/A,#N/A,FALSE,"masez"}</definedName>
    <definedName name="VCXNVJHKKLYJ_1" localSheetId="6" hidden="1">{#N/A,#N/A,FALSE,"masez (10)";#N/A,#N/A,FALSE,"masez (7)";#N/A,#N/A,FALSE,"masez (6)";#N/A,#N/A,FALSE,"masez (5)";#N/A,#N/A,FALSE,"masez (4)";#N/A,#N/A,FALSE,"masez (3)";#N/A,#N/A,FALSE,"masez (2)";#N/A,#N/A,FALSE,"GME";#N/A,#N/A,FALSE,"masez"}</definedName>
    <definedName name="VCXNVJHKKLYJ_1" localSheetId="5" hidden="1">{#N/A,#N/A,FALSE,"masez (10)";#N/A,#N/A,FALSE,"masez (7)";#N/A,#N/A,FALSE,"masez (6)";#N/A,#N/A,FALSE,"masez (5)";#N/A,#N/A,FALSE,"masez (4)";#N/A,#N/A,FALSE,"masez (3)";#N/A,#N/A,FALSE,"masez (2)";#N/A,#N/A,FALSE,"GME";#N/A,#N/A,FALSE,"masez"}</definedName>
    <definedName name="VCXNVJHKKLYJ_1" localSheetId="4" hidden="1">{#N/A,#N/A,FALSE,"masez (10)";#N/A,#N/A,FALSE,"masez (7)";#N/A,#N/A,FALSE,"masez (6)";#N/A,#N/A,FALSE,"masez (5)";#N/A,#N/A,FALSE,"masez (4)";#N/A,#N/A,FALSE,"masez (3)";#N/A,#N/A,FALSE,"masez (2)";#N/A,#N/A,FALSE,"GME";#N/A,#N/A,FALSE,"masez"}</definedName>
    <definedName name="VCXNVJHKKLYJ_1" hidden="1">{#N/A,#N/A,FALSE,"masez (10)";#N/A,#N/A,FALSE,"masez (7)";#N/A,#N/A,FALSE,"masez (6)";#N/A,#N/A,FALSE,"masez (5)";#N/A,#N/A,FALSE,"masez (4)";#N/A,#N/A,FALSE,"masez (3)";#N/A,#N/A,FALSE,"masez (2)";#N/A,#N/A,FALSE,"GME";#N/A,#N/A,FALSE,"masez"}</definedName>
    <definedName name="viio" localSheetId="2" hidden="1">{#N/A,#N/A,FALSE,"masez (10)";#N/A,#N/A,FALSE,"masez (7)";#N/A,#N/A,FALSE,"masez (6)";#N/A,#N/A,FALSE,"masez (5)";#N/A,#N/A,FALSE,"masez (4)";#N/A,#N/A,FALSE,"masez (3)";#N/A,#N/A,FALSE,"masez (2)";#N/A,#N/A,FALSE,"GME";#N/A,#N/A,FALSE,"masez"}</definedName>
    <definedName name="viio" localSheetId="3" hidden="1">{#N/A,#N/A,FALSE,"masez (10)";#N/A,#N/A,FALSE,"masez (7)";#N/A,#N/A,FALSE,"masez (6)";#N/A,#N/A,FALSE,"masez (5)";#N/A,#N/A,FALSE,"masez (4)";#N/A,#N/A,FALSE,"masez (3)";#N/A,#N/A,FALSE,"masez (2)";#N/A,#N/A,FALSE,"GME";#N/A,#N/A,FALSE,"masez"}</definedName>
    <definedName name="viio" localSheetId="6" hidden="1">{#N/A,#N/A,FALSE,"masez (10)";#N/A,#N/A,FALSE,"masez (7)";#N/A,#N/A,FALSE,"masez (6)";#N/A,#N/A,FALSE,"masez (5)";#N/A,#N/A,FALSE,"masez (4)";#N/A,#N/A,FALSE,"masez (3)";#N/A,#N/A,FALSE,"masez (2)";#N/A,#N/A,FALSE,"GME";#N/A,#N/A,FALSE,"masez"}</definedName>
    <definedName name="viio" localSheetId="5" hidden="1">{#N/A,#N/A,FALSE,"masez (10)";#N/A,#N/A,FALSE,"masez (7)";#N/A,#N/A,FALSE,"masez (6)";#N/A,#N/A,FALSE,"masez (5)";#N/A,#N/A,FALSE,"masez (4)";#N/A,#N/A,FALSE,"masez (3)";#N/A,#N/A,FALSE,"masez (2)";#N/A,#N/A,FALSE,"GME";#N/A,#N/A,FALSE,"masez"}</definedName>
    <definedName name="viio" localSheetId="4" hidden="1">{#N/A,#N/A,FALSE,"masez (10)";#N/A,#N/A,FALSE,"masez (7)";#N/A,#N/A,FALSE,"masez (6)";#N/A,#N/A,FALSE,"masez (5)";#N/A,#N/A,FALSE,"masez (4)";#N/A,#N/A,FALSE,"masez (3)";#N/A,#N/A,FALSE,"masez (2)";#N/A,#N/A,FALSE,"GME";#N/A,#N/A,FALSE,"masez"}</definedName>
    <definedName name="viio" hidden="1">{#N/A,#N/A,FALSE,"masez (10)";#N/A,#N/A,FALSE,"masez (7)";#N/A,#N/A,FALSE,"masez (6)";#N/A,#N/A,FALSE,"masez (5)";#N/A,#N/A,FALSE,"masez (4)";#N/A,#N/A,FALSE,"masez (3)";#N/A,#N/A,FALSE,"masez (2)";#N/A,#N/A,FALSE,"GME";#N/A,#N/A,FALSE,"masez"}</definedName>
    <definedName name="viio_1" localSheetId="2" hidden="1">{#N/A,#N/A,FALSE,"masez (10)";#N/A,#N/A,FALSE,"masez (7)";#N/A,#N/A,FALSE,"masez (6)";#N/A,#N/A,FALSE,"masez (5)";#N/A,#N/A,FALSE,"masez (4)";#N/A,#N/A,FALSE,"masez (3)";#N/A,#N/A,FALSE,"masez (2)";#N/A,#N/A,FALSE,"GME";#N/A,#N/A,FALSE,"masez"}</definedName>
    <definedName name="viio_1" localSheetId="3" hidden="1">{#N/A,#N/A,FALSE,"masez (10)";#N/A,#N/A,FALSE,"masez (7)";#N/A,#N/A,FALSE,"masez (6)";#N/A,#N/A,FALSE,"masez (5)";#N/A,#N/A,FALSE,"masez (4)";#N/A,#N/A,FALSE,"masez (3)";#N/A,#N/A,FALSE,"masez (2)";#N/A,#N/A,FALSE,"GME";#N/A,#N/A,FALSE,"masez"}</definedName>
    <definedName name="viio_1" localSheetId="6" hidden="1">{#N/A,#N/A,FALSE,"masez (10)";#N/A,#N/A,FALSE,"masez (7)";#N/A,#N/A,FALSE,"masez (6)";#N/A,#N/A,FALSE,"masez (5)";#N/A,#N/A,FALSE,"masez (4)";#N/A,#N/A,FALSE,"masez (3)";#N/A,#N/A,FALSE,"masez (2)";#N/A,#N/A,FALSE,"GME";#N/A,#N/A,FALSE,"masez"}</definedName>
    <definedName name="viio_1" localSheetId="5" hidden="1">{#N/A,#N/A,FALSE,"masez (10)";#N/A,#N/A,FALSE,"masez (7)";#N/A,#N/A,FALSE,"masez (6)";#N/A,#N/A,FALSE,"masez (5)";#N/A,#N/A,FALSE,"masez (4)";#N/A,#N/A,FALSE,"masez (3)";#N/A,#N/A,FALSE,"masez (2)";#N/A,#N/A,FALSE,"GME";#N/A,#N/A,FALSE,"masez"}</definedName>
    <definedName name="viio_1" localSheetId="4" hidden="1">{#N/A,#N/A,FALSE,"masez (10)";#N/A,#N/A,FALSE,"masez (7)";#N/A,#N/A,FALSE,"masez (6)";#N/A,#N/A,FALSE,"masez (5)";#N/A,#N/A,FALSE,"masez (4)";#N/A,#N/A,FALSE,"masez (3)";#N/A,#N/A,FALSE,"masez (2)";#N/A,#N/A,FALSE,"GME";#N/A,#N/A,FALSE,"masez"}</definedName>
    <definedName name="viio_1" hidden="1">{#N/A,#N/A,FALSE,"masez (10)";#N/A,#N/A,FALSE,"masez (7)";#N/A,#N/A,FALSE,"masez (6)";#N/A,#N/A,FALSE,"masez (5)";#N/A,#N/A,FALSE,"masez (4)";#N/A,#N/A,FALSE,"masez (3)";#N/A,#N/A,FALSE,"masez (2)";#N/A,#N/A,FALSE,"GME";#N/A,#N/A,FALSE,"masez"}</definedName>
    <definedName name="VSTS_ValidationRange_1b901b2ed63b467da94c4aa6a0a33614" hidden="1">#REF!</definedName>
    <definedName name="VSTS_ValidationRange_8d88f62a07444b5f9dac89dd2061e2ac" hidden="1">#REF!</definedName>
    <definedName name="VSTS_ValidationRange_d82c575f2ffa4620b52165e77a1c2f82" hidden="1">#REF!</definedName>
    <definedName name="VSTS_ValidationRange_fb6fe5a252eb440aa3aafa8787336407" hidden="1">#REF!</definedName>
    <definedName name="WERT" localSheetId="2" hidden="1">{#N/A,#N/A,FALSE,"masez (10)";#N/A,#N/A,FALSE,"masez (7)";#N/A,#N/A,FALSE,"masez (6)";#N/A,#N/A,FALSE,"masez (5)";#N/A,#N/A,FALSE,"masez (4)";#N/A,#N/A,FALSE,"masez (3)";#N/A,#N/A,FALSE,"masez (2)";#N/A,#N/A,FALSE,"GME";#N/A,#N/A,FALSE,"masez"}</definedName>
    <definedName name="WERT" localSheetId="3" hidden="1">{#N/A,#N/A,FALSE,"masez (10)";#N/A,#N/A,FALSE,"masez (7)";#N/A,#N/A,FALSE,"masez (6)";#N/A,#N/A,FALSE,"masez (5)";#N/A,#N/A,FALSE,"masez (4)";#N/A,#N/A,FALSE,"masez (3)";#N/A,#N/A,FALSE,"masez (2)";#N/A,#N/A,FALSE,"GME";#N/A,#N/A,FALSE,"masez"}</definedName>
    <definedName name="WERT" localSheetId="6" hidden="1">{#N/A,#N/A,FALSE,"masez (10)";#N/A,#N/A,FALSE,"masez (7)";#N/A,#N/A,FALSE,"masez (6)";#N/A,#N/A,FALSE,"masez (5)";#N/A,#N/A,FALSE,"masez (4)";#N/A,#N/A,FALSE,"masez (3)";#N/A,#N/A,FALSE,"masez (2)";#N/A,#N/A,FALSE,"GME";#N/A,#N/A,FALSE,"masez"}</definedName>
    <definedName name="WERT" localSheetId="5" hidden="1">{#N/A,#N/A,FALSE,"masez (10)";#N/A,#N/A,FALSE,"masez (7)";#N/A,#N/A,FALSE,"masez (6)";#N/A,#N/A,FALSE,"masez (5)";#N/A,#N/A,FALSE,"masez (4)";#N/A,#N/A,FALSE,"masez (3)";#N/A,#N/A,FALSE,"masez (2)";#N/A,#N/A,FALSE,"GME";#N/A,#N/A,FALSE,"masez"}</definedName>
    <definedName name="WERT" localSheetId="4" hidden="1">{#N/A,#N/A,FALSE,"masez (10)";#N/A,#N/A,FALSE,"masez (7)";#N/A,#N/A,FALSE,"masez (6)";#N/A,#N/A,FALSE,"masez (5)";#N/A,#N/A,FALSE,"masez (4)";#N/A,#N/A,FALSE,"masez (3)";#N/A,#N/A,FALSE,"masez (2)";#N/A,#N/A,FALSE,"GME";#N/A,#N/A,FALSE,"masez"}</definedName>
    <definedName name="WERT" hidden="1">{#N/A,#N/A,FALSE,"masez (10)";#N/A,#N/A,FALSE,"masez (7)";#N/A,#N/A,FALSE,"masez (6)";#N/A,#N/A,FALSE,"masez (5)";#N/A,#N/A,FALSE,"masez (4)";#N/A,#N/A,FALSE,"masez (3)";#N/A,#N/A,FALSE,"masez (2)";#N/A,#N/A,FALSE,"GME";#N/A,#N/A,FALSE,"masez"}</definedName>
    <definedName name="WERT_1" localSheetId="2" hidden="1">{#N/A,#N/A,FALSE,"masez (10)";#N/A,#N/A,FALSE,"masez (7)";#N/A,#N/A,FALSE,"masez (6)";#N/A,#N/A,FALSE,"masez (5)";#N/A,#N/A,FALSE,"masez (4)";#N/A,#N/A,FALSE,"masez (3)";#N/A,#N/A,FALSE,"masez (2)";#N/A,#N/A,FALSE,"GME";#N/A,#N/A,FALSE,"masez"}</definedName>
    <definedName name="WERT_1" localSheetId="3" hidden="1">{#N/A,#N/A,FALSE,"masez (10)";#N/A,#N/A,FALSE,"masez (7)";#N/A,#N/A,FALSE,"masez (6)";#N/A,#N/A,FALSE,"masez (5)";#N/A,#N/A,FALSE,"masez (4)";#N/A,#N/A,FALSE,"masez (3)";#N/A,#N/A,FALSE,"masez (2)";#N/A,#N/A,FALSE,"GME";#N/A,#N/A,FALSE,"masez"}</definedName>
    <definedName name="WERT_1" localSheetId="6" hidden="1">{#N/A,#N/A,FALSE,"masez (10)";#N/A,#N/A,FALSE,"masez (7)";#N/A,#N/A,FALSE,"masez (6)";#N/A,#N/A,FALSE,"masez (5)";#N/A,#N/A,FALSE,"masez (4)";#N/A,#N/A,FALSE,"masez (3)";#N/A,#N/A,FALSE,"masez (2)";#N/A,#N/A,FALSE,"GME";#N/A,#N/A,FALSE,"masez"}</definedName>
    <definedName name="WERT_1" localSheetId="5" hidden="1">{#N/A,#N/A,FALSE,"masez (10)";#N/A,#N/A,FALSE,"masez (7)";#N/A,#N/A,FALSE,"masez (6)";#N/A,#N/A,FALSE,"masez (5)";#N/A,#N/A,FALSE,"masez (4)";#N/A,#N/A,FALSE,"masez (3)";#N/A,#N/A,FALSE,"masez (2)";#N/A,#N/A,FALSE,"GME";#N/A,#N/A,FALSE,"masez"}</definedName>
    <definedName name="WERT_1" localSheetId="4" hidden="1">{#N/A,#N/A,FALSE,"masez (10)";#N/A,#N/A,FALSE,"masez (7)";#N/A,#N/A,FALSE,"masez (6)";#N/A,#N/A,FALSE,"masez (5)";#N/A,#N/A,FALSE,"masez (4)";#N/A,#N/A,FALSE,"masez (3)";#N/A,#N/A,FALSE,"masez (2)";#N/A,#N/A,FALSE,"GME";#N/A,#N/A,FALSE,"masez"}</definedName>
    <definedName name="WERT_1" hidden="1">{#N/A,#N/A,FALSE,"masez (10)";#N/A,#N/A,FALSE,"masez (7)";#N/A,#N/A,FALSE,"masez (6)";#N/A,#N/A,FALSE,"masez (5)";#N/A,#N/A,FALSE,"masez (4)";#N/A,#N/A,FALSE,"masez (3)";#N/A,#N/A,FALSE,"masez (2)";#N/A,#N/A,FALSE,"GME";#N/A,#N/A,FALSE,"masez"}</definedName>
    <definedName name="wrn" localSheetId="2" hidden="1">{#N/A,#N/A,TRUE,"Est. de Fact.";#N/A,#N/A,TRUE,"Capitulo 19";#N/A,#N/A,TRUE,"Proyecto P855"}</definedName>
    <definedName name="wrn" localSheetId="3" hidden="1">{#N/A,#N/A,TRUE,"Est. de Fact.";#N/A,#N/A,TRUE,"Capitulo 19";#N/A,#N/A,TRUE,"Proyecto P855"}</definedName>
    <definedName name="wrn" localSheetId="6" hidden="1">{#N/A,#N/A,TRUE,"Est. de Fact.";#N/A,#N/A,TRUE,"Capitulo 19";#N/A,#N/A,TRUE,"Proyecto P855"}</definedName>
    <definedName name="wrn" localSheetId="5" hidden="1">{#N/A,#N/A,TRUE,"Est. de Fact.";#N/A,#N/A,TRUE,"Capitulo 19";#N/A,#N/A,TRUE,"Proyecto P855"}</definedName>
    <definedName name="wrn" localSheetId="4" hidden="1">{#N/A,#N/A,TRUE,"Est. de Fact.";#N/A,#N/A,TRUE,"Capitulo 19";#N/A,#N/A,TRUE,"Proyecto P855"}</definedName>
    <definedName name="wrn" hidden="1">{#N/A,#N/A,TRUE,"Est. de Fact.";#N/A,#N/A,TRUE,"Capitulo 19";#N/A,#N/A,TRUE,"Proyecto P855"}</definedName>
    <definedName name="wrn.Día._.API." localSheetId="2" hidden="1">{#N/A,#N/A,FALSE,"IC_Global";#N/A,#N/A,FALSE,"IC_Global (98-f)";#N/A,#N/A,FALSE,"Inc";#N/A,#N/A,FALSE,"CAMBIOS (2)";#N/A,#N/A,FALSE,"EXPL Inc.";#N/A,#N/A,FALSE,"HITOS98";#N/A,#N/A,FALSE,"CURVA ""S"" GLOBAL ";#N/A,#N/A,FALSE,"CURVA ""S"" 1998 "}</definedName>
    <definedName name="wrn.Día._.API." localSheetId="3" hidden="1">{#N/A,#N/A,FALSE,"IC_Global";#N/A,#N/A,FALSE,"IC_Global (98-f)";#N/A,#N/A,FALSE,"Inc";#N/A,#N/A,FALSE,"CAMBIOS (2)";#N/A,#N/A,FALSE,"EXPL Inc.";#N/A,#N/A,FALSE,"HITOS98";#N/A,#N/A,FALSE,"CURVA ""S"" GLOBAL ";#N/A,#N/A,FALSE,"CURVA ""S"" 1998 "}</definedName>
    <definedName name="wrn.Día._.API." localSheetId="6" hidden="1">{#N/A,#N/A,FALSE,"IC_Global";#N/A,#N/A,FALSE,"IC_Global (98-f)";#N/A,#N/A,FALSE,"Inc";#N/A,#N/A,FALSE,"CAMBIOS (2)";#N/A,#N/A,FALSE,"EXPL Inc.";#N/A,#N/A,FALSE,"HITOS98";#N/A,#N/A,FALSE,"CURVA ""S"" GLOBAL ";#N/A,#N/A,FALSE,"CURVA ""S"" 1998 "}</definedName>
    <definedName name="wrn.Día._.API." localSheetId="5" hidden="1">{#N/A,#N/A,FALSE,"IC_Global";#N/A,#N/A,FALSE,"IC_Global (98-f)";#N/A,#N/A,FALSE,"Inc";#N/A,#N/A,FALSE,"CAMBIOS (2)";#N/A,#N/A,FALSE,"EXPL Inc.";#N/A,#N/A,FALSE,"HITOS98";#N/A,#N/A,FALSE,"CURVA ""S"" GLOBAL ";#N/A,#N/A,FALSE,"CURVA ""S"" 1998 "}</definedName>
    <definedName name="wrn.Día._.API." localSheetId="4" hidden="1">{#N/A,#N/A,FALSE,"IC_Global";#N/A,#N/A,FALSE,"IC_Global (98-f)";#N/A,#N/A,FALSE,"Inc";#N/A,#N/A,FALSE,"CAMBIOS (2)";#N/A,#N/A,FALSE,"EXPL Inc.";#N/A,#N/A,FALSE,"HITOS98";#N/A,#N/A,FALSE,"CURVA ""S"" GLOBAL ";#N/A,#N/A,FALSE,"CURVA ""S"" 1998 "}</definedName>
    <definedName name="wrn.Día._.API." hidden="1">{#N/A,#N/A,FALSE,"IC_Global";#N/A,#N/A,FALSE,"IC_Global (98-f)";#N/A,#N/A,FALSE,"Inc";#N/A,#N/A,FALSE,"CAMBIOS (2)";#N/A,#N/A,FALSE,"EXPL Inc.";#N/A,#N/A,FALSE,"HITOS98";#N/A,#N/A,FALSE,"CURVA ""S"" GLOBAL ";#N/A,#N/A,FALSE,"CURVA ""S"" 1998 "}</definedName>
    <definedName name="wrn.Día._.API._1" localSheetId="2" hidden="1">{#N/A,#N/A,FALSE,"IC_Global";#N/A,#N/A,FALSE,"IC_Global (98-f)";#N/A,#N/A,FALSE,"Inc";#N/A,#N/A,FALSE,"CAMBIOS (2)";#N/A,#N/A,FALSE,"EXPL Inc.";#N/A,#N/A,FALSE,"HITOS98";#N/A,#N/A,FALSE,"CURVA ""S"" GLOBAL ";#N/A,#N/A,FALSE,"CURVA ""S"" 1998 "}</definedName>
    <definedName name="wrn.Día._.API._1" localSheetId="3" hidden="1">{#N/A,#N/A,FALSE,"IC_Global";#N/A,#N/A,FALSE,"IC_Global (98-f)";#N/A,#N/A,FALSE,"Inc";#N/A,#N/A,FALSE,"CAMBIOS (2)";#N/A,#N/A,FALSE,"EXPL Inc.";#N/A,#N/A,FALSE,"HITOS98";#N/A,#N/A,FALSE,"CURVA ""S"" GLOBAL ";#N/A,#N/A,FALSE,"CURVA ""S"" 1998 "}</definedName>
    <definedName name="wrn.Día._.API._1" localSheetId="6" hidden="1">{#N/A,#N/A,FALSE,"IC_Global";#N/A,#N/A,FALSE,"IC_Global (98-f)";#N/A,#N/A,FALSE,"Inc";#N/A,#N/A,FALSE,"CAMBIOS (2)";#N/A,#N/A,FALSE,"EXPL Inc.";#N/A,#N/A,FALSE,"HITOS98";#N/A,#N/A,FALSE,"CURVA ""S"" GLOBAL ";#N/A,#N/A,FALSE,"CURVA ""S"" 1998 "}</definedName>
    <definedName name="wrn.Día._.API._1" localSheetId="5" hidden="1">{#N/A,#N/A,FALSE,"IC_Global";#N/A,#N/A,FALSE,"IC_Global (98-f)";#N/A,#N/A,FALSE,"Inc";#N/A,#N/A,FALSE,"CAMBIOS (2)";#N/A,#N/A,FALSE,"EXPL Inc.";#N/A,#N/A,FALSE,"HITOS98";#N/A,#N/A,FALSE,"CURVA ""S"" GLOBAL ";#N/A,#N/A,FALSE,"CURVA ""S"" 1998 "}</definedName>
    <definedName name="wrn.Día._.API._1" localSheetId="4" hidden="1">{#N/A,#N/A,FALSE,"IC_Global";#N/A,#N/A,FALSE,"IC_Global (98-f)";#N/A,#N/A,FALSE,"Inc";#N/A,#N/A,FALSE,"CAMBIOS (2)";#N/A,#N/A,FALSE,"EXPL Inc.";#N/A,#N/A,FALSE,"HITOS98";#N/A,#N/A,FALSE,"CURVA ""S"" GLOBAL ";#N/A,#N/A,FALSE,"CURVA ""S"" 1998 "}</definedName>
    <definedName name="wrn.Día._.API._1" hidden="1">{#N/A,#N/A,FALSE,"IC_Global";#N/A,#N/A,FALSE,"IC_Global (98-f)";#N/A,#N/A,FALSE,"Inc";#N/A,#N/A,FALSE,"CAMBIOS (2)";#N/A,#N/A,FALSE,"EXPL Inc.";#N/A,#N/A,FALSE,"HITOS98";#N/A,#N/A,FALSE,"CURVA ""S"" GLOBAL ";#N/A,#N/A,FALSE,"CURVA ""S"" 1998 "}</definedName>
    <definedName name="wrn.El._.Indio._.Production._.Summary." localSheetId="2" hidden="1">{#N/A,#N/A,FALSE,"summary";#N/A,#N/A,FALSE,"SumGraph"}</definedName>
    <definedName name="wrn.El._.Indio._.Production._.Summary." localSheetId="3" hidden="1">{#N/A,#N/A,FALSE,"summary";#N/A,#N/A,FALSE,"SumGraph"}</definedName>
    <definedName name="wrn.El._.Indio._.Production._.Summary." localSheetId="6" hidden="1">{#N/A,#N/A,FALSE,"summary";#N/A,#N/A,FALSE,"SumGraph"}</definedName>
    <definedName name="wrn.El._.Indio._.Production._.Summary." localSheetId="5" hidden="1">{#N/A,#N/A,FALSE,"summary";#N/A,#N/A,FALSE,"SumGraph"}</definedName>
    <definedName name="wrn.El._.Indio._.Production._.Summary." localSheetId="4" hidden="1">{#N/A,#N/A,FALSE,"summary";#N/A,#N/A,FALSE,"SumGraph"}</definedName>
    <definedName name="wrn.El._.Indio._.Production._.Summary." hidden="1">{#N/A,#N/A,FALSE,"summary";#N/A,#N/A,FALSE,"SumGraph"}</definedName>
    <definedName name="wrn.El._.Indio._.Production._.Summary._1" localSheetId="2" hidden="1">{#N/A,#N/A,FALSE,"summary";#N/A,#N/A,FALSE,"SumGraph"}</definedName>
    <definedName name="wrn.El._.Indio._.Production._.Summary._1" localSheetId="3" hidden="1">{#N/A,#N/A,FALSE,"summary";#N/A,#N/A,FALSE,"SumGraph"}</definedName>
    <definedName name="wrn.El._.Indio._.Production._.Summary._1" localSheetId="6" hidden="1">{#N/A,#N/A,FALSE,"summary";#N/A,#N/A,FALSE,"SumGraph"}</definedName>
    <definedName name="wrn.El._.Indio._.Production._.Summary._1" localSheetId="5" hidden="1">{#N/A,#N/A,FALSE,"summary";#N/A,#N/A,FALSE,"SumGraph"}</definedName>
    <definedName name="wrn.El._.Indio._.Production._.Summary._1" localSheetId="4" hidden="1">{#N/A,#N/A,FALSE,"summary";#N/A,#N/A,FALSE,"SumGraph"}</definedName>
    <definedName name="wrn.El._.Indio._.Production._.Summary._1" hidden="1">{#N/A,#N/A,FALSE,"summary";#N/A,#N/A,FALSE,"SumGraph"}</definedName>
    <definedName name="wrn.ep10." localSheetId="2" hidden="1">{#N/A,#N/A,FALSE,"masez (10)";#N/A,#N/A,FALSE,"masez (7)";#N/A,#N/A,FALSE,"masez (6)";#N/A,#N/A,FALSE,"masez (5)";#N/A,#N/A,FALSE,"masez (4)";#N/A,#N/A,FALSE,"masez (3)";#N/A,#N/A,FALSE,"masez (2)";#N/A,#N/A,FALSE,"GME";#N/A,#N/A,FALSE,"masez"}</definedName>
    <definedName name="wrn.ep10." localSheetId="3" hidden="1">{#N/A,#N/A,FALSE,"masez (10)";#N/A,#N/A,FALSE,"masez (7)";#N/A,#N/A,FALSE,"masez (6)";#N/A,#N/A,FALSE,"masez (5)";#N/A,#N/A,FALSE,"masez (4)";#N/A,#N/A,FALSE,"masez (3)";#N/A,#N/A,FALSE,"masez (2)";#N/A,#N/A,FALSE,"GME";#N/A,#N/A,FALSE,"masez"}</definedName>
    <definedName name="wrn.ep10." localSheetId="6" hidden="1">{#N/A,#N/A,FALSE,"masez (10)";#N/A,#N/A,FALSE,"masez (7)";#N/A,#N/A,FALSE,"masez (6)";#N/A,#N/A,FALSE,"masez (5)";#N/A,#N/A,FALSE,"masez (4)";#N/A,#N/A,FALSE,"masez (3)";#N/A,#N/A,FALSE,"masez (2)";#N/A,#N/A,FALSE,"GME";#N/A,#N/A,FALSE,"masez"}</definedName>
    <definedName name="wrn.ep10." localSheetId="5" hidden="1">{#N/A,#N/A,FALSE,"masez (10)";#N/A,#N/A,FALSE,"masez (7)";#N/A,#N/A,FALSE,"masez (6)";#N/A,#N/A,FALSE,"masez (5)";#N/A,#N/A,FALSE,"masez (4)";#N/A,#N/A,FALSE,"masez (3)";#N/A,#N/A,FALSE,"masez (2)";#N/A,#N/A,FALSE,"GME";#N/A,#N/A,FALSE,"masez"}</definedName>
    <definedName name="wrn.ep10." localSheetId="4" hidden="1">{#N/A,#N/A,FALSE,"masez (10)";#N/A,#N/A,FALSE,"masez (7)";#N/A,#N/A,FALSE,"masez (6)";#N/A,#N/A,FALSE,"masez (5)";#N/A,#N/A,FALSE,"masez (4)";#N/A,#N/A,FALSE,"masez (3)";#N/A,#N/A,FALSE,"masez (2)";#N/A,#N/A,FALSE,"GME";#N/A,#N/A,FALSE,"masez"}</definedName>
    <definedName name="wrn.ep10." hidden="1">{#N/A,#N/A,FALSE,"masez (10)";#N/A,#N/A,FALSE,"masez (7)";#N/A,#N/A,FALSE,"masez (6)";#N/A,#N/A,FALSE,"masez (5)";#N/A,#N/A,FALSE,"masez (4)";#N/A,#N/A,FALSE,"masez (3)";#N/A,#N/A,FALSE,"masez (2)";#N/A,#N/A,FALSE,"GME";#N/A,#N/A,FALSE,"masez"}</definedName>
    <definedName name="wrn.ep10._1" localSheetId="2" hidden="1">{#N/A,#N/A,FALSE,"masez (10)";#N/A,#N/A,FALSE,"masez (7)";#N/A,#N/A,FALSE,"masez (6)";#N/A,#N/A,FALSE,"masez (5)";#N/A,#N/A,FALSE,"masez (4)";#N/A,#N/A,FALSE,"masez (3)";#N/A,#N/A,FALSE,"masez (2)";#N/A,#N/A,FALSE,"GME";#N/A,#N/A,FALSE,"masez"}</definedName>
    <definedName name="wrn.ep10._1" localSheetId="3" hidden="1">{#N/A,#N/A,FALSE,"masez (10)";#N/A,#N/A,FALSE,"masez (7)";#N/A,#N/A,FALSE,"masez (6)";#N/A,#N/A,FALSE,"masez (5)";#N/A,#N/A,FALSE,"masez (4)";#N/A,#N/A,FALSE,"masez (3)";#N/A,#N/A,FALSE,"masez (2)";#N/A,#N/A,FALSE,"GME";#N/A,#N/A,FALSE,"masez"}</definedName>
    <definedName name="wrn.ep10._1" localSheetId="6" hidden="1">{#N/A,#N/A,FALSE,"masez (10)";#N/A,#N/A,FALSE,"masez (7)";#N/A,#N/A,FALSE,"masez (6)";#N/A,#N/A,FALSE,"masez (5)";#N/A,#N/A,FALSE,"masez (4)";#N/A,#N/A,FALSE,"masez (3)";#N/A,#N/A,FALSE,"masez (2)";#N/A,#N/A,FALSE,"GME";#N/A,#N/A,FALSE,"masez"}</definedName>
    <definedName name="wrn.ep10._1" localSheetId="5" hidden="1">{#N/A,#N/A,FALSE,"masez (10)";#N/A,#N/A,FALSE,"masez (7)";#N/A,#N/A,FALSE,"masez (6)";#N/A,#N/A,FALSE,"masez (5)";#N/A,#N/A,FALSE,"masez (4)";#N/A,#N/A,FALSE,"masez (3)";#N/A,#N/A,FALSE,"masez (2)";#N/A,#N/A,FALSE,"GME";#N/A,#N/A,FALSE,"masez"}</definedName>
    <definedName name="wrn.ep10._1" localSheetId="4" hidden="1">{#N/A,#N/A,FALSE,"masez (10)";#N/A,#N/A,FALSE,"masez (7)";#N/A,#N/A,FALSE,"masez (6)";#N/A,#N/A,FALSE,"masez (5)";#N/A,#N/A,FALSE,"masez (4)";#N/A,#N/A,FALSE,"masez (3)";#N/A,#N/A,FALSE,"masez (2)";#N/A,#N/A,FALSE,"GME";#N/A,#N/A,FALSE,"masez"}</definedName>
    <definedName name="wrn.ep10._1" hidden="1">{#N/A,#N/A,FALSE,"masez (10)";#N/A,#N/A,FALSE,"masez (7)";#N/A,#N/A,FALSE,"masez (6)";#N/A,#N/A,FALSE,"masez (5)";#N/A,#N/A,FALSE,"masez (4)";#N/A,#N/A,FALSE,"masez (3)";#N/A,#N/A,FALSE,"masez (2)";#N/A,#N/A,FALSE,"GME";#N/A,#N/A,FALSE,"masez"}</definedName>
    <definedName name="wrn.print1." localSheetId="2" hidden="1">{#N/A,#N/A,TRUE,"Est. de Fact.";#N/A,#N/A,TRUE,"Capitulo 19";#N/A,#N/A,TRUE,"Proyecto P855"}</definedName>
    <definedName name="wrn.print1." localSheetId="3" hidden="1">{#N/A,#N/A,TRUE,"Est. de Fact.";#N/A,#N/A,TRUE,"Capitulo 19";#N/A,#N/A,TRUE,"Proyecto P855"}</definedName>
    <definedName name="wrn.print1." localSheetId="6" hidden="1">{#N/A,#N/A,TRUE,"Est. de Fact.";#N/A,#N/A,TRUE,"Capitulo 19";#N/A,#N/A,TRUE,"Proyecto P855"}</definedName>
    <definedName name="wrn.print1." localSheetId="5" hidden="1">{#N/A,#N/A,TRUE,"Est. de Fact.";#N/A,#N/A,TRUE,"Capitulo 19";#N/A,#N/A,TRUE,"Proyecto P855"}</definedName>
    <definedName name="wrn.print1." localSheetId="4" hidden="1">{#N/A,#N/A,TRUE,"Est. de Fact.";#N/A,#N/A,TRUE,"Capitulo 19";#N/A,#N/A,TRUE,"Proyecto P855"}</definedName>
    <definedName name="wrn.print1." hidden="1">{#N/A,#N/A,TRUE,"Est. de Fact.";#N/A,#N/A,TRUE,"Capitulo 19";#N/A,#N/A,TRUE,"Proyecto P855"}</definedName>
    <definedName name="wrn.print1._1" localSheetId="2" hidden="1">{#N/A,#N/A,TRUE,"Est. de Fact.";#N/A,#N/A,TRUE,"Capitulo 19";#N/A,#N/A,TRUE,"Proyecto P855"}</definedName>
    <definedName name="wrn.print1._1" localSheetId="3" hidden="1">{#N/A,#N/A,TRUE,"Est. de Fact.";#N/A,#N/A,TRUE,"Capitulo 19";#N/A,#N/A,TRUE,"Proyecto P855"}</definedName>
    <definedName name="wrn.print1._1" localSheetId="6" hidden="1">{#N/A,#N/A,TRUE,"Est. de Fact.";#N/A,#N/A,TRUE,"Capitulo 19";#N/A,#N/A,TRUE,"Proyecto P855"}</definedName>
    <definedName name="wrn.print1._1" localSheetId="5" hidden="1">{#N/A,#N/A,TRUE,"Est. de Fact.";#N/A,#N/A,TRUE,"Capitulo 19";#N/A,#N/A,TRUE,"Proyecto P855"}</definedName>
    <definedName name="wrn.print1._1" localSheetId="4" hidden="1">{#N/A,#N/A,TRUE,"Est. de Fact.";#N/A,#N/A,TRUE,"Capitulo 19";#N/A,#N/A,TRUE,"Proyecto P855"}</definedName>
    <definedName name="wrn.print1._1" hidden="1">{#N/A,#N/A,TRUE,"Est. de Fact.";#N/A,#N/A,TRUE,"Capitulo 19";#N/A,#N/A,TRUE,"Proyecto P855"}</definedName>
    <definedName name="wrn.PRINTBAS." localSheetId="2" hidden="1">{#N/A,#N/A,FALSE,"Total_OC015";#N/A,#N/A,FALSE,"ADMIN";#N/A,#N/A,FALSE,"PROCES";#N/A,#N/A,FALSE,"mecan";#N/A,#N/A,FALSE,"civil";#N/A,#N/A,FALSE,"CAÑER";#N/A,#N/A,FALSE,"ELEC";#N/A,#N/A,FALSE,"INSTR"}</definedName>
    <definedName name="wrn.PRINTBAS." localSheetId="3" hidden="1">{#N/A,#N/A,FALSE,"Total_OC015";#N/A,#N/A,FALSE,"ADMIN";#N/A,#N/A,FALSE,"PROCES";#N/A,#N/A,FALSE,"mecan";#N/A,#N/A,FALSE,"civil";#N/A,#N/A,FALSE,"CAÑER";#N/A,#N/A,FALSE,"ELEC";#N/A,#N/A,FALSE,"INSTR"}</definedName>
    <definedName name="wrn.PRINTBAS." localSheetId="6" hidden="1">{#N/A,#N/A,FALSE,"Total_OC015";#N/A,#N/A,FALSE,"ADMIN";#N/A,#N/A,FALSE,"PROCES";#N/A,#N/A,FALSE,"mecan";#N/A,#N/A,FALSE,"civil";#N/A,#N/A,FALSE,"CAÑER";#N/A,#N/A,FALSE,"ELEC";#N/A,#N/A,FALSE,"INSTR"}</definedName>
    <definedName name="wrn.PRINTBAS." localSheetId="5" hidden="1">{#N/A,#N/A,FALSE,"Total_OC015";#N/A,#N/A,FALSE,"ADMIN";#N/A,#N/A,FALSE,"PROCES";#N/A,#N/A,FALSE,"mecan";#N/A,#N/A,FALSE,"civil";#N/A,#N/A,FALSE,"CAÑER";#N/A,#N/A,FALSE,"ELEC";#N/A,#N/A,FALSE,"INSTR"}</definedName>
    <definedName name="wrn.PRINTBAS." localSheetId="4" hidden="1">{#N/A,#N/A,FALSE,"Total_OC015";#N/A,#N/A,FALSE,"ADMIN";#N/A,#N/A,FALSE,"PROCES";#N/A,#N/A,FALSE,"mecan";#N/A,#N/A,FALSE,"civil";#N/A,#N/A,FALSE,"CAÑER";#N/A,#N/A,FALSE,"ELEC";#N/A,#N/A,FALSE,"INSTR"}</definedName>
    <definedName name="wrn.PRINTBAS." hidden="1">{#N/A,#N/A,FALSE,"Total_OC015";#N/A,#N/A,FALSE,"ADMIN";#N/A,#N/A,FALSE,"PROCES";#N/A,#N/A,FALSE,"mecan";#N/A,#N/A,FALSE,"civil";#N/A,#N/A,FALSE,"CAÑER";#N/A,#N/A,FALSE,"ELEC";#N/A,#N/A,FALSE,"INSTR"}</definedName>
    <definedName name="wrn.PRINTBAS._1" localSheetId="2" hidden="1">{#N/A,#N/A,FALSE,"Total_OC015";#N/A,#N/A,FALSE,"ADMIN";#N/A,#N/A,FALSE,"PROCES";#N/A,#N/A,FALSE,"mecan";#N/A,#N/A,FALSE,"civil";#N/A,#N/A,FALSE,"CAÑER";#N/A,#N/A,FALSE,"ELEC";#N/A,#N/A,FALSE,"INSTR"}</definedName>
    <definedName name="wrn.PRINTBAS._1" localSheetId="3" hidden="1">{#N/A,#N/A,FALSE,"Total_OC015";#N/A,#N/A,FALSE,"ADMIN";#N/A,#N/A,FALSE,"PROCES";#N/A,#N/A,FALSE,"mecan";#N/A,#N/A,FALSE,"civil";#N/A,#N/A,FALSE,"CAÑER";#N/A,#N/A,FALSE,"ELEC";#N/A,#N/A,FALSE,"INSTR"}</definedName>
    <definedName name="wrn.PRINTBAS._1" localSheetId="6" hidden="1">{#N/A,#N/A,FALSE,"Total_OC015";#N/A,#N/A,FALSE,"ADMIN";#N/A,#N/A,FALSE,"PROCES";#N/A,#N/A,FALSE,"mecan";#N/A,#N/A,FALSE,"civil";#N/A,#N/A,FALSE,"CAÑER";#N/A,#N/A,FALSE,"ELEC";#N/A,#N/A,FALSE,"INSTR"}</definedName>
    <definedName name="wrn.PRINTBAS._1" localSheetId="5" hidden="1">{#N/A,#N/A,FALSE,"Total_OC015";#N/A,#N/A,FALSE,"ADMIN";#N/A,#N/A,FALSE,"PROCES";#N/A,#N/A,FALSE,"mecan";#N/A,#N/A,FALSE,"civil";#N/A,#N/A,FALSE,"CAÑER";#N/A,#N/A,FALSE,"ELEC";#N/A,#N/A,FALSE,"INSTR"}</definedName>
    <definedName name="wrn.PRINTBAS._1" localSheetId="4" hidden="1">{#N/A,#N/A,FALSE,"Total_OC015";#N/A,#N/A,FALSE,"ADMIN";#N/A,#N/A,FALSE,"PROCES";#N/A,#N/A,FALSE,"mecan";#N/A,#N/A,FALSE,"civil";#N/A,#N/A,FALSE,"CAÑER";#N/A,#N/A,FALSE,"ELEC";#N/A,#N/A,FALSE,"INSTR"}</definedName>
    <definedName name="wrn.PRINTBAS._1" hidden="1">{#N/A,#N/A,FALSE,"Total_OC015";#N/A,#N/A,FALSE,"ADMIN";#N/A,#N/A,FALSE,"PROCES";#N/A,#N/A,FALSE,"mecan";#N/A,#N/A,FALSE,"civil";#N/A,#N/A,FALSE,"CAÑER";#N/A,#N/A,FALSE,"ELEC";#N/A,#N/A,FALSE,"INSTR"}</definedName>
    <definedName name="wrn.PRINTEPRS." localSheetId="2" hidden="1">{#N/A,#N/A,FALSE,"minas";#N/A,#N/A,FALSE,"Total_OC015";#N/A,#N/A,FALSE,"ADMIN";#N/A,#N/A,FALSE,"PROCES";#N/A,#N/A,FALSE,"civil";#N/A,#N/A,FALSE,"CAÑER";#N/A,#N/A,FALSE,"ELEC";#N/A,#N/A,FALSE,"INSTR";#N/A,#N/A,FALSE,"PDS";#N/A,#N/A,FALSE,"mecan"}</definedName>
    <definedName name="wrn.PRINTEPRS." localSheetId="3" hidden="1">{#N/A,#N/A,FALSE,"minas";#N/A,#N/A,FALSE,"Total_OC015";#N/A,#N/A,FALSE,"ADMIN";#N/A,#N/A,FALSE,"PROCES";#N/A,#N/A,FALSE,"civil";#N/A,#N/A,FALSE,"CAÑER";#N/A,#N/A,FALSE,"ELEC";#N/A,#N/A,FALSE,"INSTR";#N/A,#N/A,FALSE,"PDS";#N/A,#N/A,FALSE,"mecan"}</definedName>
    <definedName name="wrn.PRINTEPRS." localSheetId="6" hidden="1">{#N/A,#N/A,FALSE,"minas";#N/A,#N/A,FALSE,"Total_OC015";#N/A,#N/A,FALSE,"ADMIN";#N/A,#N/A,FALSE,"PROCES";#N/A,#N/A,FALSE,"civil";#N/A,#N/A,FALSE,"CAÑER";#N/A,#N/A,FALSE,"ELEC";#N/A,#N/A,FALSE,"INSTR";#N/A,#N/A,FALSE,"PDS";#N/A,#N/A,FALSE,"mecan"}</definedName>
    <definedName name="wrn.PRINTEPRS." localSheetId="5" hidden="1">{#N/A,#N/A,FALSE,"minas";#N/A,#N/A,FALSE,"Total_OC015";#N/A,#N/A,FALSE,"ADMIN";#N/A,#N/A,FALSE,"PROCES";#N/A,#N/A,FALSE,"civil";#N/A,#N/A,FALSE,"CAÑER";#N/A,#N/A,FALSE,"ELEC";#N/A,#N/A,FALSE,"INSTR";#N/A,#N/A,FALSE,"PDS";#N/A,#N/A,FALSE,"mecan"}</definedName>
    <definedName name="wrn.PRINTEPRS." localSheetId="4" hidden="1">{#N/A,#N/A,FALSE,"minas";#N/A,#N/A,FALSE,"Total_OC015";#N/A,#N/A,FALSE,"ADMIN";#N/A,#N/A,FALSE,"PROCES";#N/A,#N/A,FALSE,"civil";#N/A,#N/A,FALSE,"CAÑER";#N/A,#N/A,FALSE,"ELEC";#N/A,#N/A,FALSE,"INSTR";#N/A,#N/A,FALSE,"PDS";#N/A,#N/A,FALSE,"mecan"}</definedName>
    <definedName name="wrn.PRINTEPRS." hidden="1">{#N/A,#N/A,FALSE,"minas";#N/A,#N/A,FALSE,"Total_OC015";#N/A,#N/A,FALSE,"ADMIN";#N/A,#N/A,FALSE,"PROCES";#N/A,#N/A,FALSE,"civil";#N/A,#N/A,FALSE,"CAÑER";#N/A,#N/A,FALSE,"ELEC";#N/A,#N/A,FALSE,"INSTR";#N/A,#N/A,FALSE,"PDS";#N/A,#N/A,FALSE,"mecan"}</definedName>
    <definedName name="wrn.PRINTEPRS._1" localSheetId="2" hidden="1">{#N/A,#N/A,FALSE,"minas";#N/A,#N/A,FALSE,"Total_OC015";#N/A,#N/A,FALSE,"ADMIN";#N/A,#N/A,FALSE,"PROCES";#N/A,#N/A,FALSE,"civil";#N/A,#N/A,FALSE,"CAÑER";#N/A,#N/A,FALSE,"ELEC";#N/A,#N/A,FALSE,"INSTR";#N/A,#N/A,FALSE,"PDS";#N/A,#N/A,FALSE,"mecan"}</definedName>
    <definedName name="wrn.PRINTEPRS._1" localSheetId="3" hidden="1">{#N/A,#N/A,FALSE,"minas";#N/A,#N/A,FALSE,"Total_OC015";#N/A,#N/A,FALSE,"ADMIN";#N/A,#N/A,FALSE,"PROCES";#N/A,#N/A,FALSE,"civil";#N/A,#N/A,FALSE,"CAÑER";#N/A,#N/A,FALSE,"ELEC";#N/A,#N/A,FALSE,"INSTR";#N/A,#N/A,FALSE,"PDS";#N/A,#N/A,FALSE,"mecan"}</definedName>
    <definedName name="wrn.PRINTEPRS._1" localSheetId="6" hidden="1">{#N/A,#N/A,FALSE,"minas";#N/A,#N/A,FALSE,"Total_OC015";#N/A,#N/A,FALSE,"ADMIN";#N/A,#N/A,FALSE,"PROCES";#N/A,#N/A,FALSE,"civil";#N/A,#N/A,FALSE,"CAÑER";#N/A,#N/A,FALSE,"ELEC";#N/A,#N/A,FALSE,"INSTR";#N/A,#N/A,FALSE,"PDS";#N/A,#N/A,FALSE,"mecan"}</definedName>
    <definedName name="wrn.PRINTEPRS._1" localSheetId="5" hidden="1">{#N/A,#N/A,FALSE,"minas";#N/A,#N/A,FALSE,"Total_OC015";#N/A,#N/A,FALSE,"ADMIN";#N/A,#N/A,FALSE,"PROCES";#N/A,#N/A,FALSE,"civil";#N/A,#N/A,FALSE,"CAÑER";#N/A,#N/A,FALSE,"ELEC";#N/A,#N/A,FALSE,"INSTR";#N/A,#N/A,FALSE,"PDS";#N/A,#N/A,FALSE,"mecan"}</definedName>
    <definedName name="wrn.PRINTEPRS._1" localSheetId="4" hidden="1">{#N/A,#N/A,FALSE,"minas";#N/A,#N/A,FALSE,"Total_OC015";#N/A,#N/A,FALSE,"ADMIN";#N/A,#N/A,FALSE,"PROCES";#N/A,#N/A,FALSE,"civil";#N/A,#N/A,FALSE,"CAÑER";#N/A,#N/A,FALSE,"ELEC";#N/A,#N/A,FALSE,"INSTR";#N/A,#N/A,FALSE,"PDS";#N/A,#N/A,FALSE,"mecan"}</definedName>
    <definedName name="wrn.PRINTEPRS._1" hidden="1">{#N/A,#N/A,FALSE,"minas";#N/A,#N/A,FALSE,"Total_OC015";#N/A,#N/A,FALSE,"ADMIN";#N/A,#N/A,FALSE,"PROCES";#N/A,#N/A,FALSE,"civil";#N/A,#N/A,FALSE,"CAÑER";#N/A,#N/A,FALSE,"ELEC";#N/A,#N/A,FALSE,"INSTR";#N/A,#N/A,FALSE,"PDS";#N/A,#N/A,FALSE,"mecan"}</definedName>
    <definedName name="wrn.printeprs1" localSheetId="2" hidden="1">{#N/A,#N/A,FALSE,"minas";#N/A,#N/A,FALSE,"Total_OC015";#N/A,#N/A,FALSE,"ADMIN";#N/A,#N/A,FALSE,"PROCES";#N/A,#N/A,FALSE,"civil";#N/A,#N/A,FALSE,"CAÑER";#N/A,#N/A,FALSE,"ELEC";#N/A,#N/A,FALSE,"INSTR";#N/A,#N/A,FALSE,"PDS";#N/A,#N/A,FALSE,"mecan"}</definedName>
    <definedName name="wrn.printeprs1" localSheetId="3" hidden="1">{#N/A,#N/A,FALSE,"minas";#N/A,#N/A,FALSE,"Total_OC015";#N/A,#N/A,FALSE,"ADMIN";#N/A,#N/A,FALSE,"PROCES";#N/A,#N/A,FALSE,"civil";#N/A,#N/A,FALSE,"CAÑER";#N/A,#N/A,FALSE,"ELEC";#N/A,#N/A,FALSE,"INSTR";#N/A,#N/A,FALSE,"PDS";#N/A,#N/A,FALSE,"mecan"}</definedName>
    <definedName name="wrn.printeprs1" localSheetId="6" hidden="1">{#N/A,#N/A,FALSE,"minas";#N/A,#N/A,FALSE,"Total_OC015";#N/A,#N/A,FALSE,"ADMIN";#N/A,#N/A,FALSE,"PROCES";#N/A,#N/A,FALSE,"civil";#N/A,#N/A,FALSE,"CAÑER";#N/A,#N/A,FALSE,"ELEC";#N/A,#N/A,FALSE,"INSTR";#N/A,#N/A,FALSE,"PDS";#N/A,#N/A,FALSE,"mecan"}</definedName>
    <definedName name="wrn.printeprs1" localSheetId="5" hidden="1">{#N/A,#N/A,FALSE,"minas";#N/A,#N/A,FALSE,"Total_OC015";#N/A,#N/A,FALSE,"ADMIN";#N/A,#N/A,FALSE,"PROCES";#N/A,#N/A,FALSE,"civil";#N/A,#N/A,FALSE,"CAÑER";#N/A,#N/A,FALSE,"ELEC";#N/A,#N/A,FALSE,"INSTR";#N/A,#N/A,FALSE,"PDS";#N/A,#N/A,FALSE,"mecan"}</definedName>
    <definedName name="wrn.printeprs1" localSheetId="4" hidden="1">{#N/A,#N/A,FALSE,"minas";#N/A,#N/A,FALSE,"Total_OC015";#N/A,#N/A,FALSE,"ADMIN";#N/A,#N/A,FALSE,"PROCES";#N/A,#N/A,FALSE,"civil";#N/A,#N/A,FALSE,"CAÑER";#N/A,#N/A,FALSE,"ELEC";#N/A,#N/A,FALSE,"INSTR";#N/A,#N/A,FALSE,"PDS";#N/A,#N/A,FALSE,"mecan"}</definedName>
    <definedName name="wrn.printeprs1" hidden="1">{#N/A,#N/A,FALSE,"minas";#N/A,#N/A,FALSE,"Total_OC015";#N/A,#N/A,FALSE,"ADMIN";#N/A,#N/A,FALSE,"PROCES";#N/A,#N/A,FALSE,"civil";#N/A,#N/A,FALSE,"CAÑER";#N/A,#N/A,FALSE,"ELEC";#N/A,#N/A,FALSE,"INSTR";#N/A,#N/A,FALSE,"PDS";#N/A,#N/A,FALSE,"mecan"}</definedName>
    <definedName name="wrn.printeprs1_1" localSheetId="2" hidden="1">{#N/A,#N/A,FALSE,"minas";#N/A,#N/A,FALSE,"Total_OC015";#N/A,#N/A,FALSE,"ADMIN";#N/A,#N/A,FALSE,"PROCES";#N/A,#N/A,FALSE,"civil";#N/A,#N/A,FALSE,"CAÑER";#N/A,#N/A,FALSE,"ELEC";#N/A,#N/A,FALSE,"INSTR";#N/A,#N/A,FALSE,"PDS";#N/A,#N/A,FALSE,"mecan"}</definedName>
    <definedName name="wrn.printeprs1_1" localSheetId="3" hidden="1">{#N/A,#N/A,FALSE,"minas";#N/A,#N/A,FALSE,"Total_OC015";#N/A,#N/A,FALSE,"ADMIN";#N/A,#N/A,FALSE,"PROCES";#N/A,#N/A,FALSE,"civil";#N/A,#N/A,FALSE,"CAÑER";#N/A,#N/A,FALSE,"ELEC";#N/A,#N/A,FALSE,"INSTR";#N/A,#N/A,FALSE,"PDS";#N/A,#N/A,FALSE,"mecan"}</definedName>
    <definedName name="wrn.printeprs1_1" localSheetId="6" hidden="1">{#N/A,#N/A,FALSE,"minas";#N/A,#N/A,FALSE,"Total_OC015";#N/A,#N/A,FALSE,"ADMIN";#N/A,#N/A,FALSE,"PROCES";#N/A,#N/A,FALSE,"civil";#N/A,#N/A,FALSE,"CAÑER";#N/A,#N/A,FALSE,"ELEC";#N/A,#N/A,FALSE,"INSTR";#N/A,#N/A,FALSE,"PDS";#N/A,#N/A,FALSE,"mecan"}</definedName>
    <definedName name="wrn.printeprs1_1" localSheetId="5" hidden="1">{#N/A,#N/A,FALSE,"minas";#N/A,#N/A,FALSE,"Total_OC015";#N/A,#N/A,FALSE,"ADMIN";#N/A,#N/A,FALSE,"PROCES";#N/A,#N/A,FALSE,"civil";#N/A,#N/A,FALSE,"CAÑER";#N/A,#N/A,FALSE,"ELEC";#N/A,#N/A,FALSE,"INSTR";#N/A,#N/A,FALSE,"PDS";#N/A,#N/A,FALSE,"mecan"}</definedName>
    <definedName name="wrn.printeprs1_1" localSheetId="4" hidden="1">{#N/A,#N/A,FALSE,"minas";#N/A,#N/A,FALSE,"Total_OC015";#N/A,#N/A,FALSE,"ADMIN";#N/A,#N/A,FALSE,"PROCES";#N/A,#N/A,FALSE,"civil";#N/A,#N/A,FALSE,"CAÑER";#N/A,#N/A,FALSE,"ELEC";#N/A,#N/A,FALSE,"INSTR";#N/A,#N/A,FALSE,"PDS";#N/A,#N/A,FALSE,"mecan"}</definedName>
    <definedName name="wrn.printeprs1_1" hidden="1">{#N/A,#N/A,FALSE,"minas";#N/A,#N/A,FALSE,"Total_OC015";#N/A,#N/A,FALSE,"ADMIN";#N/A,#N/A,FALSE,"PROCES";#N/A,#N/A,FALSE,"civil";#N/A,#N/A,FALSE,"CAÑER";#N/A,#N/A,FALSE,"ELEC";#N/A,#N/A,FALSE,"INSTR";#N/A,#N/A,FALSE,"PDS";#N/A,#N/A,FALSE,"mecan"}</definedName>
    <definedName name="wrn.unidades." localSheetId="2" hidden="1">{#N/A,#N/A,FALSE,"RESUMEN";#N/A,#N/A,FALSE,"GG-GI";#N/A,#N/A,FALSE,"AMB";#N/A,#N/A,FALSE,"EyR";#N/A,#N/A,FALSE,"UCP";#N/A,#N/A,FALSE,"IND";#N/A,#N/A,FALSE,"LR";#N/A,#N/A,FALSE,"PRV";#N/A,#N/A,FALSE,"TÚNELES";#N/A,#N/A,FALSE,"IDT";#N/A,#N/A,FALSE,"ING"}</definedName>
    <definedName name="wrn.unidades." localSheetId="3" hidden="1">{#N/A,#N/A,FALSE,"RESUMEN";#N/A,#N/A,FALSE,"GG-GI";#N/A,#N/A,FALSE,"AMB";#N/A,#N/A,FALSE,"EyR";#N/A,#N/A,FALSE,"UCP";#N/A,#N/A,FALSE,"IND";#N/A,#N/A,FALSE,"LR";#N/A,#N/A,FALSE,"PRV";#N/A,#N/A,FALSE,"TÚNELES";#N/A,#N/A,FALSE,"IDT";#N/A,#N/A,FALSE,"ING"}</definedName>
    <definedName name="wrn.unidades." localSheetId="6" hidden="1">{#N/A,#N/A,FALSE,"RESUMEN";#N/A,#N/A,FALSE,"GG-GI";#N/A,#N/A,FALSE,"AMB";#N/A,#N/A,FALSE,"EyR";#N/A,#N/A,FALSE,"UCP";#N/A,#N/A,FALSE,"IND";#N/A,#N/A,FALSE,"LR";#N/A,#N/A,FALSE,"PRV";#N/A,#N/A,FALSE,"TÚNELES";#N/A,#N/A,FALSE,"IDT";#N/A,#N/A,FALSE,"ING"}</definedName>
    <definedName name="wrn.unidades." localSheetId="5" hidden="1">{#N/A,#N/A,FALSE,"RESUMEN";#N/A,#N/A,FALSE,"GG-GI";#N/A,#N/A,FALSE,"AMB";#N/A,#N/A,FALSE,"EyR";#N/A,#N/A,FALSE,"UCP";#N/A,#N/A,FALSE,"IND";#N/A,#N/A,FALSE,"LR";#N/A,#N/A,FALSE,"PRV";#N/A,#N/A,FALSE,"TÚNELES";#N/A,#N/A,FALSE,"IDT";#N/A,#N/A,FALSE,"ING"}</definedName>
    <definedName name="wrn.unidades." localSheetId="4" hidden="1">{#N/A,#N/A,FALSE,"RESUMEN";#N/A,#N/A,FALSE,"GG-GI";#N/A,#N/A,FALSE,"AMB";#N/A,#N/A,FALSE,"EyR";#N/A,#N/A,FALSE,"UCP";#N/A,#N/A,FALSE,"IND";#N/A,#N/A,FALSE,"LR";#N/A,#N/A,FALSE,"PRV";#N/A,#N/A,FALSE,"TÚNELES";#N/A,#N/A,FALSE,"IDT";#N/A,#N/A,FALSE,"ING"}</definedName>
    <definedName name="wrn.unidades." hidden="1">{#N/A,#N/A,FALSE,"RESUMEN";#N/A,#N/A,FALSE,"GG-GI";#N/A,#N/A,FALSE,"AMB";#N/A,#N/A,FALSE,"EyR";#N/A,#N/A,FALSE,"UCP";#N/A,#N/A,FALSE,"IND";#N/A,#N/A,FALSE,"LR";#N/A,#N/A,FALSE,"PRV";#N/A,#N/A,FALSE,"TÚNELES";#N/A,#N/A,FALSE,"IDT";#N/A,#N/A,FALSE,"ING"}</definedName>
    <definedName name="wrn.unidades._1" localSheetId="2" hidden="1">{#N/A,#N/A,FALSE,"RESUMEN";#N/A,#N/A,FALSE,"GG-GI";#N/A,#N/A,FALSE,"AMB";#N/A,#N/A,FALSE,"EyR";#N/A,#N/A,FALSE,"UCP";#N/A,#N/A,FALSE,"IND";#N/A,#N/A,FALSE,"LR";#N/A,#N/A,FALSE,"PRV";#N/A,#N/A,FALSE,"TÚNELES";#N/A,#N/A,FALSE,"IDT";#N/A,#N/A,FALSE,"ING"}</definedName>
    <definedName name="wrn.unidades._1" localSheetId="3" hidden="1">{#N/A,#N/A,FALSE,"RESUMEN";#N/A,#N/A,FALSE,"GG-GI";#N/A,#N/A,FALSE,"AMB";#N/A,#N/A,FALSE,"EyR";#N/A,#N/A,FALSE,"UCP";#N/A,#N/A,FALSE,"IND";#N/A,#N/A,FALSE,"LR";#N/A,#N/A,FALSE,"PRV";#N/A,#N/A,FALSE,"TÚNELES";#N/A,#N/A,FALSE,"IDT";#N/A,#N/A,FALSE,"ING"}</definedName>
    <definedName name="wrn.unidades._1" localSheetId="6" hidden="1">{#N/A,#N/A,FALSE,"RESUMEN";#N/A,#N/A,FALSE,"GG-GI";#N/A,#N/A,FALSE,"AMB";#N/A,#N/A,FALSE,"EyR";#N/A,#N/A,FALSE,"UCP";#N/A,#N/A,FALSE,"IND";#N/A,#N/A,FALSE,"LR";#N/A,#N/A,FALSE,"PRV";#N/A,#N/A,FALSE,"TÚNELES";#N/A,#N/A,FALSE,"IDT";#N/A,#N/A,FALSE,"ING"}</definedName>
    <definedName name="wrn.unidades._1" localSheetId="5" hidden="1">{#N/A,#N/A,FALSE,"RESUMEN";#N/A,#N/A,FALSE,"GG-GI";#N/A,#N/A,FALSE,"AMB";#N/A,#N/A,FALSE,"EyR";#N/A,#N/A,FALSE,"UCP";#N/A,#N/A,FALSE,"IND";#N/A,#N/A,FALSE,"LR";#N/A,#N/A,FALSE,"PRV";#N/A,#N/A,FALSE,"TÚNELES";#N/A,#N/A,FALSE,"IDT";#N/A,#N/A,FALSE,"ING"}</definedName>
    <definedName name="wrn.unidades._1" localSheetId="4" hidden="1">{#N/A,#N/A,FALSE,"RESUMEN";#N/A,#N/A,FALSE,"GG-GI";#N/A,#N/A,FALSE,"AMB";#N/A,#N/A,FALSE,"EyR";#N/A,#N/A,FALSE,"UCP";#N/A,#N/A,FALSE,"IND";#N/A,#N/A,FALSE,"LR";#N/A,#N/A,FALSE,"PRV";#N/A,#N/A,FALSE,"TÚNELES";#N/A,#N/A,FALSE,"IDT";#N/A,#N/A,FALSE,"ING"}</definedName>
    <definedName name="wrn.unidades._1" hidden="1">{#N/A,#N/A,FALSE,"RESUMEN";#N/A,#N/A,FALSE,"GG-GI";#N/A,#N/A,FALSE,"AMB";#N/A,#N/A,FALSE,"EyR";#N/A,#N/A,FALSE,"UCP";#N/A,#N/A,FALSE,"IND";#N/A,#N/A,FALSE,"LR";#N/A,#N/A,FALSE,"PRV";#N/A,#N/A,FALSE,"TÚNELES";#N/A,#N/A,FALSE,"IDT";#N/A,#N/A,FALSE,"ING"}</definedName>
    <definedName name="wrn_1" localSheetId="2" hidden="1">{#N/A,#N/A,TRUE,"Est. de Fact.";#N/A,#N/A,TRUE,"Capitulo 19";#N/A,#N/A,TRUE,"Proyecto P855"}</definedName>
    <definedName name="wrn_1" localSheetId="3" hidden="1">{#N/A,#N/A,TRUE,"Est. de Fact.";#N/A,#N/A,TRUE,"Capitulo 19";#N/A,#N/A,TRUE,"Proyecto P855"}</definedName>
    <definedName name="wrn_1" localSheetId="6" hidden="1">{#N/A,#N/A,TRUE,"Est. de Fact.";#N/A,#N/A,TRUE,"Capitulo 19";#N/A,#N/A,TRUE,"Proyecto P855"}</definedName>
    <definedName name="wrn_1" localSheetId="5" hidden="1">{#N/A,#N/A,TRUE,"Est. de Fact.";#N/A,#N/A,TRUE,"Capitulo 19";#N/A,#N/A,TRUE,"Proyecto P855"}</definedName>
    <definedName name="wrn_1" localSheetId="4" hidden="1">{#N/A,#N/A,TRUE,"Est. de Fact.";#N/A,#N/A,TRUE,"Capitulo 19";#N/A,#N/A,TRUE,"Proyecto P855"}</definedName>
    <definedName name="wrn_1" hidden="1">{#N/A,#N/A,TRUE,"Est. de Fact.";#N/A,#N/A,TRUE,"Capitulo 19";#N/A,#N/A,TRUE,"Proyecto P855"}</definedName>
    <definedName name="wrn1_1" localSheetId="2" hidden="1">{#N/A,#N/A,TRUE,"Est. de Fact.";#N/A,#N/A,TRUE,"Capitulo 19";#N/A,#N/A,TRUE,"Proyecto P855"}</definedName>
    <definedName name="wrn1_1" localSheetId="3" hidden="1">{#N/A,#N/A,TRUE,"Est. de Fact.";#N/A,#N/A,TRUE,"Capitulo 19";#N/A,#N/A,TRUE,"Proyecto P855"}</definedName>
    <definedName name="wrn1_1" localSheetId="6" hidden="1">{#N/A,#N/A,TRUE,"Est. de Fact.";#N/A,#N/A,TRUE,"Capitulo 19";#N/A,#N/A,TRUE,"Proyecto P855"}</definedName>
    <definedName name="wrn1_1" localSheetId="5" hidden="1">{#N/A,#N/A,TRUE,"Est. de Fact.";#N/A,#N/A,TRUE,"Capitulo 19";#N/A,#N/A,TRUE,"Proyecto P855"}</definedName>
    <definedName name="wrn1_1" localSheetId="4" hidden="1">{#N/A,#N/A,TRUE,"Est. de Fact.";#N/A,#N/A,TRUE,"Capitulo 19";#N/A,#N/A,TRUE,"Proyecto P855"}</definedName>
    <definedName name="wrn1_1" hidden="1">{#N/A,#N/A,TRUE,"Est. de Fact.";#N/A,#N/A,TRUE,"Capitulo 19";#N/A,#N/A,TRUE,"Proyecto P855"}</definedName>
    <definedName name="ws" localSheetId="2" hidden="1">{#N/A,#N/A,FALSE,"Total_OC015";#N/A,#N/A,FALSE,"ADMIN";#N/A,#N/A,FALSE,"PROCES";#N/A,#N/A,FALSE,"mecan";#N/A,#N/A,FALSE,"civil";#N/A,#N/A,FALSE,"CAÑER";#N/A,#N/A,FALSE,"ELEC";#N/A,#N/A,FALSE,"INSTR"}</definedName>
    <definedName name="ws" localSheetId="3" hidden="1">{#N/A,#N/A,FALSE,"Total_OC015";#N/A,#N/A,FALSE,"ADMIN";#N/A,#N/A,FALSE,"PROCES";#N/A,#N/A,FALSE,"mecan";#N/A,#N/A,FALSE,"civil";#N/A,#N/A,FALSE,"CAÑER";#N/A,#N/A,FALSE,"ELEC";#N/A,#N/A,FALSE,"INSTR"}</definedName>
    <definedName name="ws" localSheetId="6" hidden="1">{#N/A,#N/A,FALSE,"Total_OC015";#N/A,#N/A,FALSE,"ADMIN";#N/A,#N/A,FALSE,"PROCES";#N/A,#N/A,FALSE,"mecan";#N/A,#N/A,FALSE,"civil";#N/A,#N/A,FALSE,"CAÑER";#N/A,#N/A,FALSE,"ELEC";#N/A,#N/A,FALSE,"INSTR"}</definedName>
    <definedName name="ws" localSheetId="5" hidden="1">{#N/A,#N/A,FALSE,"Total_OC015";#N/A,#N/A,FALSE,"ADMIN";#N/A,#N/A,FALSE,"PROCES";#N/A,#N/A,FALSE,"mecan";#N/A,#N/A,FALSE,"civil";#N/A,#N/A,FALSE,"CAÑER";#N/A,#N/A,FALSE,"ELEC";#N/A,#N/A,FALSE,"INSTR"}</definedName>
    <definedName name="ws" localSheetId="4" hidden="1">{#N/A,#N/A,FALSE,"Total_OC015";#N/A,#N/A,FALSE,"ADMIN";#N/A,#N/A,FALSE,"PROCES";#N/A,#N/A,FALSE,"mecan";#N/A,#N/A,FALSE,"civil";#N/A,#N/A,FALSE,"CAÑER";#N/A,#N/A,FALSE,"ELEC";#N/A,#N/A,FALSE,"INSTR"}</definedName>
    <definedName name="ws" hidden="1">{#N/A,#N/A,FALSE,"Total_OC015";#N/A,#N/A,FALSE,"ADMIN";#N/A,#N/A,FALSE,"PROCES";#N/A,#N/A,FALSE,"mecan";#N/A,#N/A,FALSE,"civil";#N/A,#N/A,FALSE,"CAÑER";#N/A,#N/A,FALSE,"ELEC";#N/A,#N/A,FALSE,"INSTR"}</definedName>
    <definedName name="ws_1" localSheetId="2" hidden="1">{#N/A,#N/A,FALSE,"Total_OC015";#N/A,#N/A,FALSE,"ADMIN";#N/A,#N/A,FALSE,"PROCES";#N/A,#N/A,FALSE,"mecan";#N/A,#N/A,FALSE,"civil";#N/A,#N/A,FALSE,"CAÑER";#N/A,#N/A,FALSE,"ELEC";#N/A,#N/A,FALSE,"INSTR"}</definedName>
    <definedName name="ws_1" localSheetId="3" hidden="1">{#N/A,#N/A,FALSE,"Total_OC015";#N/A,#N/A,FALSE,"ADMIN";#N/A,#N/A,FALSE,"PROCES";#N/A,#N/A,FALSE,"mecan";#N/A,#N/A,FALSE,"civil";#N/A,#N/A,FALSE,"CAÑER";#N/A,#N/A,FALSE,"ELEC";#N/A,#N/A,FALSE,"INSTR"}</definedName>
    <definedName name="ws_1" localSheetId="6" hidden="1">{#N/A,#N/A,FALSE,"Total_OC015";#N/A,#N/A,FALSE,"ADMIN";#N/A,#N/A,FALSE,"PROCES";#N/A,#N/A,FALSE,"mecan";#N/A,#N/A,FALSE,"civil";#N/A,#N/A,FALSE,"CAÑER";#N/A,#N/A,FALSE,"ELEC";#N/A,#N/A,FALSE,"INSTR"}</definedName>
    <definedName name="ws_1" localSheetId="5" hidden="1">{#N/A,#N/A,FALSE,"Total_OC015";#N/A,#N/A,FALSE,"ADMIN";#N/A,#N/A,FALSE,"PROCES";#N/A,#N/A,FALSE,"mecan";#N/A,#N/A,FALSE,"civil";#N/A,#N/A,FALSE,"CAÑER";#N/A,#N/A,FALSE,"ELEC";#N/A,#N/A,FALSE,"INSTR"}</definedName>
    <definedName name="ws_1" localSheetId="4" hidden="1">{#N/A,#N/A,FALSE,"Total_OC015";#N/A,#N/A,FALSE,"ADMIN";#N/A,#N/A,FALSE,"PROCES";#N/A,#N/A,FALSE,"mecan";#N/A,#N/A,FALSE,"civil";#N/A,#N/A,FALSE,"CAÑER";#N/A,#N/A,FALSE,"ELEC";#N/A,#N/A,FALSE,"INSTR"}</definedName>
    <definedName name="ws_1" hidden="1">{#N/A,#N/A,FALSE,"Total_OC015";#N/A,#N/A,FALSE,"ADMIN";#N/A,#N/A,FALSE,"PROCES";#N/A,#N/A,FALSE,"mecan";#N/A,#N/A,FALSE,"civil";#N/A,#N/A,FALSE,"CAÑER";#N/A,#N/A,FALSE,"ELEC";#N/A,#N/A,FALSE,"INSTR"}</definedName>
    <definedName name="www" localSheetId="2" hidden="1">{#N/A,#N/A,FALSE,"masez (10)";#N/A,#N/A,FALSE,"masez (7)";#N/A,#N/A,FALSE,"masez (6)";#N/A,#N/A,FALSE,"masez (5)";#N/A,#N/A,FALSE,"masez (4)";#N/A,#N/A,FALSE,"masez (3)";#N/A,#N/A,FALSE,"masez (2)";#N/A,#N/A,FALSE,"GME";#N/A,#N/A,FALSE,"masez"}</definedName>
    <definedName name="www" localSheetId="3" hidden="1">{#N/A,#N/A,FALSE,"masez (10)";#N/A,#N/A,FALSE,"masez (7)";#N/A,#N/A,FALSE,"masez (6)";#N/A,#N/A,FALSE,"masez (5)";#N/A,#N/A,FALSE,"masez (4)";#N/A,#N/A,FALSE,"masez (3)";#N/A,#N/A,FALSE,"masez (2)";#N/A,#N/A,FALSE,"GME";#N/A,#N/A,FALSE,"masez"}</definedName>
    <definedName name="www" localSheetId="6" hidden="1">{#N/A,#N/A,FALSE,"masez (10)";#N/A,#N/A,FALSE,"masez (7)";#N/A,#N/A,FALSE,"masez (6)";#N/A,#N/A,FALSE,"masez (5)";#N/A,#N/A,FALSE,"masez (4)";#N/A,#N/A,FALSE,"masez (3)";#N/A,#N/A,FALSE,"masez (2)";#N/A,#N/A,FALSE,"GME";#N/A,#N/A,FALSE,"masez"}</definedName>
    <definedName name="www" localSheetId="5" hidden="1">{#N/A,#N/A,FALSE,"masez (10)";#N/A,#N/A,FALSE,"masez (7)";#N/A,#N/A,FALSE,"masez (6)";#N/A,#N/A,FALSE,"masez (5)";#N/A,#N/A,FALSE,"masez (4)";#N/A,#N/A,FALSE,"masez (3)";#N/A,#N/A,FALSE,"masez (2)";#N/A,#N/A,FALSE,"GME";#N/A,#N/A,FALSE,"masez"}</definedName>
    <definedName name="www" localSheetId="4" hidden="1">{#N/A,#N/A,FALSE,"masez (10)";#N/A,#N/A,FALSE,"masez (7)";#N/A,#N/A,FALSE,"masez (6)";#N/A,#N/A,FALSE,"masez (5)";#N/A,#N/A,FALSE,"masez (4)";#N/A,#N/A,FALSE,"masez (3)";#N/A,#N/A,FALSE,"masez (2)";#N/A,#N/A,FALSE,"GME";#N/A,#N/A,FALSE,"masez"}</definedName>
    <definedName name="www" hidden="1">{#N/A,#N/A,FALSE,"masez (10)";#N/A,#N/A,FALSE,"masez (7)";#N/A,#N/A,FALSE,"masez (6)";#N/A,#N/A,FALSE,"masez (5)";#N/A,#N/A,FALSE,"masez (4)";#N/A,#N/A,FALSE,"masez (3)";#N/A,#N/A,FALSE,"masez (2)";#N/A,#N/A,FALSE,"GME";#N/A,#N/A,FALSE,"masez"}</definedName>
    <definedName name="www_1" localSheetId="2" hidden="1">{#N/A,#N/A,FALSE,"masez (10)";#N/A,#N/A,FALSE,"masez (7)";#N/A,#N/A,FALSE,"masez (6)";#N/A,#N/A,FALSE,"masez (5)";#N/A,#N/A,FALSE,"masez (4)";#N/A,#N/A,FALSE,"masez (3)";#N/A,#N/A,FALSE,"masez (2)";#N/A,#N/A,FALSE,"GME";#N/A,#N/A,FALSE,"masez"}</definedName>
    <definedName name="www_1" localSheetId="3" hidden="1">{#N/A,#N/A,FALSE,"masez (10)";#N/A,#N/A,FALSE,"masez (7)";#N/A,#N/A,FALSE,"masez (6)";#N/A,#N/A,FALSE,"masez (5)";#N/A,#N/A,FALSE,"masez (4)";#N/A,#N/A,FALSE,"masez (3)";#N/A,#N/A,FALSE,"masez (2)";#N/A,#N/A,FALSE,"GME";#N/A,#N/A,FALSE,"masez"}</definedName>
    <definedName name="www_1" localSheetId="6" hidden="1">{#N/A,#N/A,FALSE,"masez (10)";#N/A,#N/A,FALSE,"masez (7)";#N/A,#N/A,FALSE,"masez (6)";#N/A,#N/A,FALSE,"masez (5)";#N/A,#N/A,FALSE,"masez (4)";#N/A,#N/A,FALSE,"masez (3)";#N/A,#N/A,FALSE,"masez (2)";#N/A,#N/A,FALSE,"GME";#N/A,#N/A,FALSE,"masez"}</definedName>
    <definedName name="www_1" localSheetId="5" hidden="1">{#N/A,#N/A,FALSE,"masez (10)";#N/A,#N/A,FALSE,"masez (7)";#N/A,#N/A,FALSE,"masez (6)";#N/A,#N/A,FALSE,"masez (5)";#N/A,#N/A,FALSE,"masez (4)";#N/A,#N/A,FALSE,"masez (3)";#N/A,#N/A,FALSE,"masez (2)";#N/A,#N/A,FALSE,"GME";#N/A,#N/A,FALSE,"masez"}</definedName>
    <definedName name="www_1" localSheetId="4" hidden="1">{#N/A,#N/A,FALSE,"masez (10)";#N/A,#N/A,FALSE,"masez (7)";#N/A,#N/A,FALSE,"masez (6)";#N/A,#N/A,FALSE,"masez (5)";#N/A,#N/A,FALSE,"masez (4)";#N/A,#N/A,FALSE,"masez (3)";#N/A,#N/A,FALSE,"masez (2)";#N/A,#N/A,FALSE,"GME";#N/A,#N/A,FALSE,"masez"}</definedName>
    <definedName name="www_1" hidden="1">{#N/A,#N/A,FALSE,"masez (10)";#N/A,#N/A,FALSE,"masez (7)";#N/A,#N/A,FALSE,"masez (6)";#N/A,#N/A,FALSE,"masez (5)";#N/A,#N/A,FALSE,"masez (4)";#N/A,#N/A,FALSE,"masez (3)";#N/A,#N/A,FALSE,"masez (2)";#N/A,#N/A,FALSE,"GME";#N/A,#N/A,FALSE,"masez"}</definedName>
    <definedName name="xx" localSheetId="2" hidden="1">{#N/A,#N/A,FALSE,"masez (10)";#N/A,#N/A,FALSE,"masez (7)";#N/A,#N/A,FALSE,"masez (6)";#N/A,#N/A,FALSE,"masez (5)";#N/A,#N/A,FALSE,"masez (4)";#N/A,#N/A,FALSE,"masez (3)";#N/A,#N/A,FALSE,"masez (2)";#N/A,#N/A,FALSE,"GME";#N/A,#N/A,FALSE,"masez"}</definedName>
    <definedName name="xx" localSheetId="3" hidden="1">{#N/A,#N/A,FALSE,"masez (10)";#N/A,#N/A,FALSE,"masez (7)";#N/A,#N/A,FALSE,"masez (6)";#N/A,#N/A,FALSE,"masez (5)";#N/A,#N/A,FALSE,"masez (4)";#N/A,#N/A,FALSE,"masez (3)";#N/A,#N/A,FALSE,"masez (2)";#N/A,#N/A,FALSE,"GME";#N/A,#N/A,FALSE,"masez"}</definedName>
    <definedName name="xx" localSheetId="6" hidden="1">{#N/A,#N/A,FALSE,"masez (10)";#N/A,#N/A,FALSE,"masez (7)";#N/A,#N/A,FALSE,"masez (6)";#N/A,#N/A,FALSE,"masez (5)";#N/A,#N/A,FALSE,"masez (4)";#N/A,#N/A,FALSE,"masez (3)";#N/A,#N/A,FALSE,"masez (2)";#N/A,#N/A,FALSE,"GME";#N/A,#N/A,FALSE,"masez"}</definedName>
    <definedName name="xx" localSheetId="5" hidden="1">{#N/A,#N/A,FALSE,"masez (10)";#N/A,#N/A,FALSE,"masez (7)";#N/A,#N/A,FALSE,"masez (6)";#N/A,#N/A,FALSE,"masez (5)";#N/A,#N/A,FALSE,"masez (4)";#N/A,#N/A,FALSE,"masez (3)";#N/A,#N/A,FALSE,"masez (2)";#N/A,#N/A,FALSE,"GME";#N/A,#N/A,FALSE,"masez"}</definedName>
    <definedName name="xx" localSheetId="4" hidden="1">{#N/A,#N/A,FALSE,"masez (10)";#N/A,#N/A,FALSE,"masez (7)";#N/A,#N/A,FALSE,"masez (6)";#N/A,#N/A,FALSE,"masez (5)";#N/A,#N/A,FALSE,"masez (4)";#N/A,#N/A,FALSE,"masez (3)";#N/A,#N/A,FALSE,"masez (2)";#N/A,#N/A,FALSE,"GME";#N/A,#N/A,FALSE,"masez"}</definedName>
    <definedName name="xx" hidden="1">{#N/A,#N/A,FALSE,"masez (10)";#N/A,#N/A,FALSE,"masez (7)";#N/A,#N/A,FALSE,"masez (6)";#N/A,#N/A,FALSE,"masez (5)";#N/A,#N/A,FALSE,"masez (4)";#N/A,#N/A,FALSE,"masez (3)";#N/A,#N/A,FALSE,"masez (2)";#N/A,#N/A,FALSE,"GME";#N/A,#N/A,FALSE,"masez"}</definedName>
    <definedName name="xx_1" localSheetId="2" hidden="1">{#N/A,#N/A,FALSE,"masez (10)";#N/A,#N/A,FALSE,"masez (7)";#N/A,#N/A,FALSE,"masez (6)";#N/A,#N/A,FALSE,"masez (5)";#N/A,#N/A,FALSE,"masez (4)";#N/A,#N/A,FALSE,"masez (3)";#N/A,#N/A,FALSE,"masez (2)";#N/A,#N/A,FALSE,"GME";#N/A,#N/A,FALSE,"masez"}</definedName>
    <definedName name="xx_1" localSheetId="3" hidden="1">{#N/A,#N/A,FALSE,"masez (10)";#N/A,#N/A,FALSE,"masez (7)";#N/A,#N/A,FALSE,"masez (6)";#N/A,#N/A,FALSE,"masez (5)";#N/A,#N/A,FALSE,"masez (4)";#N/A,#N/A,FALSE,"masez (3)";#N/A,#N/A,FALSE,"masez (2)";#N/A,#N/A,FALSE,"GME";#N/A,#N/A,FALSE,"masez"}</definedName>
    <definedName name="xx_1" localSheetId="6" hidden="1">{#N/A,#N/A,FALSE,"masez (10)";#N/A,#N/A,FALSE,"masez (7)";#N/A,#N/A,FALSE,"masez (6)";#N/A,#N/A,FALSE,"masez (5)";#N/A,#N/A,FALSE,"masez (4)";#N/A,#N/A,FALSE,"masez (3)";#N/A,#N/A,FALSE,"masez (2)";#N/A,#N/A,FALSE,"GME";#N/A,#N/A,FALSE,"masez"}</definedName>
    <definedName name="xx_1" localSheetId="5" hidden="1">{#N/A,#N/A,FALSE,"masez (10)";#N/A,#N/A,FALSE,"masez (7)";#N/A,#N/A,FALSE,"masez (6)";#N/A,#N/A,FALSE,"masez (5)";#N/A,#N/A,FALSE,"masez (4)";#N/A,#N/A,FALSE,"masez (3)";#N/A,#N/A,FALSE,"masez (2)";#N/A,#N/A,FALSE,"GME";#N/A,#N/A,FALSE,"masez"}</definedName>
    <definedName name="xx_1" localSheetId="4" hidden="1">{#N/A,#N/A,FALSE,"masez (10)";#N/A,#N/A,FALSE,"masez (7)";#N/A,#N/A,FALSE,"masez (6)";#N/A,#N/A,FALSE,"masez (5)";#N/A,#N/A,FALSE,"masez (4)";#N/A,#N/A,FALSE,"masez (3)";#N/A,#N/A,FALSE,"masez (2)";#N/A,#N/A,FALSE,"GME";#N/A,#N/A,FALSE,"masez"}</definedName>
    <definedName name="xx_1" hidden="1">{#N/A,#N/A,FALSE,"masez (10)";#N/A,#N/A,FALSE,"masez (7)";#N/A,#N/A,FALSE,"masez (6)";#N/A,#N/A,FALSE,"masez (5)";#N/A,#N/A,FALSE,"masez (4)";#N/A,#N/A,FALSE,"masez (3)";#N/A,#N/A,FALSE,"masez (2)";#N/A,#N/A,FALSE,"GME";#N/A,#N/A,FALSE,"masez"}</definedName>
    <definedName name="xxxx" localSheetId="2" hidden="1">{#N/A,#N/A,FALSE,"masez (10)";#N/A,#N/A,FALSE,"masez (7)";#N/A,#N/A,FALSE,"masez (6)";#N/A,#N/A,FALSE,"masez (5)";#N/A,#N/A,FALSE,"masez (4)";#N/A,#N/A,FALSE,"masez (3)";#N/A,#N/A,FALSE,"masez (2)";#N/A,#N/A,FALSE,"GME";#N/A,#N/A,FALSE,"masez"}</definedName>
    <definedName name="xxxx" localSheetId="3" hidden="1">{#N/A,#N/A,FALSE,"masez (10)";#N/A,#N/A,FALSE,"masez (7)";#N/A,#N/A,FALSE,"masez (6)";#N/A,#N/A,FALSE,"masez (5)";#N/A,#N/A,FALSE,"masez (4)";#N/A,#N/A,FALSE,"masez (3)";#N/A,#N/A,FALSE,"masez (2)";#N/A,#N/A,FALSE,"GME";#N/A,#N/A,FALSE,"masez"}</definedName>
    <definedName name="xxxx" localSheetId="6" hidden="1">{#N/A,#N/A,FALSE,"masez (10)";#N/A,#N/A,FALSE,"masez (7)";#N/A,#N/A,FALSE,"masez (6)";#N/A,#N/A,FALSE,"masez (5)";#N/A,#N/A,FALSE,"masez (4)";#N/A,#N/A,FALSE,"masez (3)";#N/A,#N/A,FALSE,"masez (2)";#N/A,#N/A,FALSE,"GME";#N/A,#N/A,FALSE,"masez"}</definedName>
    <definedName name="xxxx" localSheetId="5" hidden="1">{#N/A,#N/A,FALSE,"masez (10)";#N/A,#N/A,FALSE,"masez (7)";#N/A,#N/A,FALSE,"masez (6)";#N/A,#N/A,FALSE,"masez (5)";#N/A,#N/A,FALSE,"masez (4)";#N/A,#N/A,FALSE,"masez (3)";#N/A,#N/A,FALSE,"masez (2)";#N/A,#N/A,FALSE,"GME";#N/A,#N/A,FALSE,"masez"}</definedName>
    <definedName name="xxxx" localSheetId="4" hidden="1">{#N/A,#N/A,FALSE,"masez (10)";#N/A,#N/A,FALSE,"masez (7)";#N/A,#N/A,FALSE,"masez (6)";#N/A,#N/A,FALSE,"masez (5)";#N/A,#N/A,FALSE,"masez (4)";#N/A,#N/A,FALSE,"masez (3)";#N/A,#N/A,FALSE,"masez (2)";#N/A,#N/A,FALSE,"GME";#N/A,#N/A,FALSE,"masez"}</definedName>
    <definedName name="xxxx" hidden="1">{#N/A,#N/A,FALSE,"masez (10)";#N/A,#N/A,FALSE,"masez (7)";#N/A,#N/A,FALSE,"masez (6)";#N/A,#N/A,FALSE,"masez (5)";#N/A,#N/A,FALSE,"masez (4)";#N/A,#N/A,FALSE,"masez (3)";#N/A,#N/A,FALSE,"masez (2)";#N/A,#N/A,FALSE,"GME";#N/A,#N/A,FALSE,"masez"}</definedName>
    <definedName name="xxxx_1" localSheetId="2" hidden="1">{#N/A,#N/A,FALSE,"masez (10)";#N/A,#N/A,FALSE,"masez (7)";#N/A,#N/A,FALSE,"masez (6)";#N/A,#N/A,FALSE,"masez (5)";#N/A,#N/A,FALSE,"masez (4)";#N/A,#N/A,FALSE,"masez (3)";#N/A,#N/A,FALSE,"masez (2)";#N/A,#N/A,FALSE,"GME";#N/A,#N/A,FALSE,"masez"}</definedName>
    <definedName name="xxxx_1" localSheetId="3" hidden="1">{#N/A,#N/A,FALSE,"masez (10)";#N/A,#N/A,FALSE,"masez (7)";#N/A,#N/A,FALSE,"masez (6)";#N/A,#N/A,FALSE,"masez (5)";#N/A,#N/A,FALSE,"masez (4)";#N/A,#N/A,FALSE,"masez (3)";#N/A,#N/A,FALSE,"masez (2)";#N/A,#N/A,FALSE,"GME";#N/A,#N/A,FALSE,"masez"}</definedName>
    <definedName name="xxxx_1" localSheetId="6" hidden="1">{#N/A,#N/A,FALSE,"masez (10)";#N/A,#N/A,FALSE,"masez (7)";#N/A,#N/A,FALSE,"masez (6)";#N/A,#N/A,FALSE,"masez (5)";#N/A,#N/A,FALSE,"masez (4)";#N/A,#N/A,FALSE,"masez (3)";#N/A,#N/A,FALSE,"masez (2)";#N/A,#N/A,FALSE,"GME";#N/A,#N/A,FALSE,"masez"}</definedName>
    <definedName name="xxxx_1" localSheetId="5" hidden="1">{#N/A,#N/A,FALSE,"masez (10)";#N/A,#N/A,FALSE,"masez (7)";#N/A,#N/A,FALSE,"masez (6)";#N/A,#N/A,FALSE,"masez (5)";#N/A,#N/A,FALSE,"masez (4)";#N/A,#N/A,FALSE,"masez (3)";#N/A,#N/A,FALSE,"masez (2)";#N/A,#N/A,FALSE,"GME";#N/A,#N/A,FALSE,"masez"}</definedName>
    <definedName name="xxxx_1" localSheetId="4" hidden="1">{#N/A,#N/A,FALSE,"masez (10)";#N/A,#N/A,FALSE,"masez (7)";#N/A,#N/A,FALSE,"masez (6)";#N/A,#N/A,FALSE,"masez (5)";#N/A,#N/A,FALSE,"masez (4)";#N/A,#N/A,FALSE,"masez (3)";#N/A,#N/A,FALSE,"masez (2)";#N/A,#N/A,FALSE,"GME";#N/A,#N/A,FALSE,"masez"}</definedName>
    <definedName name="xxxx_1" hidden="1">{#N/A,#N/A,FALSE,"masez (10)";#N/A,#N/A,FALSE,"masez (7)";#N/A,#N/A,FALSE,"masez (6)";#N/A,#N/A,FALSE,"masez (5)";#N/A,#N/A,FALSE,"masez (4)";#N/A,#N/A,FALSE,"masez (3)";#N/A,#N/A,FALSE,"masez (2)";#N/A,#N/A,FALSE,"GME";#N/A,#N/A,FALSE,"masez"}</definedName>
    <definedName name="xxxxx" localSheetId="2" hidden="1">{#N/A,#N/A,FALSE,"masez (10)";#N/A,#N/A,FALSE,"masez (7)";#N/A,#N/A,FALSE,"masez (6)";#N/A,#N/A,FALSE,"masez (5)";#N/A,#N/A,FALSE,"masez (4)";#N/A,#N/A,FALSE,"masez (3)";#N/A,#N/A,FALSE,"masez (2)";#N/A,#N/A,FALSE,"GME";#N/A,#N/A,FALSE,"masez"}</definedName>
    <definedName name="xxxxx" localSheetId="3" hidden="1">{#N/A,#N/A,FALSE,"masez (10)";#N/A,#N/A,FALSE,"masez (7)";#N/A,#N/A,FALSE,"masez (6)";#N/A,#N/A,FALSE,"masez (5)";#N/A,#N/A,FALSE,"masez (4)";#N/A,#N/A,FALSE,"masez (3)";#N/A,#N/A,FALSE,"masez (2)";#N/A,#N/A,FALSE,"GME";#N/A,#N/A,FALSE,"masez"}</definedName>
    <definedName name="xxxxx" localSheetId="6" hidden="1">{#N/A,#N/A,FALSE,"masez (10)";#N/A,#N/A,FALSE,"masez (7)";#N/A,#N/A,FALSE,"masez (6)";#N/A,#N/A,FALSE,"masez (5)";#N/A,#N/A,FALSE,"masez (4)";#N/A,#N/A,FALSE,"masez (3)";#N/A,#N/A,FALSE,"masez (2)";#N/A,#N/A,FALSE,"GME";#N/A,#N/A,FALSE,"masez"}</definedName>
    <definedName name="xxxxx" localSheetId="5" hidden="1">{#N/A,#N/A,FALSE,"masez (10)";#N/A,#N/A,FALSE,"masez (7)";#N/A,#N/A,FALSE,"masez (6)";#N/A,#N/A,FALSE,"masez (5)";#N/A,#N/A,FALSE,"masez (4)";#N/A,#N/A,FALSE,"masez (3)";#N/A,#N/A,FALSE,"masez (2)";#N/A,#N/A,FALSE,"GME";#N/A,#N/A,FALSE,"masez"}</definedName>
    <definedName name="xxxxx" localSheetId="4" hidden="1">{#N/A,#N/A,FALSE,"masez (10)";#N/A,#N/A,FALSE,"masez (7)";#N/A,#N/A,FALSE,"masez (6)";#N/A,#N/A,FALSE,"masez (5)";#N/A,#N/A,FALSE,"masez (4)";#N/A,#N/A,FALSE,"masez (3)";#N/A,#N/A,FALSE,"masez (2)";#N/A,#N/A,FALSE,"GME";#N/A,#N/A,FALSE,"masez"}</definedName>
    <definedName name="xxxxx" hidden="1">{#N/A,#N/A,FALSE,"masez (10)";#N/A,#N/A,FALSE,"masez (7)";#N/A,#N/A,FALSE,"masez (6)";#N/A,#N/A,FALSE,"masez (5)";#N/A,#N/A,FALSE,"masez (4)";#N/A,#N/A,FALSE,"masez (3)";#N/A,#N/A,FALSE,"masez (2)";#N/A,#N/A,FALSE,"GME";#N/A,#N/A,FALSE,"masez"}</definedName>
    <definedName name="xxxxx_1" localSheetId="2" hidden="1">{#N/A,#N/A,FALSE,"masez (10)";#N/A,#N/A,FALSE,"masez (7)";#N/A,#N/A,FALSE,"masez (6)";#N/A,#N/A,FALSE,"masez (5)";#N/A,#N/A,FALSE,"masez (4)";#N/A,#N/A,FALSE,"masez (3)";#N/A,#N/A,FALSE,"masez (2)";#N/A,#N/A,FALSE,"GME";#N/A,#N/A,FALSE,"masez"}</definedName>
    <definedName name="xxxxx_1" localSheetId="3" hidden="1">{#N/A,#N/A,FALSE,"masez (10)";#N/A,#N/A,FALSE,"masez (7)";#N/A,#N/A,FALSE,"masez (6)";#N/A,#N/A,FALSE,"masez (5)";#N/A,#N/A,FALSE,"masez (4)";#N/A,#N/A,FALSE,"masez (3)";#N/A,#N/A,FALSE,"masez (2)";#N/A,#N/A,FALSE,"GME";#N/A,#N/A,FALSE,"masez"}</definedName>
    <definedName name="xxxxx_1" localSheetId="6" hidden="1">{#N/A,#N/A,FALSE,"masez (10)";#N/A,#N/A,FALSE,"masez (7)";#N/A,#N/A,FALSE,"masez (6)";#N/A,#N/A,FALSE,"masez (5)";#N/A,#N/A,FALSE,"masez (4)";#N/A,#N/A,FALSE,"masez (3)";#N/A,#N/A,FALSE,"masez (2)";#N/A,#N/A,FALSE,"GME";#N/A,#N/A,FALSE,"masez"}</definedName>
    <definedName name="xxxxx_1" localSheetId="5" hidden="1">{#N/A,#N/A,FALSE,"masez (10)";#N/A,#N/A,FALSE,"masez (7)";#N/A,#N/A,FALSE,"masez (6)";#N/A,#N/A,FALSE,"masez (5)";#N/A,#N/A,FALSE,"masez (4)";#N/A,#N/A,FALSE,"masez (3)";#N/A,#N/A,FALSE,"masez (2)";#N/A,#N/A,FALSE,"GME";#N/A,#N/A,FALSE,"masez"}</definedName>
    <definedName name="xxxxx_1" localSheetId="4" hidden="1">{#N/A,#N/A,FALSE,"masez (10)";#N/A,#N/A,FALSE,"masez (7)";#N/A,#N/A,FALSE,"masez (6)";#N/A,#N/A,FALSE,"masez (5)";#N/A,#N/A,FALSE,"masez (4)";#N/A,#N/A,FALSE,"masez (3)";#N/A,#N/A,FALSE,"masez (2)";#N/A,#N/A,FALSE,"GME";#N/A,#N/A,FALSE,"masez"}</definedName>
    <definedName name="xxxxx_1" hidden="1">{#N/A,#N/A,FALSE,"masez (10)";#N/A,#N/A,FALSE,"masez (7)";#N/A,#N/A,FALSE,"masez (6)";#N/A,#N/A,FALSE,"masez (5)";#N/A,#N/A,FALSE,"masez (4)";#N/A,#N/A,FALSE,"masez (3)";#N/A,#N/A,FALSE,"masez (2)";#N/A,#N/A,FALSE,"GME";#N/A,#N/A,FALSE,"masez"}</definedName>
    <definedName name="yy" localSheetId="2" hidden="1">{#N/A,#N/A,FALSE,"Total_OC015";#N/A,#N/A,FALSE,"ADMIN";#N/A,#N/A,FALSE,"PROCES";#N/A,#N/A,FALSE,"mecan";#N/A,#N/A,FALSE,"civil";#N/A,#N/A,FALSE,"CAÑER";#N/A,#N/A,FALSE,"ELEC";#N/A,#N/A,FALSE,"INSTR"}</definedName>
    <definedName name="yy" localSheetId="3" hidden="1">{#N/A,#N/A,FALSE,"Total_OC015";#N/A,#N/A,FALSE,"ADMIN";#N/A,#N/A,FALSE,"PROCES";#N/A,#N/A,FALSE,"mecan";#N/A,#N/A,FALSE,"civil";#N/A,#N/A,FALSE,"CAÑER";#N/A,#N/A,FALSE,"ELEC";#N/A,#N/A,FALSE,"INSTR"}</definedName>
    <definedName name="yy" localSheetId="6" hidden="1">{#N/A,#N/A,FALSE,"Total_OC015";#N/A,#N/A,FALSE,"ADMIN";#N/A,#N/A,FALSE,"PROCES";#N/A,#N/A,FALSE,"mecan";#N/A,#N/A,FALSE,"civil";#N/A,#N/A,FALSE,"CAÑER";#N/A,#N/A,FALSE,"ELEC";#N/A,#N/A,FALSE,"INSTR"}</definedName>
    <definedName name="yy" localSheetId="5" hidden="1">{#N/A,#N/A,FALSE,"Total_OC015";#N/A,#N/A,FALSE,"ADMIN";#N/A,#N/A,FALSE,"PROCES";#N/A,#N/A,FALSE,"mecan";#N/A,#N/A,FALSE,"civil";#N/A,#N/A,FALSE,"CAÑER";#N/A,#N/A,FALSE,"ELEC";#N/A,#N/A,FALSE,"INSTR"}</definedName>
    <definedName name="yy" localSheetId="4" hidden="1">{#N/A,#N/A,FALSE,"Total_OC015";#N/A,#N/A,FALSE,"ADMIN";#N/A,#N/A,FALSE,"PROCES";#N/A,#N/A,FALSE,"mecan";#N/A,#N/A,FALSE,"civil";#N/A,#N/A,FALSE,"CAÑER";#N/A,#N/A,FALSE,"ELEC";#N/A,#N/A,FALSE,"INSTR"}</definedName>
    <definedName name="yy" hidden="1">{#N/A,#N/A,FALSE,"Total_OC015";#N/A,#N/A,FALSE,"ADMIN";#N/A,#N/A,FALSE,"PROCES";#N/A,#N/A,FALSE,"mecan";#N/A,#N/A,FALSE,"civil";#N/A,#N/A,FALSE,"CAÑER";#N/A,#N/A,FALSE,"ELEC";#N/A,#N/A,FALSE,"INSTR"}</definedName>
    <definedName name="yy_1" localSheetId="2" hidden="1">{#N/A,#N/A,FALSE,"Total_OC015";#N/A,#N/A,FALSE,"ADMIN";#N/A,#N/A,FALSE,"PROCES";#N/A,#N/A,FALSE,"mecan";#N/A,#N/A,FALSE,"civil";#N/A,#N/A,FALSE,"CAÑER";#N/A,#N/A,FALSE,"ELEC";#N/A,#N/A,FALSE,"INSTR"}</definedName>
    <definedName name="yy_1" localSheetId="3" hidden="1">{#N/A,#N/A,FALSE,"Total_OC015";#N/A,#N/A,FALSE,"ADMIN";#N/A,#N/A,FALSE,"PROCES";#N/A,#N/A,FALSE,"mecan";#N/A,#N/A,FALSE,"civil";#N/A,#N/A,FALSE,"CAÑER";#N/A,#N/A,FALSE,"ELEC";#N/A,#N/A,FALSE,"INSTR"}</definedName>
    <definedName name="yy_1" localSheetId="6" hidden="1">{#N/A,#N/A,FALSE,"Total_OC015";#N/A,#N/A,FALSE,"ADMIN";#N/A,#N/A,FALSE,"PROCES";#N/A,#N/A,FALSE,"mecan";#N/A,#N/A,FALSE,"civil";#N/A,#N/A,FALSE,"CAÑER";#N/A,#N/A,FALSE,"ELEC";#N/A,#N/A,FALSE,"INSTR"}</definedName>
    <definedName name="yy_1" localSheetId="5" hidden="1">{#N/A,#N/A,FALSE,"Total_OC015";#N/A,#N/A,FALSE,"ADMIN";#N/A,#N/A,FALSE,"PROCES";#N/A,#N/A,FALSE,"mecan";#N/A,#N/A,FALSE,"civil";#N/A,#N/A,FALSE,"CAÑER";#N/A,#N/A,FALSE,"ELEC";#N/A,#N/A,FALSE,"INSTR"}</definedName>
    <definedName name="yy_1" localSheetId="4" hidden="1">{#N/A,#N/A,FALSE,"Total_OC015";#N/A,#N/A,FALSE,"ADMIN";#N/A,#N/A,FALSE,"PROCES";#N/A,#N/A,FALSE,"mecan";#N/A,#N/A,FALSE,"civil";#N/A,#N/A,FALSE,"CAÑER";#N/A,#N/A,FALSE,"ELEC";#N/A,#N/A,FALSE,"INSTR"}</definedName>
    <definedName name="yy_1" hidden="1">{#N/A,#N/A,FALSE,"Total_OC015";#N/A,#N/A,FALSE,"ADMIN";#N/A,#N/A,FALSE,"PROCES";#N/A,#N/A,FALSE,"mecan";#N/A,#N/A,FALSE,"civil";#N/A,#N/A,FALSE,"CAÑER";#N/A,#N/A,FALSE,"ELEC";#N/A,#N/A,FALSE,"INSTR"}</definedName>
    <definedName name="Z_4D0BEB98_E28C_47DE_A092_DE597F3EEB28_.wvu.Cols" localSheetId="2" hidden="1">#REF!,#REF!,#REF!</definedName>
    <definedName name="Z_4D0BEB98_E28C_47DE_A092_DE597F3EEB28_.wvu.Cols" localSheetId="5" hidden="1">#REF!,#REF!,#REF!</definedName>
    <definedName name="Z_4D0BEB98_E28C_47DE_A092_DE597F3EEB28_.wvu.Cols" hidden="1">#REF!,#REF!,#REF!</definedName>
    <definedName name="Z_936A1CE5_AE51_4610_A27F_7D368525C02F_.wvu.Cols" localSheetId="2" hidden="1">#REF!,#REF!,#REF!</definedName>
    <definedName name="Z_936A1CE5_AE51_4610_A27F_7D368525C02F_.wvu.Cols" localSheetId="3" hidden="1">#REF!,#REF!,#REF!</definedName>
    <definedName name="Z_936A1CE5_AE51_4610_A27F_7D368525C02F_.wvu.Cols" localSheetId="6" hidden="1">#REF!,#REF!,#REF!</definedName>
    <definedName name="Z_936A1CE5_AE51_4610_A27F_7D368525C02F_.wvu.Cols" localSheetId="5" hidden="1">#REF!,#REF!,#REF!</definedName>
    <definedName name="Z_936A1CE5_AE51_4610_A27F_7D368525C02F_.wvu.Cols" localSheetId="4" hidden="1">#REF!,#REF!,#REF!</definedName>
    <definedName name="Z_936A1CE5_AE51_4610_A27F_7D368525C02F_.wvu.Cols" hidden="1">#REF!,#REF!,#REF!</definedName>
    <definedName name="Z_EA947C29_EF8A_41D8_A416_1F920211BE7C_.wvu.Cols" localSheetId="2" hidden="1">#REF!,#REF!,#REF!</definedName>
    <definedName name="Z_EA947C29_EF8A_41D8_A416_1F920211BE7C_.wvu.Cols" hidden="1">#REF!,#REF!,#REF!</definedName>
    <definedName name="zx2_1" localSheetId="2" hidden="1">{#N/A,#N/A,FALSE,"masez (10)";#N/A,#N/A,FALSE,"masez (7)";#N/A,#N/A,FALSE,"masez (6)";#N/A,#N/A,FALSE,"masez (5)";#N/A,#N/A,FALSE,"masez (4)";#N/A,#N/A,FALSE,"masez (3)";#N/A,#N/A,FALSE,"masez (2)";#N/A,#N/A,FALSE,"GME";#N/A,#N/A,FALSE,"masez"}</definedName>
    <definedName name="zx2_1" localSheetId="3" hidden="1">{#N/A,#N/A,FALSE,"masez (10)";#N/A,#N/A,FALSE,"masez (7)";#N/A,#N/A,FALSE,"masez (6)";#N/A,#N/A,FALSE,"masez (5)";#N/A,#N/A,FALSE,"masez (4)";#N/A,#N/A,FALSE,"masez (3)";#N/A,#N/A,FALSE,"masez (2)";#N/A,#N/A,FALSE,"GME";#N/A,#N/A,FALSE,"masez"}</definedName>
    <definedName name="zx2_1" localSheetId="6" hidden="1">{#N/A,#N/A,FALSE,"masez (10)";#N/A,#N/A,FALSE,"masez (7)";#N/A,#N/A,FALSE,"masez (6)";#N/A,#N/A,FALSE,"masez (5)";#N/A,#N/A,FALSE,"masez (4)";#N/A,#N/A,FALSE,"masez (3)";#N/A,#N/A,FALSE,"masez (2)";#N/A,#N/A,FALSE,"GME";#N/A,#N/A,FALSE,"masez"}</definedName>
    <definedName name="zx2_1" localSheetId="5" hidden="1">{#N/A,#N/A,FALSE,"masez (10)";#N/A,#N/A,FALSE,"masez (7)";#N/A,#N/A,FALSE,"masez (6)";#N/A,#N/A,FALSE,"masez (5)";#N/A,#N/A,FALSE,"masez (4)";#N/A,#N/A,FALSE,"masez (3)";#N/A,#N/A,FALSE,"masez (2)";#N/A,#N/A,FALSE,"GME";#N/A,#N/A,FALSE,"masez"}</definedName>
    <definedName name="zx2_1" localSheetId="4" hidden="1">{#N/A,#N/A,FALSE,"masez (10)";#N/A,#N/A,FALSE,"masez (7)";#N/A,#N/A,FALSE,"masez (6)";#N/A,#N/A,FALSE,"masez (5)";#N/A,#N/A,FALSE,"masez (4)";#N/A,#N/A,FALSE,"masez (3)";#N/A,#N/A,FALSE,"masez (2)";#N/A,#N/A,FALSE,"GME";#N/A,#N/A,FALSE,"masez"}</definedName>
    <definedName name="zx2_1" hidden="1">{#N/A,#N/A,FALSE,"masez (10)";#N/A,#N/A,FALSE,"masez (7)";#N/A,#N/A,FALSE,"masez (6)";#N/A,#N/A,FALSE,"masez (5)";#N/A,#N/A,FALSE,"masez (4)";#N/A,#N/A,FALSE,"masez (3)";#N/A,#N/A,FALSE,"masez (2)";#N/A,#N/A,FALSE,"GME";#N/A,#N/A,FALSE,"masez"}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5" i="23" l="1"/>
  <c r="O83" i="23"/>
  <c r="O81" i="23"/>
  <c r="O79" i="23"/>
  <c r="O74" i="23"/>
  <c r="O72" i="23"/>
  <c r="K96" i="23"/>
  <c r="K87" i="23"/>
  <c r="O90" i="23" l="1"/>
  <c r="I130" i="35" l="1"/>
  <c r="H130" i="35"/>
  <c r="K127" i="35"/>
  <c r="K126" i="35"/>
  <c r="J130" i="35" l="1"/>
  <c r="K130" i="35" s="1"/>
  <c r="O77" i="20" l="1"/>
  <c r="N73" i="20"/>
  <c r="M73" i="20"/>
  <c r="O73" i="20"/>
  <c r="N74" i="20"/>
  <c r="M74" i="20"/>
  <c r="N75" i="20"/>
  <c r="M75" i="20"/>
  <c r="N76" i="20"/>
  <c r="M76" i="20"/>
  <c r="O76" i="20"/>
  <c r="O75" i="20"/>
  <c r="Q75" i="20" s="1"/>
  <c r="O74" i="20"/>
  <c r="P72" i="20"/>
  <c r="P71" i="20"/>
  <c r="P69" i="20"/>
  <c r="P68" i="20"/>
  <c r="P67" i="20"/>
  <c r="P64" i="20"/>
  <c r="P63" i="20"/>
  <c r="P62" i="20"/>
  <c r="P60" i="20"/>
  <c r="P58" i="20"/>
  <c r="P52" i="20"/>
  <c r="P51" i="20"/>
  <c r="P47" i="20"/>
  <c r="P46" i="20"/>
  <c r="P45" i="20"/>
  <c r="P44" i="20"/>
  <c r="P42" i="20"/>
  <c r="P41" i="20"/>
  <c r="P40" i="20"/>
  <c r="P76" i="20" l="1"/>
  <c r="Q76" i="20"/>
  <c r="Q65" i="20"/>
  <c r="Q46" i="20"/>
  <c r="Q64" i="20"/>
  <c r="Q42" i="20"/>
  <c r="Q40" i="20"/>
  <c r="Q62" i="20"/>
  <c r="Q44" i="20"/>
  <c r="Q60" i="20"/>
  <c r="Q73" i="20"/>
  <c r="Q72" i="20"/>
  <c r="Q58" i="20"/>
  <c r="Q56" i="20"/>
  <c r="Q55" i="20"/>
  <c r="Q52" i="20"/>
  <c r="Q51" i="20"/>
  <c r="Q71" i="20"/>
  <c r="Q69" i="20"/>
  <c r="Q68" i="20"/>
  <c r="Q67" i="20"/>
  <c r="Q66" i="20"/>
  <c r="Q47" i="20"/>
  <c r="Q45" i="20"/>
  <c r="Q61" i="20"/>
  <c r="Q59" i="20"/>
  <c r="P73" i="20"/>
  <c r="P74" i="20"/>
  <c r="Q74" i="20"/>
  <c r="Q77" i="20"/>
  <c r="P75" i="20"/>
  <c r="M21" i="34" l="1"/>
  <c r="K70" i="31" l="1"/>
  <c r="L70" i="31" l="1"/>
  <c r="N63" i="29" l="1"/>
  <c r="L26" i="18" l="1"/>
  <c r="L24" i="18"/>
  <c r="K153" i="15" l="1"/>
  <c r="K146" i="15"/>
  <c r="K139" i="15"/>
  <c r="K137" i="15"/>
  <c r="J140" i="15"/>
  <c r="I140" i="15"/>
  <c r="K140" i="21"/>
  <c r="L136" i="21"/>
  <c r="K140" i="15" l="1"/>
  <c r="K137" i="21"/>
  <c r="K141" i="21" s="1"/>
  <c r="L89" i="21"/>
  <c r="L90" i="21"/>
  <c r="L91" i="21"/>
  <c r="L92" i="21"/>
  <c r="L93" i="21"/>
  <c r="L94" i="21"/>
  <c r="L95" i="21"/>
  <c r="I96" i="21"/>
  <c r="J96" i="21"/>
  <c r="K73" i="21"/>
  <c r="N73" i="21"/>
  <c r="Q73" i="21"/>
  <c r="K74" i="21"/>
  <c r="N74" i="21"/>
  <c r="Q74" i="21"/>
  <c r="K75" i="21"/>
  <c r="N75" i="21"/>
  <c r="Q75" i="21"/>
  <c r="R75" i="21"/>
  <c r="K76" i="21"/>
  <c r="N76" i="21"/>
  <c r="Q76" i="21"/>
  <c r="Q77" i="21"/>
  <c r="K79" i="21"/>
  <c r="N79" i="21"/>
  <c r="Q79" i="21"/>
  <c r="R79" i="21" s="1"/>
  <c r="K80" i="21"/>
  <c r="N80" i="21"/>
  <c r="Q80" i="21"/>
  <c r="K81" i="21"/>
  <c r="Q81" i="21"/>
  <c r="R81" i="21"/>
  <c r="K82" i="21"/>
  <c r="N82" i="21"/>
  <c r="Q82" i="21"/>
  <c r="L43" i="21"/>
  <c r="L44" i="21"/>
  <c r="L45" i="21"/>
  <c r="L46" i="21"/>
  <c r="L47" i="21"/>
  <c r="L49" i="21"/>
  <c r="L50" i="21"/>
  <c r="L51" i="21"/>
  <c r="I53" i="21"/>
  <c r="J53" i="21"/>
  <c r="K53" i="21"/>
  <c r="L55" i="21"/>
  <c r="L56" i="21"/>
  <c r="L58" i="21"/>
  <c r="L59" i="21"/>
  <c r="L60" i="21"/>
  <c r="I61" i="21"/>
  <c r="J61" i="21"/>
  <c r="J62" i="21" s="1"/>
  <c r="K61" i="21"/>
  <c r="K62" i="21" s="1"/>
  <c r="L61" i="21"/>
  <c r="L22" i="21"/>
  <c r="L23" i="21"/>
  <c r="L25" i="21"/>
  <c r="L26" i="21"/>
  <c r="L27" i="21"/>
  <c r="L28" i="21"/>
  <c r="L30" i="21"/>
  <c r="L31" i="21"/>
  <c r="L32" i="21"/>
  <c r="L33" i="21"/>
  <c r="K113" i="23"/>
  <c r="K112" i="23"/>
  <c r="M98" i="23"/>
  <c r="L98" i="23"/>
  <c r="J98" i="23"/>
  <c r="I98" i="23"/>
  <c r="H98" i="23"/>
  <c r="K97" i="23"/>
  <c r="K91" i="23"/>
  <c r="K90" i="23"/>
  <c r="K89" i="23"/>
  <c r="K86" i="23"/>
  <c r="K85" i="23"/>
  <c r="K83" i="23"/>
  <c r="K81" i="23"/>
  <c r="K79" i="23"/>
  <c r="K76" i="23"/>
  <c r="K75" i="23"/>
  <c r="K74" i="23"/>
  <c r="K72" i="23"/>
  <c r="K71" i="23"/>
  <c r="O70" i="23"/>
  <c r="K70" i="23"/>
  <c r="O69" i="23"/>
  <c r="K69" i="23"/>
  <c r="O67" i="23"/>
  <c r="K67" i="23"/>
  <c r="L47" i="35"/>
  <c r="M33" i="35"/>
  <c r="AC32" i="35"/>
  <c r="Y33" i="35" s="1"/>
  <c r="T32" i="35"/>
  <c r="S33" i="35" s="1"/>
  <c r="P32" i="35"/>
  <c r="O33" i="35" s="1"/>
  <c r="L32" i="35"/>
  <c r="J33" i="35" s="1"/>
  <c r="L87" i="35"/>
  <c r="U82" i="35"/>
  <c r="T82" i="35"/>
  <c r="S82" i="35"/>
  <c r="R82" i="35"/>
  <c r="U81" i="35"/>
  <c r="T81" i="35"/>
  <c r="S81" i="35"/>
  <c r="R81" i="35"/>
  <c r="S80" i="35"/>
  <c r="R80" i="35"/>
  <c r="S79" i="35"/>
  <c r="R79" i="35"/>
  <c r="S78" i="35"/>
  <c r="R78" i="35"/>
  <c r="S77" i="35"/>
  <c r="K33" i="35" l="1"/>
  <c r="N33" i="35"/>
  <c r="Q33" i="35"/>
  <c r="Z33" i="35"/>
  <c r="R33" i="35"/>
  <c r="U33" i="35"/>
  <c r="W33" i="35"/>
  <c r="AA33" i="35"/>
  <c r="I62" i="21"/>
  <c r="L53" i="21"/>
  <c r="K96" i="21"/>
  <c r="L96" i="21" s="1"/>
  <c r="L62" i="21"/>
  <c r="R74" i="21"/>
  <c r="R76" i="21"/>
  <c r="R80" i="21"/>
  <c r="R82" i="21"/>
  <c r="R73" i="21"/>
  <c r="K98" i="23"/>
  <c r="N98" i="23"/>
  <c r="O98" i="23" s="1"/>
  <c r="V33" i="35"/>
  <c r="H33" i="35"/>
  <c r="I33" i="35"/>
  <c r="X33" i="35"/>
  <c r="M139" i="16" l="1"/>
  <c r="M138" i="16"/>
  <c r="M137" i="16"/>
  <c r="Y86" i="16"/>
  <c r="X86" i="16"/>
  <c r="W86" i="16"/>
  <c r="V86" i="16"/>
  <c r="U86" i="16"/>
  <c r="Y85" i="16"/>
  <c r="V85" i="16"/>
  <c r="U85" i="16"/>
  <c r="Y84" i="16"/>
  <c r="V84" i="16"/>
  <c r="U84" i="16"/>
  <c r="Y83" i="16"/>
  <c r="U83" i="16"/>
  <c r="Y82" i="16"/>
  <c r="X82" i="16"/>
  <c r="W82" i="16"/>
  <c r="V82" i="16"/>
  <c r="U82" i="16"/>
  <c r="Y81" i="16"/>
  <c r="V81" i="16"/>
  <c r="U81" i="16"/>
  <c r="P73" i="16"/>
  <c r="N73" i="16"/>
  <c r="R73" i="16" s="1"/>
  <c r="O72" i="16"/>
  <c r="Q72" i="16" s="1"/>
  <c r="Q71" i="16"/>
  <c r="O70" i="16"/>
  <c r="Q69" i="16"/>
  <c r="Q68" i="16"/>
  <c r="R72" i="16"/>
  <c r="R71" i="16"/>
  <c r="X47" i="16"/>
  <c r="W47" i="16"/>
  <c r="V47" i="16"/>
  <c r="U47" i="16"/>
  <c r="X46" i="16"/>
  <c r="V46" i="16"/>
  <c r="U46" i="16"/>
  <c r="V45" i="16"/>
  <c r="U45" i="16"/>
  <c r="Y44" i="16"/>
  <c r="V44" i="16"/>
  <c r="U44" i="16"/>
  <c r="Y43" i="16"/>
  <c r="V43" i="16"/>
  <c r="U43" i="16"/>
  <c r="T44" i="16"/>
  <c r="T47" i="16"/>
  <c r="Y47" i="16" s="1"/>
  <c r="T46" i="16"/>
  <c r="Y46" i="16" s="1"/>
  <c r="T45" i="16"/>
  <c r="Y45" i="16" s="1"/>
  <c r="T43" i="16"/>
  <c r="T42" i="16"/>
  <c r="K72" i="31"/>
  <c r="K71" i="31"/>
  <c r="H71" i="31"/>
  <c r="K69" i="31"/>
  <c r="K67" i="31"/>
  <c r="L67" i="31"/>
  <c r="H67" i="31"/>
  <c r="K66" i="31"/>
  <c r="I62" i="31"/>
  <c r="L62" i="31" s="1"/>
  <c r="H62" i="31"/>
  <c r="L61" i="31"/>
  <c r="K61" i="31"/>
  <c r="L60" i="31"/>
  <c r="K60" i="31"/>
  <c r="P46" i="31"/>
  <c r="P43" i="31"/>
  <c r="O43" i="31"/>
  <c r="P42" i="31"/>
  <c r="O42" i="31"/>
  <c r="P41" i="31"/>
  <c r="O41" i="31"/>
  <c r="P40" i="31"/>
  <c r="O40" i="31"/>
  <c r="P37" i="31"/>
  <c r="O37" i="31"/>
  <c r="P36" i="31"/>
  <c r="O36" i="31"/>
  <c r="P34" i="31"/>
  <c r="O34" i="31"/>
  <c r="P33" i="31"/>
  <c r="O33" i="31"/>
  <c r="P32" i="31"/>
  <c r="O32" i="31"/>
  <c r="P31" i="31"/>
  <c r="O31" i="31"/>
  <c r="P30" i="31"/>
  <c r="O30" i="31"/>
  <c r="O29" i="31"/>
  <c r="P28" i="31"/>
  <c r="O28" i="31"/>
  <c r="P27" i="31"/>
  <c r="O27" i="31"/>
  <c r="P26" i="31"/>
  <c r="O26" i="31"/>
  <c r="P25" i="31"/>
  <c r="O25" i="31"/>
  <c r="P20" i="31"/>
  <c r="O20" i="31"/>
  <c r="P19" i="31"/>
  <c r="O19" i="31"/>
  <c r="O73" i="16" l="1"/>
  <c r="Q73" i="16"/>
  <c r="Q70" i="16"/>
  <c r="K62" i="31"/>
  <c r="L72" i="31"/>
  <c r="L71" i="31"/>
  <c r="L69" i="31"/>
  <c r="O46" i="31"/>
  <c r="M22" i="34" l="1"/>
  <c r="M15" i="34"/>
  <c r="K160" i="15" l="1"/>
  <c r="K159" i="15"/>
  <c r="J161" i="15"/>
  <c r="K161" i="15" s="1"/>
  <c r="K97" i="15" l="1"/>
  <c r="K96" i="15"/>
  <c r="K93" i="15"/>
  <c r="K92" i="15"/>
  <c r="K91" i="15"/>
  <c r="K89" i="15"/>
  <c r="K88" i="15"/>
  <c r="K87" i="15"/>
  <c r="K65" i="15"/>
  <c r="K64" i="15"/>
  <c r="K63" i="15"/>
  <c r="K61" i="15"/>
  <c r="K60" i="15"/>
  <c r="K59" i="15"/>
  <c r="K57" i="15"/>
  <c r="K56" i="15"/>
  <c r="K55" i="15"/>
  <c r="K49" i="15"/>
  <c r="K48" i="15"/>
  <c r="K45" i="15"/>
  <c r="K44" i="15"/>
  <c r="K43" i="15"/>
  <c r="K69" i="29"/>
  <c r="L87" i="33"/>
  <c r="L86" i="33"/>
  <c r="L85" i="33"/>
  <c r="L80" i="33"/>
  <c r="L79" i="33"/>
  <c r="L78" i="33"/>
  <c r="L77" i="33"/>
  <c r="K79" i="33"/>
  <c r="K77" i="33"/>
  <c r="L36" i="33"/>
  <c r="L35" i="33"/>
  <c r="L34" i="33"/>
  <c r="L33" i="33"/>
  <c r="L32" i="33"/>
  <c r="L31" i="33"/>
  <c r="L30" i="33"/>
  <c r="L29" i="33"/>
  <c r="L28" i="33"/>
  <c r="L26" i="33"/>
  <c r="L25" i="33"/>
  <c r="L24" i="33"/>
  <c r="L23" i="33"/>
  <c r="L22" i="33"/>
  <c r="L21" i="33"/>
  <c r="J81" i="29" l="1"/>
  <c r="N62" i="29"/>
  <c r="N60" i="29"/>
  <c r="N58" i="29"/>
  <c r="J50" i="29"/>
  <c r="K50" i="29" s="1"/>
  <c r="K49" i="29"/>
  <c r="K48" i="29"/>
  <c r="K47" i="29"/>
  <c r="K46" i="29"/>
  <c r="K37" i="29"/>
  <c r="J39" i="29"/>
  <c r="K39" i="29" s="1"/>
  <c r="J29" i="29"/>
  <c r="K29" i="29" s="1"/>
  <c r="K28" i="29"/>
  <c r="K38" i="29" l="1"/>
  <c r="AJ117" i="20" l="1"/>
  <c r="AI117" i="20"/>
  <c r="AH117" i="20"/>
  <c r="AF117" i="20"/>
  <c r="AE117" i="20"/>
  <c r="W117" i="20"/>
  <c r="U117" i="20"/>
  <c r="T117" i="20"/>
  <c r="S117" i="20"/>
  <c r="Q117" i="20"/>
  <c r="P117" i="20"/>
  <c r="O117" i="20"/>
  <c r="N117" i="20"/>
  <c r="M117" i="20"/>
  <c r="AM116" i="20"/>
  <c r="AL116" i="20"/>
  <c r="AK116" i="20"/>
  <c r="AM115" i="20"/>
  <c r="AL115" i="20"/>
  <c r="AK115" i="20"/>
  <c r="AC114" i="20"/>
  <c r="AC117" i="20" s="1"/>
  <c r="AM113" i="20"/>
  <c r="AL113" i="20"/>
  <c r="AK113" i="20"/>
  <c r="AL112" i="20"/>
  <c r="AK112" i="20"/>
  <c r="AG112" i="20"/>
  <c r="AG114" i="20" s="1"/>
  <c r="AG117" i="20" s="1"/>
  <c r="AD112" i="20"/>
  <c r="AD114" i="20" s="1"/>
  <c r="AD117" i="20" s="1"/>
  <c r="AL114" i="20" l="1"/>
  <c r="AL117" i="20" s="1"/>
  <c r="AK114" i="20"/>
  <c r="AK117" i="20" s="1"/>
  <c r="AN113" i="20"/>
  <c r="AM101" i="20" l="1"/>
  <c r="AL101" i="20"/>
  <c r="AE101" i="20"/>
  <c r="AD101" i="20"/>
  <c r="AB101" i="20"/>
  <c r="AI101" i="20"/>
  <c r="J101" i="20"/>
  <c r="AO99" i="20"/>
  <c r="AG99" i="20"/>
  <c r="AG101" i="20" s="1"/>
  <c r="AN99" i="20"/>
  <c r="AP97" i="20"/>
  <c r="AO97" i="20"/>
  <c r="AN97" i="20"/>
  <c r="AO96" i="20"/>
  <c r="AP95" i="20"/>
  <c r="AO95" i="20"/>
  <c r="AN95" i="20"/>
  <c r="AM94" i="20"/>
  <c r="AL94" i="20"/>
  <c r="AG94" i="20"/>
  <c r="AE94" i="20"/>
  <c r="AD94" i="20"/>
  <c r="AB94" i="20"/>
  <c r="S94" i="20"/>
  <c r="S98" i="20" s="1"/>
  <c r="AP93" i="20"/>
  <c r="AO93" i="20"/>
  <c r="AN93" i="20"/>
  <c r="AP92" i="20"/>
  <c r="AO92" i="20"/>
  <c r="AN92" i="20"/>
  <c r="AA94" i="20"/>
  <c r="Z94" i="20"/>
  <c r="AA112" i="20" s="1"/>
  <c r="AA117" i="20" s="1"/>
  <c r="W94" i="20"/>
  <c r="L94" i="20"/>
  <c r="AP90" i="20"/>
  <c r="AO90" i="20"/>
  <c r="AQ92" i="20" l="1"/>
  <c r="AO91" i="20"/>
  <c r="AP91" i="20"/>
  <c r="Z101" i="20"/>
  <c r="M94" i="20"/>
  <c r="AN91" i="20"/>
  <c r="AP98" i="20"/>
  <c r="AO100" i="20"/>
  <c r="AN96" i="20"/>
  <c r="AQ93" i="20"/>
  <c r="AO94" i="20"/>
  <c r="AJ101" i="20"/>
  <c r="AQ97" i="20"/>
  <c r="AP96" i="20"/>
  <c r="AO98" i="20"/>
  <c r="S100" i="20"/>
  <c r="AN100" i="20" s="1"/>
  <c r="AN90" i="20"/>
  <c r="AQ90" i="20" s="1"/>
  <c r="V101" i="20"/>
  <c r="AP100" i="20"/>
  <c r="AN98" i="20"/>
  <c r="AQ91" i="20"/>
  <c r="AP94" i="20"/>
  <c r="AQ99" i="20"/>
  <c r="AQ95" i="20"/>
  <c r="L101" i="20"/>
  <c r="M101" i="20"/>
  <c r="W101" i="20"/>
  <c r="V94" i="20"/>
  <c r="X112" i="20" s="1"/>
  <c r="AA101" i="20"/>
  <c r="AP99" i="20"/>
  <c r="L147" i="18"/>
  <c r="L146" i="18"/>
  <c r="L145" i="18"/>
  <c r="L144" i="18"/>
  <c r="L143" i="18"/>
  <c r="L142" i="18"/>
  <c r="L141" i="18"/>
  <c r="L140" i="18"/>
  <c r="L139" i="18"/>
  <c r="L138" i="18"/>
  <c r="L137" i="18"/>
  <c r="L136" i="18"/>
  <c r="L135" i="18"/>
  <c r="L134" i="18"/>
  <c r="L133" i="18"/>
  <c r="L132" i="18"/>
  <c r="L131" i="18"/>
  <c r="L130" i="18"/>
  <c r="L129" i="18"/>
  <c r="L128" i="18"/>
  <c r="L127" i="18"/>
  <c r="L126" i="18"/>
  <c r="L125" i="18"/>
  <c r="L124" i="18"/>
  <c r="L162" i="18"/>
  <c r="L161" i="18"/>
  <c r="L160" i="18"/>
  <c r="L159" i="18"/>
  <c r="L158" i="18"/>
  <c r="L157" i="18"/>
  <c r="L156" i="18"/>
  <c r="L155" i="18"/>
  <c r="AQ94" i="20" l="1"/>
  <c r="AO101" i="20"/>
  <c r="AQ96" i="20"/>
  <c r="X117" i="20"/>
  <c r="AM112" i="20"/>
  <c r="AQ98" i="20"/>
  <c r="AP101" i="20"/>
  <c r="AQ100" i="20"/>
  <c r="AN94" i="20"/>
  <c r="AN101" i="20"/>
  <c r="S101" i="20"/>
  <c r="L110" i="18"/>
  <c r="L109" i="18"/>
  <c r="L108" i="18"/>
  <c r="L107" i="18"/>
  <c r="L106" i="18"/>
  <c r="L105" i="18"/>
  <c r="L104" i="18"/>
  <c r="L103" i="18"/>
  <c r="L98" i="18"/>
  <c r="L97" i="18"/>
  <c r="L96" i="18"/>
  <c r="L95" i="18"/>
  <c r="L94" i="18"/>
  <c r="L93" i="18"/>
  <c r="L92" i="18"/>
  <c r="L91" i="18"/>
  <c r="L90" i="18"/>
  <c r="L89" i="18"/>
  <c r="L88" i="18"/>
  <c r="L87" i="18"/>
  <c r="L86" i="18"/>
  <c r="L85" i="18"/>
  <c r="L84" i="18"/>
  <c r="L83" i="18"/>
  <c r="L82" i="18"/>
  <c r="L81" i="18"/>
  <c r="L80" i="18"/>
  <c r="L79" i="18"/>
  <c r="L78" i="18"/>
  <c r="L77" i="18"/>
  <c r="L76" i="18"/>
  <c r="L75" i="18"/>
  <c r="L68" i="18"/>
  <c r="L67" i="18"/>
  <c r="L66" i="18"/>
  <c r="L65" i="18"/>
  <c r="L64" i="18"/>
  <c r="L63" i="18"/>
  <c r="L62" i="18"/>
  <c r="L61" i="18"/>
  <c r="L60" i="18"/>
  <c r="L59" i="18"/>
  <c r="L58" i="18"/>
  <c r="L57" i="18"/>
  <c r="L56" i="18"/>
  <c r="L55" i="18"/>
  <c r="L54" i="18"/>
  <c r="L53" i="18"/>
  <c r="L52" i="18"/>
  <c r="L51" i="18"/>
  <c r="L50" i="18"/>
  <c r="L49" i="18"/>
  <c r="L48" i="18"/>
  <c r="L47" i="18"/>
  <c r="L46" i="18"/>
  <c r="L45" i="18"/>
  <c r="L44" i="18"/>
  <c r="L43" i="18"/>
  <c r="L42" i="18"/>
  <c r="L41" i="18"/>
  <c r="L40" i="18"/>
  <c r="L39" i="18"/>
  <c r="L38" i="18"/>
  <c r="L37" i="18"/>
  <c r="L27" i="18"/>
  <c r="L25" i="18"/>
  <c r="L23" i="18"/>
  <c r="L22" i="18"/>
  <c r="L21" i="18"/>
  <c r="L20" i="18"/>
  <c r="AN112" i="20" l="1"/>
  <c r="AM114" i="20"/>
  <c r="AQ101" i="20"/>
  <c r="AM117" i="20" l="1"/>
  <c r="AN117" i="20" s="1"/>
  <c r="AN114" i="20"/>
  <c r="J34" i="21"/>
  <c r="L34" i="21" s="1"/>
  <c r="I34" i="21"/>
</calcChain>
</file>

<file path=xl/sharedStrings.xml><?xml version="1.0" encoding="utf-8"?>
<sst xmlns="http://schemas.openxmlformats.org/spreadsheetml/2006/main" count="4179" uniqueCount="1932">
  <si>
    <t>Environment</t>
  </si>
  <si>
    <t>CONTENTS</t>
  </si>
  <si>
    <t>ABOUT THIS DATABOOK</t>
  </si>
  <si>
    <t>REPORTING BOUNDARIES</t>
  </si>
  <si>
    <t>IMPORTANT NOTICE</t>
  </si>
  <si>
    <t>GOVERNANCE</t>
  </si>
  <si>
    <t>SOCIAL</t>
  </si>
  <si>
    <t>ENVIRONMENT</t>
  </si>
  <si>
    <t>ENVIRONMENTAL STEWARDSHIP</t>
  </si>
  <si>
    <t>Table 1: Injury rates for total employees and contractors (per 1,000,000 hours worked)</t>
  </si>
  <si>
    <t>Table 1: Environmental incidents</t>
  </si>
  <si>
    <t>Table 2: Site biodiversity status and species per IUCN Red List conservation status</t>
  </si>
  <si>
    <t>Table 3: Lost Time Injuries (LTI)</t>
  </si>
  <si>
    <t>Table 4: Total Recordable Injuries (TRI)</t>
  </si>
  <si>
    <t>Table 5: Fatality rates</t>
  </si>
  <si>
    <t>Table 6: High consequence work-related injury rates</t>
  </si>
  <si>
    <t>OUR STAKEHOLDERS</t>
  </si>
  <si>
    <t>Table 5: Closure technical studies</t>
  </si>
  <si>
    <t>Table 6: RDG environmental incidents</t>
  </si>
  <si>
    <t>AIR QUALITY</t>
  </si>
  <si>
    <t xml:space="preserve">Table 11: Number of employees accredited as Mental Health First Aiders </t>
  </si>
  <si>
    <t>Table 12: RDG historical safety injury rates for total employees and contractors (per 1,000,000 hours worked)</t>
  </si>
  <si>
    <t>Table 2: Total monetary value of political contributions made directly and indirectly</t>
  </si>
  <si>
    <t>Table 13: RDG hours worked</t>
  </si>
  <si>
    <t>Table 3: Non-mineral waste disposed onsite/offsite (tonnes)</t>
  </si>
  <si>
    <t>Table 5: Acid Rock Drainage (ARD) potential risk across operations</t>
  </si>
  <si>
    <t>Table 7: RDG non-mineral waste (tonnes)</t>
  </si>
  <si>
    <t>Table 1: Board composition</t>
  </si>
  <si>
    <t>Table 2: Total employees and diversity</t>
  </si>
  <si>
    <t>Table 3: Total employees by role category and gender profile</t>
  </si>
  <si>
    <t>Table 4: Total employees by role category and age profile</t>
  </si>
  <si>
    <t>WATER</t>
  </si>
  <si>
    <t xml:space="preserve">Table 5: Total employees by Indigenous Australian profile and role category </t>
  </si>
  <si>
    <t>Table 6: Total employees by employment contract, type and gender</t>
  </si>
  <si>
    <t xml:space="preserve">Table 7: Total employees by employment contract type and region </t>
  </si>
  <si>
    <t>Table 8: MinRes employee category mapping</t>
  </si>
  <si>
    <t>RESPONSIBLE SUPPLY CHAIN</t>
  </si>
  <si>
    <t>Table 9: Employees accessing parental leave</t>
  </si>
  <si>
    <t>Table 1: Supplier spend</t>
  </si>
  <si>
    <t>Table 10: Compensation of highest paid individual to median salary</t>
  </si>
  <si>
    <t xml:space="preserve">Table 11: Employees covered by collective bargaining agreements </t>
  </si>
  <si>
    <t>CLIMATE CHANGE</t>
  </si>
  <si>
    <t xml:space="preserve">Table 3: Supplier count by Australian state </t>
  </si>
  <si>
    <t>Table 12: Work stoppages due to employee-related disputes</t>
  </si>
  <si>
    <t>Table 1: Total energy consumption</t>
  </si>
  <si>
    <t>Table 4: Responsible supply chain performance metrics</t>
  </si>
  <si>
    <t>Table 13: RDG total employees by employment contract type</t>
  </si>
  <si>
    <t>Table 1: New hires</t>
  </si>
  <si>
    <t>Table 2: Turnover</t>
  </si>
  <si>
    <t>Table 6: Emissions intensity of our operations</t>
  </si>
  <si>
    <t>Table 3: Turnover rate</t>
  </si>
  <si>
    <t xml:space="preserve">Table 5: Number of internal training courses/programs available </t>
  </si>
  <si>
    <t>Table 6: Average hours of training per employee</t>
  </si>
  <si>
    <t>Table 7: Average hours of training per employee by role category and gender</t>
  </si>
  <si>
    <t>Table 8: Average hours of emergency response training per employee</t>
  </si>
  <si>
    <t>Table 1: Employee Cultural Awareness Training (CAT)</t>
  </si>
  <si>
    <t>Table 2: Heritage site management and deployment of surveys</t>
  </si>
  <si>
    <t>Table 6: RDG heritage site management and deployment of surveys</t>
  </si>
  <si>
    <t>GRI Standard</t>
  </si>
  <si>
    <t>Disclosure</t>
  </si>
  <si>
    <t>Omission</t>
  </si>
  <si>
    <t>GRI 2: General Disclosures</t>
  </si>
  <si>
    <t>The organisation and its reporting practices</t>
  </si>
  <si>
    <t>2-1</t>
  </si>
  <si>
    <t xml:space="preserve">Organisation details </t>
  </si>
  <si>
    <t>Sustainability Report - About this Report</t>
  </si>
  <si>
    <t>Annual Report - Corporate Directory</t>
  </si>
  <si>
    <t>2-2</t>
  </si>
  <si>
    <t>Entities included in the organisation's sustainability reporting</t>
  </si>
  <si>
    <t>Annual Report - Parent Entity Information</t>
  </si>
  <si>
    <t>2-3</t>
  </si>
  <si>
    <t xml:space="preserve">Reporting period, frequency and contact point </t>
  </si>
  <si>
    <t>2-4</t>
  </si>
  <si>
    <t>Restatements of information</t>
  </si>
  <si>
    <t>2-5</t>
  </si>
  <si>
    <t>External assurance</t>
  </si>
  <si>
    <t>MinRes Board and Sustainability Committee are updated annually regarding the scope of external assurance. 
EY has provided external assurance over sustainability performance metrics for MinRes since FY20 to date.</t>
  </si>
  <si>
    <t>Activities and workers</t>
  </si>
  <si>
    <t>2-6</t>
  </si>
  <si>
    <t xml:space="preserve">Activities, value chain and other business relationships </t>
  </si>
  <si>
    <t>Information incomplete</t>
  </si>
  <si>
    <t xml:space="preserve">MinRes does not report against GRI 2-6 b iii on entities downstream from our organisation and their activities. MinRes will work on enhancing our disclosures year-on-year. </t>
  </si>
  <si>
    <t>Modern Slavery Statement</t>
  </si>
  <si>
    <t>2-7</t>
  </si>
  <si>
    <t>Employees</t>
  </si>
  <si>
    <t>Sustainability Report - Diversity and Inclusion</t>
  </si>
  <si>
    <t>2-8</t>
  </si>
  <si>
    <t>Workers who are not employees</t>
  </si>
  <si>
    <t>Information unavailable</t>
  </si>
  <si>
    <t xml:space="preserve">MinRes will work on enhancing our disclosures year-on-year. </t>
  </si>
  <si>
    <t xml:space="preserve">Governance </t>
  </si>
  <si>
    <t>2-9</t>
  </si>
  <si>
    <t>Governance structure and composition</t>
  </si>
  <si>
    <t>Sustainability Report - Sustainability Governance</t>
  </si>
  <si>
    <t>2-10</t>
  </si>
  <si>
    <t xml:space="preserve">Nomination and selection of the highest governance body </t>
  </si>
  <si>
    <t>2-11</t>
  </si>
  <si>
    <t>Chair of the highest governance body</t>
  </si>
  <si>
    <t>MinRes Chair is an Independent Non-Executive Director</t>
  </si>
  <si>
    <t>2-12</t>
  </si>
  <si>
    <t xml:space="preserve">Role of the highest governance body in overseeing the management of impacts </t>
  </si>
  <si>
    <t>2-13</t>
  </si>
  <si>
    <t>Delegation of responsibility for managing impacts</t>
  </si>
  <si>
    <t>2-14</t>
  </si>
  <si>
    <t xml:space="preserve">Role of the highest governance body in sustainability reporting </t>
  </si>
  <si>
    <t xml:space="preserve">MinRes Sustainability Committee and Board have oversight and approval of sustainability annual reporting activities. </t>
  </si>
  <si>
    <t>2-15</t>
  </si>
  <si>
    <t>Conflicts of interest</t>
  </si>
  <si>
    <t>2-16</t>
  </si>
  <si>
    <t xml:space="preserve">Communication of critical concerns </t>
  </si>
  <si>
    <t>2-17</t>
  </si>
  <si>
    <t xml:space="preserve">Collective knowledge of the highest governance body </t>
  </si>
  <si>
    <t>2-18</t>
  </si>
  <si>
    <t xml:space="preserve">Evaluation of the performance of the highest governance body </t>
  </si>
  <si>
    <t>2-19</t>
  </si>
  <si>
    <t>Remuneration policies</t>
  </si>
  <si>
    <t>Annual Report - Remuneration Report</t>
  </si>
  <si>
    <t>2-20</t>
  </si>
  <si>
    <t>Process to determine remuneration</t>
  </si>
  <si>
    <t>2-21</t>
  </si>
  <si>
    <t xml:space="preserve">Annual total compensation ratio </t>
  </si>
  <si>
    <t>Strategy, policies and practice</t>
  </si>
  <si>
    <t>2-22</t>
  </si>
  <si>
    <t>Statement on sustainable development strategy</t>
  </si>
  <si>
    <t>Sustainability Report - Sustainability Committee Chair Letter</t>
  </si>
  <si>
    <t>2-23</t>
  </si>
  <si>
    <t>Policy commitments</t>
  </si>
  <si>
    <t>Sustainability Report - Responsible Supply Chain</t>
  </si>
  <si>
    <t>2-24</t>
  </si>
  <si>
    <t xml:space="preserve">Embedding policy commitments </t>
  </si>
  <si>
    <t xml:space="preserve">Modern Slavery Statement </t>
  </si>
  <si>
    <t>2-25</t>
  </si>
  <si>
    <t>Processes to remediate negative impacts</t>
  </si>
  <si>
    <t>2-26</t>
  </si>
  <si>
    <t xml:space="preserve">Mechanisms for seeking advice and raising concerns </t>
  </si>
  <si>
    <t>Sustainability Report - Ethics and Integrity</t>
  </si>
  <si>
    <t>2-27</t>
  </si>
  <si>
    <t>Compliance with laws and regulations</t>
  </si>
  <si>
    <t>2-28</t>
  </si>
  <si>
    <t>Membership associations</t>
  </si>
  <si>
    <t>Sustainability Report - Our Sustainability Approach - Our Stakeholders</t>
  </si>
  <si>
    <t>Stakeholder engagement</t>
  </si>
  <si>
    <t>2-29</t>
  </si>
  <si>
    <t>Approach to stakeholder engagement</t>
  </si>
  <si>
    <t>2-30</t>
  </si>
  <si>
    <t xml:space="preserve">Collective bargaining agreements </t>
  </si>
  <si>
    <t>Sustainability Report - Diversity and Inclusion - Grievances and Disputes</t>
  </si>
  <si>
    <r>
      <t>Employees not covered by collective bargaining agreements are provided with employment agreements that are underpinned by a Modern Award (where applicable for their occupation or industry), and where no Modern Award exists, the agreements are underpinned by the National Employment Standards within the</t>
    </r>
    <r>
      <rPr>
        <i/>
        <sz val="11"/>
        <rFont val="Arial"/>
        <family val="2"/>
      </rPr>
      <t xml:space="preserve"> Fair Work Act 2009 </t>
    </r>
    <r>
      <rPr>
        <sz val="11"/>
        <rFont val="Arial"/>
        <family val="2"/>
      </rPr>
      <t>(Cth).</t>
    </r>
  </si>
  <si>
    <t>GRI 3: Material Topics</t>
  </si>
  <si>
    <t xml:space="preserve">Disclosures on material topics </t>
  </si>
  <si>
    <t>3-1</t>
  </si>
  <si>
    <t>Process to determine material topics</t>
  </si>
  <si>
    <t>Additional information in relation to GRI 3-1ai regarding human rights is located in our Modern Slavery Statement.</t>
  </si>
  <si>
    <t>3-2</t>
  </si>
  <si>
    <t xml:space="preserve">List of material topics </t>
  </si>
  <si>
    <t xml:space="preserve">GRI 3: Material Topics 2021: Disclosures on material topics </t>
  </si>
  <si>
    <t>3-3</t>
  </si>
  <si>
    <t>Management of material topics</t>
  </si>
  <si>
    <t>GRI 205: Anti Corruption 2016</t>
  </si>
  <si>
    <t>205-1</t>
  </si>
  <si>
    <t>Operations assessed for risks related to corruption</t>
  </si>
  <si>
    <t>205-2</t>
  </si>
  <si>
    <t>Communication and training about anti-corruption policies and procedures</t>
  </si>
  <si>
    <t>Sustainability Report - Ethics and Integrity - Code of Conduct and Business Integrity</t>
  </si>
  <si>
    <t>Information unavailable/incomplete</t>
  </si>
  <si>
    <t>205-3</t>
  </si>
  <si>
    <t>Confirmed incidents of corruption and actions taken</t>
  </si>
  <si>
    <t>GRI 206: Anti Competitive behaviour</t>
  </si>
  <si>
    <t>206-1</t>
  </si>
  <si>
    <t>Legal actions for anti-competitive behaviour, anti-trust, and monopoly practices</t>
  </si>
  <si>
    <t>GRI 406: Non-discrimination</t>
  </si>
  <si>
    <t>406-1</t>
  </si>
  <si>
    <t xml:space="preserve">Incidents of discrimination and corrective actions taken </t>
  </si>
  <si>
    <t>GRI 409: Forced or compulsory labour 2016</t>
  </si>
  <si>
    <t>409-1</t>
  </si>
  <si>
    <t>Operations and suppliers at significant risk for incidents of forced or compulsory labour</t>
  </si>
  <si>
    <t xml:space="preserve">GRI 410: Security Practices </t>
  </si>
  <si>
    <t>410-1</t>
  </si>
  <si>
    <t xml:space="preserve">Security personnel trained in human rights policies or procedures </t>
  </si>
  <si>
    <t>GRI 418: Customer privacy 2016</t>
  </si>
  <si>
    <t>418-1</t>
  </si>
  <si>
    <t>Substantiated complaints concerning breaches of customer privacy and losses of customer data</t>
  </si>
  <si>
    <t xml:space="preserve">GRI 415: Public Policy </t>
  </si>
  <si>
    <t>415-1</t>
  </si>
  <si>
    <t xml:space="preserve">Political contributions </t>
  </si>
  <si>
    <t xml:space="preserve">GRI G4 MM: Artisanal and Small-scale Mining </t>
  </si>
  <si>
    <t>MM8</t>
  </si>
  <si>
    <t xml:space="preserve">Number (and percentage) of company operating sites where artisanal and small-scale mining takes place on, or adjacent to, the site; the associated risks and the actions taken to manage and mitigate these risks </t>
  </si>
  <si>
    <t>MinRes has 0 operations (0%) where artisanal and small scale mining (ASM) takes place on, or adjacent to the site.</t>
  </si>
  <si>
    <t>N/A</t>
  </si>
  <si>
    <t xml:space="preserve"> Management of material topics</t>
  </si>
  <si>
    <t>Sustainability Report - Value and Performance</t>
  </si>
  <si>
    <t>GRI 201: Economic Performance</t>
  </si>
  <si>
    <t>201-1</t>
  </si>
  <si>
    <t xml:space="preserve">Direct economic value generated </t>
  </si>
  <si>
    <t>201-2</t>
  </si>
  <si>
    <t>Financial implications and other risks and opportunities due to climate change</t>
  </si>
  <si>
    <t>201-3</t>
  </si>
  <si>
    <t>Defined benefit plan obligations and other retirement plans</t>
  </si>
  <si>
    <t xml:space="preserve">MinRes does not currently report against GRI 201-3. MinRes will work on enhancing disclosures year-on-year to increase our alignment with the framework. </t>
  </si>
  <si>
    <t>201-4</t>
  </si>
  <si>
    <t xml:space="preserve">Financial assistance received from government </t>
  </si>
  <si>
    <t xml:space="preserve">MinRes does not currently report against GRI 201-4. MinRes will work on enhancing disclosures year-on-year to increase our alignment with the framework. </t>
  </si>
  <si>
    <t>GRI 207: Tax 2019</t>
  </si>
  <si>
    <t>207-1</t>
  </si>
  <si>
    <t>Approach to tax</t>
  </si>
  <si>
    <t>Audit and Risk Committee Charter</t>
  </si>
  <si>
    <t>The Audit and Risk Committee provides review of key financial processes such as the tax and treasury
operations, to ensure prudent management practices are in place.</t>
  </si>
  <si>
    <t>Tax Transparency Report</t>
  </si>
  <si>
    <t>207-2</t>
  </si>
  <si>
    <t>Tax governance, control, and risk management</t>
  </si>
  <si>
    <t>Annual Report - Assurance statement</t>
  </si>
  <si>
    <t>207-3</t>
  </si>
  <si>
    <t>Stakeholder engagement and management of concerns related to tax</t>
  </si>
  <si>
    <t>207-4</t>
  </si>
  <si>
    <t>Country-by-country reporting</t>
  </si>
  <si>
    <t>Material Topic: Responsible Value Chain</t>
  </si>
  <si>
    <t>GRI 204: Procurement Practices</t>
  </si>
  <si>
    <t>204-1</t>
  </si>
  <si>
    <t>Proportion of spending on local suppliers</t>
  </si>
  <si>
    <t>Sustainability Report - Responsible Supply Chain - Our Performance</t>
  </si>
  <si>
    <t>GRI 308: 
Supplier Environmental Assessment 2016</t>
  </si>
  <si>
    <t>308-1</t>
  </si>
  <si>
    <t>New suppliers that were screened using environmental criteria</t>
  </si>
  <si>
    <t xml:space="preserve">MinRes will work on enhancing disclosures year-on-year to increase our alignment with the framework. </t>
  </si>
  <si>
    <t>308-2</t>
  </si>
  <si>
    <t>Negative environmental impacts in the supply chain and actions taken</t>
  </si>
  <si>
    <t>408-1</t>
  </si>
  <si>
    <t>Operations and suppliers at significant risk for incidents of child labour</t>
  </si>
  <si>
    <t xml:space="preserve">GRI 409: Forced of Compulsory Labor </t>
  </si>
  <si>
    <t>GRI 414: Supplier Social Assessment</t>
  </si>
  <si>
    <t>414-1</t>
  </si>
  <si>
    <t>New suppliers that were screened using social criteria</t>
  </si>
  <si>
    <t>414-2</t>
  </si>
  <si>
    <t>Negative social impacts in the supply chain and actions taken</t>
  </si>
  <si>
    <t>Sustainability Report - Safety, Health and Wellbeing</t>
  </si>
  <si>
    <t>GRI 403: Occupational Health and Safety 2018</t>
  </si>
  <si>
    <t>403-1</t>
  </si>
  <si>
    <t>Occupational health and safety management system</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</si>
  <si>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</si>
  <si>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</si>
  <si>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</si>
  <si>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</si>
  <si>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</si>
  <si>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</si>
  <si>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</si>
  <si>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</si>
  <si>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403-6</t>
  </si>
  <si>
    <t>Promotion of worker health</t>
  </si>
  <si>
    <t xml:space="preserve">Sustainability Report - Safety, Health and Wellbeing - Wellbeing </t>
  </si>
  <si>
    <t>403-7</t>
  </si>
  <si>
    <t>Prevention and mitigation of occupational health and safety impacts directly linked by business relationships</t>
  </si>
  <si>
    <t>Sustainability Report - Safety, Health and Wellbeing - Contractor Management</t>
  </si>
  <si>
    <t>403-8</t>
  </si>
  <si>
    <t>Workers covered by an occupational health and safety management system</t>
  </si>
  <si>
    <t>Sustainability Report - Our Safety Management Framework</t>
  </si>
  <si>
    <t>Health and Safety Policy</t>
  </si>
  <si>
    <t>403-9</t>
  </si>
  <si>
    <t>Work-related injuries</t>
  </si>
  <si>
    <t>403-10</t>
  </si>
  <si>
    <t>Work-related ill health</t>
  </si>
  <si>
    <t>Sustainability Report - Attracting and Retaining Talent</t>
  </si>
  <si>
    <t xml:space="preserve">Sustainability Report - Diversity and Inclusion </t>
  </si>
  <si>
    <t>GRI 202: Market Presence</t>
  </si>
  <si>
    <t>202-1</t>
  </si>
  <si>
    <t xml:space="preserve">Ratios of standard entry level wage by gender compared to local minimum wage </t>
  </si>
  <si>
    <t xml:space="preserve">MinRes does not currently report against GRI 202-1. MinRes will work on enhancing disclosures year-on-year to increase our alignment with the framework. </t>
  </si>
  <si>
    <t>202-2</t>
  </si>
  <si>
    <t>Proportion of senior management hired from the local community</t>
  </si>
  <si>
    <t xml:space="preserve">MinRes does not currently report against GRI 202-2. MinRes will work on enhancing disclosures year-on-year to increase our alignment with the framework. </t>
  </si>
  <si>
    <t>401-1</t>
  </si>
  <si>
    <t xml:space="preserve">New employee hires and employee turnover </t>
  </si>
  <si>
    <t>401-2</t>
  </si>
  <si>
    <t>Benefits provided to full-time employees that are not provided to temporary or part-time employees</t>
  </si>
  <si>
    <t xml:space="preserve">Partially disclosed. MinRes will work on enhancing disclosures year-on-year to increase our alignment with the framework. </t>
  </si>
  <si>
    <t>401-3</t>
  </si>
  <si>
    <t xml:space="preserve">Parental leave </t>
  </si>
  <si>
    <t>GRI 404: Training and Education</t>
  </si>
  <si>
    <t>404-1</t>
  </si>
  <si>
    <t xml:space="preserve">Average hours of training per year per employee </t>
  </si>
  <si>
    <t>404-2</t>
  </si>
  <si>
    <t xml:space="preserve">Programs for upgrading employee skills and transition assistance programs </t>
  </si>
  <si>
    <t>404-3</t>
  </si>
  <si>
    <t>Percentage of employees receiving regular performance and career development reviews</t>
  </si>
  <si>
    <t xml:space="preserve"> MinRes will work on enhancing disclosures year-on-year to increase our alignment with the framework. </t>
  </si>
  <si>
    <t>GRI 402: Labor/Management Relations 2016</t>
  </si>
  <si>
    <t>402-1</t>
  </si>
  <si>
    <t xml:space="preserve">Minimum notice periods regarding operational changes </t>
  </si>
  <si>
    <t xml:space="preserve">GRI 405: Diversity and Equal Opportunity 2016 </t>
  </si>
  <si>
    <t>405-1</t>
  </si>
  <si>
    <t>Diversity of governance bodies and employees</t>
  </si>
  <si>
    <t>405-2</t>
  </si>
  <si>
    <t>Ratio of basic salary and remuneration of women and men</t>
  </si>
  <si>
    <t>GRI 407: Freedom of Association and Collective Bargaining 2016</t>
  </si>
  <si>
    <t>407-1</t>
  </si>
  <si>
    <t>Operations and suppliers in which the right to freedom of association and collective bargaining may be at risk</t>
  </si>
  <si>
    <t>Sustainability Report - Diversity and Inclusion - Rights to Freedom of Association</t>
  </si>
  <si>
    <t>MinRes specific topic indicators</t>
  </si>
  <si>
    <t>Gender balance per MinRes occupational categories</t>
  </si>
  <si>
    <t>GRI G4 MM: Labor/Management Relations</t>
  </si>
  <si>
    <t>MM4</t>
  </si>
  <si>
    <t xml:space="preserve">Number of strikes and lock-outs exceeding one week's duration, by country </t>
  </si>
  <si>
    <t>Number of apprenticeships by gender and Indigenous status</t>
  </si>
  <si>
    <t>Number of traineeships by gender and Indigenous status</t>
  </si>
  <si>
    <t>Number of graduates by gender and Indigenous status</t>
  </si>
  <si>
    <t>GRI 203: Indirect economic impacts 2016</t>
  </si>
  <si>
    <t xml:space="preserve">203-1 </t>
  </si>
  <si>
    <t>Infrastructure investments and services supported</t>
  </si>
  <si>
    <t xml:space="preserve">MinRes does not currently report against all criteria of GRI 203-1. MinRes will work on enhancing disclosures year-on-year to increase our alignment with the framework. </t>
  </si>
  <si>
    <t>203-2</t>
  </si>
  <si>
    <t>Significant indirect economic impacts</t>
  </si>
  <si>
    <t>Sustainability Report - Community and Stakeholder Relationships - Our Social Investment Program</t>
  </si>
  <si>
    <t xml:space="preserve">MinRes does not currently report against all criteria of GRI 203-2. MinRes will work on enhancing disclosures year-on-year to increase our alignment with the framework. </t>
  </si>
  <si>
    <t xml:space="preserve">GRI 411: Rights of Indigenous Peoples </t>
  </si>
  <si>
    <t>411-1</t>
  </si>
  <si>
    <t>Incidents or violations involving the rights of Indigenous Peoples</t>
  </si>
  <si>
    <t>GRI G4 MM5: Human Rights</t>
  </si>
  <si>
    <t>MM5</t>
  </si>
  <si>
    <t>Total number of operations taking place in or adjacent to Indigenous peoples’ territories, and number and percentage of operations or sites where there are formal agreements with Indigenous peoples’ communities</t>
  </si>
  <si>
    <t>GRI G4 MM6: Local Communities</t>
  </si>
  <si>
    <t>MM6</t>
  </si>
  <si>
    <t>Number and description of significant disputes relating to land use, customary rights of local communities and indigenous peoples</t>
  </si>
  <si>
    <t>Sustainability Report - Community and Stakeholder Relationships</t>
  </si>
  <si>
    <t>GRI 413: Local communities 2016</t>
  </si>
  <si>
    <t>413-1</t>
  </si>
  <si>
    <t>Operations with local community engagement, impact assessments, and development programs</t>
  </si>
  <si>
    <t>Sustainability Report - Community and Stakeholder Relationships - Managing Our Relationships with Communities and Stakeholders</t>
  </si>
  <si>
    <t>413-2</t>
  </si>
  <si>
    <t>Operations with significant actual and potential negative impacts on Local communities</t>
  </si>
  <si>
    <t>Material Topic: Environmental Stewardship</t>
  </si>
  <si>
    <t>Sustainability Report - Environmental Stewardship</t>
  </si>
  <si>
    <t>GRI 101: Biodiversity</t>
  </si>
  <si>
    <t>304-1</t>
  </si>
  <si>
    <t>Operational sites owned, leased, managed in, or adjacent to, protected areas and areas of high biodiversity value outside protected areas</t>
  </si>
  <si>
    <t>Sustainability Report - Environmental Stewardship - Biodiversity</t>
  </si>
  <si>
    <t>304-2</t>
  </si>
  <si>
    <t xml:space="preserve">Significant impacts of activities, products, and services on biodiversity </t>
  </si>
  <si>
    <t xml:space="preserve">MinRes reports against GRI 304-2a. MinRes will work on enhancing disclosures year-on-year to increase our alignment with the framework. </t>
  </si>
  <si>
    <t>304-3</t>
  </si>
  <si>
    <t xml:space="preserve">Habitats protected or restored </t>
  </si>
  <si>
    <t xml:space="preserve"> MinRes reports against GRI 304-3b. MinRes will work on enhancing disclosures year-on-year to increase our alignment with the framework. </t>
  </si>
  <si>
    <t>304-4</t>
  </si>
  <si>
    <t>IUCN Red List species and national conservation list species with habitats in areas affected by operations</t>
  </si>
  <si>
    <t>Sustainability Report - Environmental Stewardship - Our Biodiversity Performance</t>
  </si>
  <si>
    <t>GRI G4 MM: Biodiversity</t>
  </si>
  <si>
    <t>MM1</t>
  </si>
  <si>
    <t>Amount of land (owned or leased, and managed for production activities or extractive use) disturbed or rehabilitated</t>
  </si>
  <si>
    <t>MM2</t>
  </si>
  <si>
    <t>The number and percentage of total sites identified as requiring biodiversity management plans according to stated criteria, and the number (percentage) of those sites with plans in place</t>
  </si>
  <si>
    <t>Sustainability Report - Waste and Air Quality</t>
  </si>
  <si>
    <t>GRI 305: Emissions 2016</t>
  </si>
  <si>
    <t>305-7</t>
  </si>
  <si>
    <t>Sustainability Report - Waste and Air Quality - Air Quality</t>
  </si>
  <si>
    <t xml:space="preserve">GRI 306: Waste 2020 </t>
  </si>
  <si>
    <t>306-1</t>
  </si>
  <si>
    <t>Waste generation and significant waste-related impacts</t>
  </si>
  <si>
    <t>Sustainability Report - Waste and Air Quality - Waste</t>
  </si>
  <si>
    <t>306-2</t>
  </si>
  <si>
    <t xml:space="preserve">Management of significant waste-related impacts </t>
  </si>
  <si>
    <t>Sustainability Report -  Waste and Air Quality - Waste</t>
  </si>
  <si>
    <t>306-3</t>
  </si>
  <si>
    <t>Waste generated</t>
  </si>
  <si>
    <t>306-4</t>
  </si>
  <si>
    <t>Waste diverted from disposal</t>
  </si>
  <si>
    <t>306-5</t>
  </si>
  <si>
    <t>Waste directed to disposal</t>
  </si>
  <si>
    <t>GRI G4 MM: Effluents and Waste</t>
  </si>
  <si>
    <t>MM3</t>
  </si>
  <si>
    <t>Total amount of overburden, rock, tailings, and sludges and their associated risks</t>
  </si>
  <si>
    <t>Sustainability Report - Waste and Air Quality - Tailings and Mining Waste</t>
  </si>
  <si>
    <t>Material Topic: Water</t>
  </si>
  <si>
    <t>Sustainability Report - Water</t>
  </si>
  <si>
    <t>GRI 303: Water and Effluents 2018</t>
  </si>
  <si>
    <t>303-1</t>
  </si>
  <si>
    <t>Interactions with water as a shared resource</t>
  </si>
  <si>
    <t>Sustainability Report - Water - Our Water Stewardship</t>
  </si>
  <si>
    <t xml:space="preserve">MinRes does not currently report against GRI 303-1d. MinRes will work on enhancing disclosures year-on-year to increase our alignment with the framework. </t>
  </si>
  <si>
    <t>303-2</t>
  </si>
  <si>
    <t>Management of water discharge-related impacts</t>
  </si>
  <si>
    <t>Sustainability Report - Water - Water Risk Management</t>
  </si>
  <si>
    <t>303-3</t>
  </si>
  <si>
    <t>Water withdrawal</t>
  </si>
  <si>
    <t>303-4</t>
  </si>
  <si>
    <t>Water discharge</t>
  </si>
  <si>
    <t>Sustainability Report - Climate Change</t>
  </si>
  <si>
    <t>GRI 302: Energy 2016</t>
  </si>
  <si>
    <t>302-1</t>
  </si>
  <si>
    <t>Energy consumption within the organisation</t>
  </si>
  <si>
    <t>302-2</t>
  </si>
  <si>
    <t>Energy consumption outside of the organisation</t>
  </si>
  <si>
    <t>MinRes does not consume energy outside of the organisation.</t>
  </si>
  <si>
    <t>302-3</t>
  </si>
  <si>
    <t>Energy intensity</t>
  </si>
  <si>
    <t>302-4</t>
  </si>
  <si>
    <t>Reduction of energy consumption</t>
  </si>
  <si>
    <t>302-5</t>
  </si>
  <si>
    <t>Reductions in energy requirements of products and services</t>
  </si>
  <si>
    <t>305-1</t>
  </si>
  <si>
    <t>Direct (Scope 1) GHG emissions</t>
  </si>
  <si>
    <t>Sustainability Report - Climate Change - Metrics</t>
  </si>
  <si>
    <t>305-2</t>
  </si>
  <si>
    <t>Energy indirect (Scope 2) GHG emissions</t>
  </si>
  <si>
    <t>305-3</t>
  </si>
  <si>
    <t>Other indirect (Scope 3) GHG emissions</t>
  </si>
  <si>
    <t>305-4</t>
  </si>
  <si>
    <t>GHG emissions intensity</t>
  </si>
  <si>
    <t>305-5</t>
  </si>
  <si>
    <t>Reduction of GHG emissions</t>
  </si>
  <si>
    <t xml:space="preserve">MinRes is targeting net zero operational emissions by 2050 and  progresses appropriate mitigation and management strategies. 
MinRes will work on enhancing disclosures year-on-year to increase our alignment with the framework. </t>
  </si>
  <si>
    <t>305-6</t>
  </si>
  <si>
    <t>Emissions of ozone-depleting substances (ODS)</t>
  </si>
  <si>
    <t>Topics not considered material</t>
  </si>
  <si>
    <t>MinRes reports on topics considered material to the Company as per our materiality identification process</t>
  </si>
  <si>
    <t>Non-Material Topics</t>
  </si>
  <si>
    <t>Marketing and labelling</t>
  </si>
  <si>
    <t>Customer health and safety</t>
  </si>
  <si>
    <t>Materials</t>
  </si>
  <si>
    <t>SUSTAINABILITY ACCOUNTING STANDARDS INDEX</t>
  </si>
  <si>
    <t>MinRes adopted the SASB - Metals and Mining Sustainability Accounting Standard for improved disclosure and transparency across a number of internationally recognised reporting frameworks.</t>
  </si>
  <si>
    <t>Code</t>
  </si>
  <si>
    <t>Accounting metric</t>
  </si>
  <si>
    <t>TOPIC: Greenhouse Gas Emissions</t>
  </si>
  <si>
    <t>EM-MM-110a.1.</t>
  </si>
  <si>
    <t xml:space="preserve">Gross global scope 1 emissions, percentage covered under emissions-limiting regulations </t>
  </si>
  <si>
    <t>EM-MM-110a.2.</t>
  </si>
  <si>
    <t xml:space="preserve">Discussion of long-term and short-term strategy or plan to manage scope 1 emissions, emissions reduction targets, and an analysis of performance against those targets </t>
  </si>
  <si>
    <t>TOPIC: Air Quality</t>
  </si>
  <si>
    <t>EM-MM-120a.1.</t>
  </si>
  <si>
    <r>
      <t>Air emissions of the following pollutants: 
(1) CO
(2) NOx (excluding N</t>
    </r>
    <r>
      <rPr>
        <vertAlign val="subscript"/>
        <sz val="11"/>
        <color theme="1"/>
        <rFont val="Arial"/>
        <family val="2"/>
      </rPr>
      <t>2</t>
    </r>
    <r>
      <rPr>
        <sz val="11"/>
        <color theme="1"/>
        <rFont val="Arial"/>
        <family val="2"/>
      </rPr>
      <t>O)
(3) SOx
(4) Particulate matter (PM</t>
    </r>
    <r>
      <rPr>
        <vertAlign val="subscript"/>
        <sz val="11"/>
        <color theme="1"/>
        <rFont val="Arial"/>
        <family val="2"/>
      </rPr>
      <t>10</t>
    </r>
    <r>
      <rPr>
        <sz val="11"/>
        <color theme="1"/>
        <rFont val="Arial"/>
        <family val="2"/>
      </rPr>
      <t xml:space="preserve">)
(5) Mercury (Hg)
(6) Lead (Pb)
(7) Volatile organic compounds (VOCs) </t>
    </r>
  </si>
  <si>
    <t xml:space="preserve">MinRes discloses our air quality in our 2025 Sustainability Report and 2025 Sustainability Performance Data Tables. 
MinRes reports air emissions using our submissions to the National Pollutant Inventory (NPI). Submissions to the NPI cover the air pollutant emissions listed under SASB, as well as additional pollutants that are required by regulatory agencies where MinRes operates. Calculations are aligned with the NPI reporting rules and NPI emissions estimation methodology. This data is available to the public at http://www.npi.gov.au. </t>
  </si>
  <si>
    <t>TOPIC: Energy Management</t>
  </si>
  <si>
    <t xml:space="preserve">EM-MM-130a.1. </t>
  </si>
  <si>
    <t>(1) Total energy consumed
(2) Percentage grid electricity 
(3) Percentage renewable</t>
  </si>
  <si>
    <t xml:space="preserve">MinRes discloses energy consumed in our 2025 Sustainability Report and 2025 Sustainability Performance Data Tables. </t>
  </si>
  <si>
    <t>TOPIC: Water Management</t>
  </si>
  <si>
    <t>EM-MM-140a.1</t>
  </si>
  <si>
    <t>(1) Total fresh water withdrawn
(2) Percentage recycled
(3) Percentage in regions with High or Extremely High Baseline Water Stress</t>
  </si>
  <si>
    <t>EM-MM-140a.2.</t>
  </si>
  <si>
    <t>Number of incidents of non-compliance associated with water quality permits, standards, and regulations</t>
  </si>
  <si>
    <t>TOPIC: Waste &amp; Hazardous Materials Management</t>
  </si>
  <si>
    <t>EM-MM-150a.4</t>
  </si>
  <si>
    <t>Total weight of non-mineral waste generated</t>
  </si>
  <si>
    <t>MinRes discloses non-mineral waste generated in our 2025 Sustainability Report and 2025 Sustainability Performance Data Tables.</t>
  </si>
  <si>
    <t>EM-MM-150a.5</t>
  </si>
  <si>
    <t xml:space="preserve">Total weight of tailings produced </t>
  </si>
  <si>
    <t>MinRes discloses tailings produced in our 2025 Sustainability Report and 2025 Sustainability Performance Data Tables.</t>
  </si>
  <si>
    <t>EM-MM-150a.6</t>
  </si>
  <si>
    <t xml:space="preserve">Total weight of waste rock generated </t>
  </si>
  <si>
    <t>MinRes discloses waste rock generated in our 2025 Sustainability Report and 2025 Sustainability Performance Data Tables.</t>
  </si>
  <si>
    <t>EM-MM-150a.7</t>
  </si>
  <si>
    <t xml:space="preserve">Total weight of hazardous waste generated </t>
  </si>
  <si>
    <t>MinRes discloses hazardous waste generated in our 2025 Sustainability Report and 2025 Sustainability Performance Data Tables.</t>
  </si>
  <si>
    <t>EM-MM-150a.8</t>
  </si>
  <si>
    <t xml:space="preserve">Total weight of hazardous waste recycled </t>
  </si>
  <si>
    <t>MinRes discloses hazardous waste recycled in our 2025 Sustainability Report and 2025 Sustainability Performance Data Tables.</t>
  </si>
  <si>
    <t>EM-MM-150a.9</t>
  </si>
  <si>
    <t xml:space="preserve">Number of significant incidents associated with hazardous materials and waste management </t>
  </si>
  <si>
    <t>MinRes has had zero significant incidents associated with hazardous materials and waste management through FY25.</t>
  </si>
  <si>
    <t>EM-MM-150a.10</t>
  </si>
  <si>
    <t xml:space="preserve">Description of waste and hazardous materials management policies and procedures for active and inactive operations </t>
  </si>
  <si>
    <t>MinRes discloses waste and hazardous material management in our 2025 Sustainability Report.</t>
  </si>
  <si>
    <t>TOPIC: Biodiversity Impacts</t>
  </si>
  <si>
    <t>EM-MM-160a.1</t>
  </si>
  <si>
    <t>Description of environmental management
policies and practices for active sites</t>
  </si>
  <si>
    <t>Description of environmental management policies and practices for active sites can be found in our 2025 Sustainability Report.</t>
  </si>
  <si>
    <t>EM-MM-160a.2</t>
  </si>
  <si>
    <t xml:space="preserve">Percentage of mine sites where acid rock drainage is: 
(1) Predicted to occur
(2) Actively mitigated
(3) Under treatment or remediation </t>
  </si>
  <si>
    <t>MinRes discloses this in our 2025 Sustainability Performance Data Tables.</t>
  </si>
  <si>
    <t>EM-MM-160a.3</t>
  </si>
  <si>
    <t>Percentage of (1) proved and (2) probable reserves in or near sites with protected conservation status or endangered species habitat</t>
  </si>
  <si>
    <t>Biodiversity information on the total number of IUCN Red List species and species of national conservation with habitats in areas affected by our operated assets is disclosed in our 2025 Sustainability Performance Data Tables.</t>
  </si>
  <si>
    <t>TOPIC: Security , Human Rights &amp; Rights of Indigenous Peoples</t>
  </si>
  <si>
    <t>EM-MM-210a.1</t>
  </si>
  <si>
    <t>Percentage of (1) proved and (2) probable
reserves in or near areas of conflict</t>
  </si>
  <si>
    <t>Zero per cent of proved and probable mineral and ore reserves and zero per cent of proved petroleum reserves are in or near areas of conflict.</t>
  </si>
  <si>
    <t>EM-MM-210a.2</t>
  </si>
  <si>
    <t>Percentage of (1) proved and (2) probable
reserves in or near indigenous land</t>
  </si>
  <si>
    <t>All of our proved and probable reserves to date have been on Indigenous Australians land. Refer to our 2025 Sustainability Report for further information.</t>
  </si>
  <si>
    <t>EM-MM-210a.3</t>
  </si>
  <si>
    <t>Discussion of engagement processes and due diligence practices with respect to human rights, indigenous rights, and operation in areas of conflict</t>
  </si>
  <si>
    <t>Our community engagement processes and due diligence practices with respect to human rights, Indigenous Australians rights, and operation in areas of conflict are described in our 2025 Sustainability Report.</t>
  </si>
  <si>
    <t>TOPIC: Community Relations</t>
  </si>
  <si>
    <t>EM-MM-210b.1</t>
  </si>
  <si>
    <t>Discussion of process to manage risks and opportunities associated with community rights and interests</t>
  </si>
  <si>
    <t xml:space="preserve"> MinRes discusses our management approach to community in our 2025 Sustainability Report.</t>
  </si>
  <si>
    <t>EM-MM-210b.2</t>
  </si>
  <si>
    <t>Number and duration of non-technical delays</t>
  </si>
  <si>
    <t>In FY25, there were no protest events or project delays as a result of community concerns, community or stakeholder resistance or protest, or armed conflict in relation to MinRes' operated assets.</t>
  </si>
  <si>
    <t>TOPIC: Labor Relations</t>
  </si>
  <si>
    <t>EM-MM-310a.1</t>
  </si>
  <si>
    <t>Percentage of active workforce covered under collective bargaining agreements, broken down by U.S. and foreign employees</t>
  </si>
  <si>
    <t>EM-MM-310a.2</t>
  </si>
  <si>
    <t xml:space="preserve">Number and duration of strikes and lockouts </t>
  </si>
  <si>
    <t>In FY25, no work stoppages involving 1,000 or more workers lasting one full shift or longer occurred at our operated assets. MinRes discloses this in our 2025 Sustainability Performance Data Tables.</t>
  </si>
  <si>
    <t>TOPIC: Workforce Health &amp; Safety</t>
  </si>
  <si>
    <t>EM-MM-320a.1</t>
  </si>
  <si>
    <t>(1) MSHA all-incidence rate 
(2) Fatality rate
(3) Near miss frequency rate (NMFR)
(4) Average hours of health, safety, and emergency response training for: 
     (a) Full-time employees and 
     (b) Contract employees</t>
  </si>
  <si>
    <t>MinRes discloses our workforce safety information in our 2025 Sustainability Report and 2025 Sustainability Performance Data Tables.</t>
  </si>
  <si>
    <t>TOPIC: Business Ethics &amp; Transparency</t>
  </si>
  <si>
    <t>EM-MM-510a.1</t>
  </si>
  <si>
    <t xml:space="preserve">Description of the management system for prevention of corruption and bribery throughout the value chain </t>
  </si>
  <si>
    <t>MinRes discloses our business ethics and transparency in our 2025 Sustainability Report.</t>
  </si>
  <si>
    <t>EM-MM-510a.2.</t>
  </si>
  <si>
    <t xml:space="preserve">Production in countries that have the 20 lowest rankings in Transparency International’s Corruption Perception Index </t>
  </si>
  <si>
    <t>MinRes does not operate in any of the countries designated among the 20 lowest rankings in the 2024 Transparency International Corruption Perception Index (TICPI). All of our mining operations are in Australia, which is ranked 10 out of 180 countries in the TICPI. 
Transparency International's lowest 20 countries (ranked 158-180) for 2024 include: South Sudan, Somalia, Venezuela, Syria, Yemen, Libya, Eritrea, Equatorial Guinea, Nicaragua, Sudan, North Korea, Myanmar, Haiti, Turkmenistan, Burundi, Afghanistan, Tajikistan, Democratic Republic of the Congo, Zimbabwe and Guinea‑Bissau
Source: https://www.transparency.org/en/cpi/2024</t>
  </si>
  <si>
    <t xml:space="preserve">TOPIC: Tailings Storage Facilities Management </t>
  </si>
  <si>
    <t>EM-MM-540a.1</t>
  </si>
  <si>
    <t xml:space="preserve">Tailings storage facility inventory table:
(1) Facility name
(2) Location
(3) Ownership
(4) Operational status
(5) Construction method
(6) Maximum permitted storage capacity
(7) Current amount of tailings stored
(8) Consequence classification
(90 Date of most recent independent technical review
(10) Material findings
(11) Mitigation measures
(12) Site-specific EPRP </t>
  </si>
  <si>
    <t>MinRes discloses our tailings storage facilities inventory in our 2025 Sustainability Performance Data Tables.</t>
  </si>
  <si>
    <t>EM-MM-540a.2</t>
  </si>
  <si>
    <t xml:space="preserve">Summary of tailings management systems and governance structure used to monitor and maintain the stability of tailings storage facilities </t>
  </si>
  <si>
    <t>MinRes discloses our tailings storage facilities management in our 2025 Sustainability Report.</t>
  </si>
  <si>
    <t>EM-MM-540a.3</t>
  </si>
  <si>
    <t xml:space="preserve">Approach to development of Emergency Preparedness and Response Plans (EPRPs) for tailings storage facilities </t>
  </si>
  <si>
    <t>TOPIC: Activity Metrics</t>
  </si>
  <si>
    <t>EM-MM-000.A</t>
  </si>
  <si>
    <t>Production of 
(1) Metal ores and 
(2) Finished metal products</t>
  </si>
  <si>
    <t>MinRes discloses Iron Ore and Spodumene production in our 2025 Annual Report, as well as further information on our production activities and financial performance.</t>
  </si>
  <si>
    <t>EM-MM-000.B</t>
  </si>
  <si>
    <t>Total number of employees, percentage contractors</t>
  </si>
  <si>
    <t>MinRes discloses our people metrics in our 2025 Sustainability Performance Data Tables.</t>
  </si>
  <si>
    <t xml:space="preserve">CONTENTS </t>
  </si>
  <si>
    <t>MinRes joined the United Nations (UN) Global Compact in 2021 and outlines in our 2025 Sustainability Report how the Ten Principles – covering human rights, labour, environment, and anti-corruption – are integrated into our business strategy, culture and daily operations.</t>
  </si>
  <si>
    <t>The Ten Principles of the United Nations Global Compact</t>
  </si>
  <si>
    <t>Direct response</t>
  </si>
  <si>
    <t>Human Rights</t>
  </si>
  <si>
    <r>
      <rPr>
        <b/>
        <sz val="11"/>
        <rFont val="Arial"/>
        <family val="2"/>
      </rPr>
      <t>Principle 1:</t>
    </r>
    <r>
      <rPr>
        <sz val="11"/>
        <rFont val="Arial"/>
        <family val="2"/>
      </rPr>
      <t xml:space="preserve"> businesses should support and respect the protection of internationally proclaimed human rights</t>
    </r>
  </si>
  <si>
    <r>
      <t xml:space="preserve">Our </t>
    </r>
    <r>
      <rPr>
        <i/>
        <sz val="11"/>
        <rFont val="Arial"/>
        <family val="2"/>
      </rPr>
      <t xml:space="preserve">Human Rights Policy </t>
    </r>
    <r>
      <rPr>
        <sz val="11"/>
        <rFont val="Arial"/>
        <family val="2"/>
      </rPr>
      <t>outlines MinRes' commitment to human rights and our joint responsibility to ensure that our business activities respect the rights and dignity of all people.</t>
    </r>
  </si>
  <si>
    <r>
      <rPr>
        <b/>
        <sz val="11"/>
        <rFont val="Arial"/>
        <family val="2"/>
      </rPr>
      <t>Principle 2:</t>
    </r>
    <r>
      <rPr>
        <sz val="11"/>
        <rFont val="Arial"/>
        <family val="2"/>
      </rPr>
      <t xml:space="preserve"> make sure that they are not complicit in human rights abuses.</t>
    </r>
  </si>
  <si>
    <t>Labour</t>
  </si>
  <si>
    <r>
      <rPr>
        <b/>
        <sz val="11"/>
        <rFont val="Arial"/>
        <family val="2"/>
      </rPr>
      <t xml:space="preserve">Principle 3: </t>
    </r>
    <r>
      <rPr>
        <sz val="11"/>
        <rFont val="Arial"/>
        <family val="2"/>
      </rPr>
      <t>businesses should uphold the freedom of association and the effective recognition of the right to collective bargaining</t>
    </r>
  </si>
  <si>
    <r>
      <rPr>
        <b/>
        <sz val="11"/>
        <rFont val="Arial"/>
        <family val="2"/>
      </rPr>
      <t>Principle 4:</t>
    </r>
    <r>
      <rPr>
        <sz val="11"/>
        <rFont val="Arial"/>
        <family val="2"/>
      </rPr>
      <t xml:space="preserve"> the elimination of all forms of forced and compulsory labour</t>
    </r>
  </si>
  <si>
    <r>
      <t xml:space="preserve">Our </t>
    </r>
    <r>
      <rPr>
        <i/>
        <sz val="11"/>
        <rFont val="Arial"/>
        <family val="2"/>
      </rPr>
      <t xml:space="preserve">Human Rights Policy </t>
    </r>
    <r>
      <rPr>
        <sz val="11"/>
        <rFont val="Arial"/>
        <family val="2"/>
      </rPr>
      <t>outlines MinRes' commitment to prohibit any form of forced labour, including child labour, slave labour and human trafficking and prohibit any form of retaliation, discrimination, harassment or intimidation against any person reporting, in good faith, a breach or suspected breach of this Policy.</t>
    </r>
  </si>
  <si>
    <r>
      <rPr>
        <b/>
        <sz val="11"/>
        <rFont val="Arial"/>
        <family val="2"/>
      </rPr>
      <t>Principle 5:</t>
    </r>
    <r>
      <rPr>
        <sz val="11"/>
        <rFont val="Arial"/>
        <family val="2"/>
      </rPr>
      <t xml:space="preserve"> the effective abolition of child labour</t>
    </r>
  </si>
  <si>
    <r>
      <rPr>
        <b/>
        <sz val="11"/>
        <rFont val="Arial"/>
        <family val="2"/>
      </rPr>
      <t>Principle 6:</t>
    </r>
    <r>
      <rPr>
        <sz val="11"/>
        <rFont val="Arial"/>
        <family val="2"/>
      </rPr>
      <t xml:space="preserve"> the elimination of discrimination in respect of employment and occupation.</t>
    </r>
  </si>
  <si>
    <r>
      <rPr>
        <b/>
        <sz val="11"/>
        <rFont val="Arial"/>
        <family val="2"/>
      </rPr>
      <t>Principle 7:</t>
    </r>
    <r>
      <rPr>
        <sz val="11"/>
        <rFont val="Arial"/>
        <family val="2"/>
      </rPr>
      <t xml:space="preserve"> businesses should support a precautionary approach to environmental challenges</t>
    </r>
  </si>
  <si>
    <t>MinRes supports the precautionary principle and actions the principle through risk assessments, strategic planning, and environmental and social baseline studies embedded in our Environmental Management System processes.</t>
  </si>
  <si>
    <r>
      <rPr>
        <b/>
        <sz val="11"/>
        <rFont val="Arial"/>
        <family val="2"/>
      </rPr>
      <t>Principle 8</t>
    </r>
    <r>
      <rPr>
        <sz val="11"/>
        <rFont val="Arial"/>
        <family val="2"/>
      </rPr>
      <t>: undertake initiatives to promote greater environmental responsibility</t>
    </r>
  </si>
  <si>
    <r>
      <rPr>
        <b/>
        <sz val="11"/>
        <rFont val="Arial"/>
        <family val="2"/>
      </rPr>
      <t>Principle 9:</t>
    </r>
    <r>
      <rPr>
        <sz val="11"/>
        <rFont val="Arial"/>
        <family val="2"/>
      </rPr>
      <t xml:space="preserve"> encourage the development and diffusion of environmentally friendly technologies.</t>
    </r>
  </si>
  <si>
    <t>Anti-Corruption</t>
  </si>
  <si>
    <r>
      <rPr>
        <b/>
        <sz val="11"/>
        <rFont val="Arial"/>
        <family val="2"/>
      </rPr>
      <t xml:space="preserve">Principle 10: </t>
    </r>
    <r>
      <rPr>
        <sz val="11"/>
        <rFont val="Arial"/>
        <family val="2"/>
      </rPr>
      <t>businesses should work against corruption in all its forms, including extortion and bribery.</t>
    </r>
  </si>
  <si>
    <r>
      <t>MinRes</t>
    </r>
    <r>
      <rPr>
        <i/>
        <sz val="11"/>
        <rFont val="Arial"/>
        <family val="2"/>
      </rPr>
      <t xml:space="preserve"> Anti-Bribery and Corruption Policy</t>
    </r>
    <r>
      <rPr>
        <sz val="11"/>
        <rFont val="Arial"/>
        <family val="2"/>
      </rPr>
      <t xml:space="preserve"> outlines our commitment to fair and legal business practices and avoiding bribery, corruption and fraud.</t>
    </r>
  </si>
  <si>
    <t>TASK FORCE ON CLIMATE-RELATED FINANCIAL DISCLOSURES INDEX</t>
  </si>
  <si>
    <t xml:space="preserve">Climate change poses complex and significant long-term challenges for investors. There is a growing expectation from MinRes' investors and stakeholders that we understand and manage climate-related risks and opportunities affecting our business. </t>
  </si>
  <si>
    <t>Refer to our disclosure against the TCFD as outlined below.</t>
  </si>
  <si>
    <t>Our progress</t>
  </si>
  <si>
    <t>Describe the Board’s oversight of climate-related opportunities and risks.</t>
  </si>
  <si>
    <t xml:space="preserve">The MinRes Board oversee our emission performance through the monthly tracking of greenhouse gas (GHG) emissions, while delegating oversight of climate-related management including risk assessment and mitigation, opportunity identification, policy and regulatory compliance and carbon management to the Audit and Risk Committee.
The Audit and Risk Committee is responsible for reviewing the organisational structure of the Company to ensure appropriate resources and processes are available and are being used to eliminate or minimise risk. The Committee also has oversight of the Group’s Enterprise Risk Register, including climate change risks, controls and mitigating actions, which is presented to the Board quarterly. </t>
  </si>
  <si>
    <t>Describe management’s role in assessing and managing climate-related opportunities and risks.</t>
  </si>
  <si>
    <t xml:space="preserve">Our Chief Financial Officer provides the highest management-level responsibility for climate issues, and reports to the Board and Sustainability Committee on sustainability progress, authorising the monthly sustainability progress report. Key climate-related opportunities and risks are included in the Group’s Enterprise Risk Register, which is reviewed by Company subject matter experts and presented to the Audit and Risk Committee on a quarterly basis. </t>
  </si>
  <si>
    <t>STRATEGY</t>
  </si>
  <si>
    <t>Describe the climate-related opportunities and risks the organisation has identified over the short, medium, and long-term.</t>
  </si>
  <si>
    <t xml:space="preserve">Climate-related risks are characterised as either physical risks relating to the physical impacts of climate change, or transition risks related to the risks associated with transitioning to a lower-carbon economy. Climate-related opportunities are characterised in line with resource efficiency, energy source, product or service, market, or resilience opportunities. 
MinRes identifies and assesses climate-related opportunities and risks through the:
• assessment of physical climate information and projections for Australia for the areas where MinRes operations are located and east China where MinRes' destination ports are located. This includes a series of climate indicators for 2030 and 2050 under low (scenario 2), moderate (scenario 3) and high (scenario 4) emission scenarios, including review of extreme rain frequency, extreme rain intensity, extreme fire weather days, highest temperature, storm surge, sea level rise and longest dry spell. This information is used to identify the risks and opportunities that may affect MinRes’ business activities.
• assessment of transition risk and opportunities for MinRes under very low (scenario 1), low (scenario 2) and moderate (scenario 3) emissions scenarios, including review of future demand for minerals, stakeholder concerns and change in customer perception
• climate focused workshops and interviews engaging management, senior executives and subject matter experts across both corporate and operations to identify climate-related risks and opportunities
• embedding risk assessment processes to review and rank likelihood and consequence of the identified climate-related risks, using MinRes’ enterprise risk-rating matrix. Climate risks are reviewed on an annual basis to ensure the ranked likelihood and consequence of the identified risks and controls remains appropriate. MinRes is currently reviewing our existing methodology to redefine the way we assess our climate-related opportunities and risks.
</t>
  </si>
  <si>
    <t>Describe the impact of climate-related opportunities and risks on the organisation’s businesses, strategy, and financial planning.</t>
  </si>
  <si>
    <r>
      <t xml:space="preserve">To respond to climate-related risks and opportunities, MinRes embeds climate risk analysis in our portfolio composition, emissions reductions, targets, technology and innovation developments. Guidance from our </t>
    </r>
    <r>
      <rPr>
        <i/>
        <sz val="11"/>
        <color theme="1"/>
        <rFont val="Arial"/>
        <family val="2"/>
      </rPr>
      <t>Climate Change Policy</t>
    </r>
    <r>
      <rPr>
        <sz val="11"/>
        <color theme="1"/>
        <rFont val="Arial"/>
        <family val="2"/>
      </rPr>
      <t xml:space="preserve"> and stakeholder engagements progresses appropriate mitigation and management strategies. Company-level risks, such as the evolving mitigation regulations, are monitored by our Audit and Risk Committee. Once identified, risks are documented within our Group’s Enterprise Risk Register which includes mitigation and control measures. </t>
    </r>
  </si>
  <si>
    <t>Describe the resilience of the organisation’s strategy, taking into consideration different climate-related scenarios, including a 2°C or lower scenario.</t>
  </si>
  <si>
    <t xml:space="preserve">As we continue to develop our management approach to climate change, we consider the resilience of our strategy under various scenarios to ensure that our business continues to generate and sustain value under a changing climate.
Our key climate-related opportunities and risks have been identified through the lens of three future scenarios. These scenarios described a combination of possible future physical and socioeconomic impacts to which we may be exposed:
• Scenario 1 - Very low emission scenario (1.5°C): Aggressive emission reduction scenario to meet the Paris Agreement, marked by global collaboration by governments, society and industry to lead steep decarbonisation. Emission reduction is driven by an accelerated transition to renewables and electrifications. Aggressive regulations limit the extraction and use of fossil fuels. Transition opportunities and risks dominate. This narrative has been used to assess transition opportunities and risks only.
• Scenario 2 - Low emission scenario (below 2°C): Climate policies become gradually more stringent over time, reaching net zero emissions after 2070. Moderate technology change, gradual transition to renewables and electrification, and increasing regulations limiting the extraction and use of fossil fuels. In this narrative, there is high GDP growth per capita and low material consumption. Transition opportunities and risks dominate, but physical risks also increase. This narrative has been used to assess transition and physical opportunities and risks.
• Scenario 3 - Moderate emission scenario (2.1°C to 3.5°C): Emissions are curbed based on existing policies and announced commitments, including Nationally Determined Contributions, but fall short of meeting the Paris Agreement targets. The transition to a low carbon economy is disorderly, uncoordinated and delayed. Transition happens faster in certain regions compared to others leading to differences in regional policies and implications on cost of doing business and global trade. There is intense material consumption. Insufficient decarbonisation leads to increased physical climate damage. This narrative has been used to assess transition and physical opportunities and risks.
• Scenario 4 - High emission scenario (3.3°C to 5.7°C): Baseline of how global emissions would evolve if governments and markets make no changes to their existing policies and investments in low carbon. This scenario narrative assumes continued use of fossil fuels, energy intensive activities and high material consumption. Physical risks dominate and require significant investments in adaptation measures. This narrative has been used to assess physical risks only.
Our climate scenario analyses indicate the business’ long-term resilience and value generation under the four possible climate decarbonisation scenarios including a 1.5 - 2°C outcome. </t>
  </si>
  <si>
    <t>RISK MANAGEMENT</t>
  </si>
  <si>
    <t>Describe the organisation’s processes for identifying and assessing climate-related risks.</t>
  </si>
  <si>
    <t xml:space="preserve">MinRes considers climate change to be a key risk and has included this within its Enterprise Risk Management framework and considers existing and emerging regulatory requirements related to climate change (e.g., limits on emissions) as well as other relevant factors. 
MinRes identifies and assesses climate-related opportunities and risks through:
• assessment of physical climate information and projections for Australia for the areas where MinRes operations are located and east China where MinRes' destination ports are located. This includes a series of climate indicators for 2030 and 2050 under low (scenario 2), moderate (scenario 3) and high (scenario 4) emission scenarios, including review of extreme rain frequency, extreme rain intensity, extreme fire weather days, highest temperature, storm surge, sea level rise and longest dry spell. This information is used to identify the risks and opportunities that may affect MinRes’ business activities
• assessment of transition risk and opportunities for MinRes under very low (scenario 1), low (scenario 2) and moderate (scenario 3) emissions scenarios, including review of future demand for minerals, stakeholder concerns and change in customer perception. 
• climate focused workshops and interviews engaging management, senior executives and subject matter experts across both corporate and operations to identify climate-related risks and opportunities
• embedding risk assessment processes to review and rank likelihood and consequence of the identified climate-related risks, using MinRes’ enterprise risk-rating matrix. Climate risks are reviewed on a annual basis to ensure the ranked likelihood and consequence of the identified risks and controls remains appropriate. 
MinRes will look to repeat the opportunity and risk identification and prioritisation process on an annual basis to ensure that we are aware of any opportunities and/ or risks that may have emerged during the year. We are looking to refine the existing framework around the way we are identifying and prioritising our climate-related opportunities and risks. </t>
  </si>
  <si>
    <t>Describe the organisation’s processes for managing climate-related risks.</t>
  </si>
  <si>
    <t xml:space="preserve">Climate-related risks are managed through our comprehensive Enterprise Risk Management process and are managed in line with our organisational risk appetite. Mitigation strategies include the assessment of both transitional and physical risks and impacts for various scenarios. 
MinRes is reviewing and uplifting our Enterprise Risk Management framework to ensure findings from the climate scenario analysis is appropriately recorded and managed in our ERM. This would include the development of a framework in which MinRes will look to quantify the financial impact of climate change on our operations, keeping in consideration of our existing mitigation measures and our agility to owner-construct infrastructure that could be impacted by climate change events. </t>
  </si>
  <si>
    <t>Describe how processes for identifying, assessing, and managing climate-related risks are integrated into the organisation’s overall risk management.</t>
  </si>
  <si>
    <r>
      <t xml:space="preserve">Our approach to the identification and assessment of key climate-related opportunities and risks will evolve year-on-year to support embedding climate-related issues into business-as-usual processes. To respond to climate-related risks and opportunities, we embed climate risk analysis in our portfolio composition, emissions reductions, targets, technology and innovation developments. Guidance from our </t>
    </r>
    <r>
      <rPr>
        <i/>
        <sz val="11"/>
        <color theme="1"/>
        <rFont val="Arial"/>
        <family val="2"/>
      </rPr>
      <t>Climate Change Policy</t>
    </r>
    <r>
      <rPr>
        <sz val="11"/>
        <color theme="1"/>
        <rFont val="Arial"/>
        <family val="2"/>
      </rPr>
      <t xml:space="preserve"> and stakeholder engagements progresses appropriate mitigation and management strategies. Company-level risks, such as the evolving climate change mitigation regulations, are monitored by our Sustainability Committee and the Audit and Risk Committee. </t>
    </r>
  </si>
  <si>
    <t>METRICS &amp; TARGETS</t>
  </si>
  <si>
    <t>Disclose the metrics used by the organisation to assess climate-related risks and opportunities in line with its strategy and risk management process.</t>
  </si>
  <si>
    <t xml:space="preserve">MinRes conducted a series of interviews and workshops with key executives and stakeholders through a 2 stage process:
1. Opportunity and risk identification: identifies climate-related opportunities and risks through climate-focused interviews with stakeholders from different parts and levels of the business to understand how the climate is currently impacting operations and what the concerns are for the future. 
2. Opportunity and risk prioritisation: These climate-related opportunities and risks are then verified in an executive stakeholder workshop. After review of all opportunities and risks, the stakeholders rate each opportunity and risk by their potential impacts to the business to prioritise the key risks and opportunities. 
MinRes will look to repeat the opportunity and risk identification and prioritisation process on an annual basis to ensure that we are aware of any opportunities and/ or risks that may have emerged during the year. We are looking to refine the existing framework around the way we are identifying and prioritising our climate-related opportunities and risks. </t>
  </si>
  <si>
    <t>Disclose Scope 1, Scope 2, and, if appropriate, Scope 3 greenhouse gas (GHG) emissions, and the related risks.</t>
  </si>
  <si>
    <r>
      <t xml:space="preserve">We disclose our scope 1 and scope 2 GHG emissions and carbon intensity per Total Material Mined (TMM) in our annual sustainability reporting. We calculate our GHG emissions in line with the Australian </t>
    </r>
    <r>
      <rPr>
        <i/>
        <sz val="11"/>
        <color theme="1"/>
        <rFont val="Arial"/>
        <family val="2"/>
      </rPr>
      <t>National Greenhouse and Energy Reporting Act</t>
    </r>
    <r>
      <rPr>
        <sz val="11"/>
        <color theme="1"/>
        <rFont val="Arial"/>
        <family val="2"/>
      </rPr>
      <t xml:space="preserve"> (2007). </t>
    </r>
  </si>
  <si>
    <t>Describe the targets used by the organisation to manage climate-related risks and opportunities and performance against targets.</t>
  </si>
  <si>
    <r>
      <rPr>
        <vertAlign val="superscript"/>
        <sz val="8"/>
        <color theme="1"/>
        <rFont val="Arial"/>
        <family val="2"/>
      </rPr>
      <t>1</t>
    </r>
    <r>
      <rPr>
        <sz val="8"/>
        <color theme="1"/>
        <rFont val="Arial"/>
        <family val="2"/>
      </rPr>
      <t xml:space="preserve"> FY22 scope 1 and scope 2 emissions were 321,744t CO</t>
    </r>
    <r>
      <rPr>
        <vertAlign val="subscript"/>
        <sz val="8"/>
        <color theme="1"/>
        <rFont val="Arial"/>
        <family val="2"/>
      </rPr>
      <t>2</t>
    </r>
    <r>
      <rPr>
        <sz val="8"/>
        <color theme="1"/>
        <rFont val="Arial"/>
        <family val="2"/>
      </rPr>
      <t>e.</t>
    </r>
  </si>
  <si>
    <t>Ensure healthy lives and promote wellbeing for all at all ages.</t>
  </si>
  <si>
    <t xml:space="preserve">
By 2020, halve the number of global deaths and injuries from road traffic accidents
</t>
  </si>
  <si>
    <t xml:space="preserve">
3.6.1 Death rate due to road traffic injuries</t>
  </si>
  <si>
    <t xml:space="preserve">
Achieve universal health coverage, including financial risk protection, access to quality essential health-care services and access to safe, effective, quality and affordable essential medicines and vaccines for all
</t>
  </si>
  <si>
    <t xml:space="preserve">
3.8.2 Proportion of population with large household expenditures on health as a share of total household expenditure or income</t>
  </si>
  <si>
    <t>MinRes offers a number of health and wellbeing services to employees. These include mental health services through our Employee Assistance Program (EAP) provider and in-house counselling services, an on-site medical centre at the Perth corporate office, along with coaching and training in first aid, mental health first aid and employee wellbeing.</t>
  </si>
  <si>
    <t xml:space="preserve">
3.8.1 Coverage of essential health services
</t>
  </si>
  <si>
    <t xml:space="preserve">
By 2030, substantially reduce the number of deaths and illnesses from hazardous chemicals and air, water and soil pollution and contamination</t>
  </si>
  <si>
    <t xml:space="preserve">
3.9.1 Mortality rate attributed to household and ambient air pollution</t>
  </si>
  <si>
    <t>MinRes has a comprehensive approach to water resource management, encompassing water audits, enhanced water efficiency, and compliance with industry standards. These initiatives collectively contribute to the SDG indicator's objective of minimising illnesses linked to compromised water and inadequate sanitation, thereby promoting responsible and sustainable water practices.</t>
  </si>
  <si>
    <t xml:space="preserve">
3.9.2 Mortality rate attributed to unsafe water, unsafe sanitation and lack of hygiene (exposure to unsafe Water, Sanitation and Hygiene for All (WASH) services)</t>
  </si>
  <si>
    <t xml:space="preserve">
3.9.3 Mortality rate attributed to unintentional poisoning
</t>
  </si>
  <si>
    <t>Ensure inclusive and equitable quality education and promote lifelong learning opportunities for all.</t>
  </si>
  <si>
    <t>By 2030, ensure equal access for all women and men to affordable and quality technical, vocational and tertiary education, including university</t>
  </si>
  <si>
    <t xml:space="preserve">
4.3.1 Participation rate of youth and adults in formal and non-formal education and training in the previous 12 months, by sex
</t>
  </si>
  <si>
    <t>Achieve gender equality and empower all women and girls.</t>
  </si>
  <si>
    <t>End all forms of discrimination against all women and girls everywhere</t>
  </si>
  <si>
    <t>5.1.1 Whether or not legal frameworks are in place to promote, enforce and monitor equality and non-discrimination on the basis of sex</t>
  </si>
  <si>
    <r>
      <t xml:space="preserve">MinRes has taken steps to fulfill this requirement by enacting a </t>
    </r>
    <r>
      <rPr>
        <i/>
        <sz val="11"/>
        <color theme="1"/>
        <rFont val="Arial"/>
        <family val="2"/>
      </rPr>
      <t>Diversity and Inclusion Policy</t>
    </r>
    <r>
      <rPr>
        <sz val="11"/>
        <color theme="1"/>
        <rFont val="Arial"/>
        <family val="2"/>
      </rPr>
      <t>, aiming to reduce various forms of discrimination against women in our operations.</t>
    </r>
  </si>
  <si>
    <t xml:space="preserve">
Ensure women’s full and effective participation and equal opportunities for leadership at all levels of decision-making in political, economic and public life
</t>
  </si>
  <si>
    <t xml:space="preserve">
5.5.1 Proportion of seats held by women in (a) national parliaments and (b) local governments
</t>
  </si>
  <si>
    <r>
      <t xml:space="preserve">MinRes has taken steps to fulfill this requirement by enacting a </t>
    </r>
    <r>
      <rPr>
        <i/>
        <sz val="11"/>
        <color theme="1"/>
        <rFont val="Arial"/>
        <family val="2"/>
      </rPr>
      <t>Diversity and Inclusion Policy</t>
    </r>
    <r>
      <rPr>
        <sz val="11"/>
        <color theme="1"/>
        <rFont val="Arial"/>
        <family val="2"/>
      </rPr>
      <t>, aiming to reduce various forms of discrimination against women in our operations. 
MinRes provides several training and professional career development programs for our female employees to promote gender equity in the workplace.</t>
    </r>
  </si>
  <si>
    <t>5.5.2 Proportion of women in managerial positions</t>
  </si>
  <si>
    <t>Ensure availability and sustainable management of water and sanitation for all.</t>
  </si>
  <si>
    <t>By 2030, achieve universal and equitable access to safe and affordable drinking water for all</t>
  </si>
  <si>
    <t>6.1.1 Proportion of population using safely managed drinking water services</t>
  </si>
  <si>
    <t>By implementing  monitoring, compliance measures, and operational plans that cover water usage, quality, and protection, MinRes promotes responsible water management across its mining operations.</t>
  </si>
  <si>
    <t>By 2030, improve water quality by reducing pollution, eliminating dumping and minimizing release of hazardous chemicals and materials, halving the proportion of untreated wastewater and substantially increasing recycling and safe reuse globally</t>
  </si>
  <si>
    <t>6.3.1 Proportion of wastewater safely treated</t>
  </si>
  <si>
    <t>MinRes minimises the release of hazardous substances, encouraging recycling and safe reuse, and adopting responsible wastewater treatment practices.</t>
  </si>
  <si>
    <t>6.3.2 Proportion of bodies of water with good ambient water quality</t>
  </si>
  <si>
    <t>By 2030, substantially increase water-use efficiency across all sectors and ensure sustainable withdrawals and supply of freshwater to address water scarcity and substantially reduce the number of people suffering from water scarcity</t>
  </si>
  <si>
    <t>6.4.1 Change in water-use efficiency over time</t>
  </si>
  <si>
    <t>6.4.2 Level of water stress: freshwater withdrawal as a proportion of available freshwater resources</t>
  </si>
  <si>
    <t>Ensure access to affordable, reliable, sustainable and modern energy for all.</t>
  </si>
  <si>
    <t>By 2030, increase substantially the share of renewable energy in the global energy mix</t>
  </si>
  <si>
    <t>7.2.1 Renewable energy share in the total final energy consumption</t>
  </si>
  <si>
    <t>Promote sustained, inclusive and sustainable economic growth, full and productive employment and decent work for all.</t>
  </si>
  <si>
    <t>By 2030, achieve full and productive employment and decent work for all women and men, including for young people and persons with disabilities, and equal pay for work of equal value</t>
  </si>
  <si>
    <t>8.5.1 Average hourly earnings of female and male employees, by occupation, age and persons with disabilities</t>
  </si>
  <si>
    <t xml:space="preserve">MinRes has demonstrated ongoing improvement in the participation of women and young people within our workforce and aims to create an environment that ensures equitable opportunities and fair compensation. </t>
  </si>
  <si>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</si>
  <si>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8.7.1 Proportion and number of children aged 5‑17 years engaged in child labour, by sex and age</t>
  </si>
  <si>
    <t>MinRes' systems, processes, and strategies to address modern slavery risks in our operations and supply chains works towards SDG 8 – decent work and economic growth – with the goal of eradicating forced labour, modern slavery and child labour worldwide.</t>
  </si>
  <si>
    <t>Protect labour rights and promote safe and secure working environments for all workers, including migrant workers, in particular women migrants, and those in precarious employment</t>
  </si>
  <si>
    <t>8.8.1 Fatal and non-fatal occupational injuries per 100,000 workers, by sex and migrant status</t>
  </si>
  <si>
    <t>MinRes has a strong track record of safety and wellbeing within the workplace and continues to improve key safety performance metrics such as Total Recordable Injury Frequency Rate (TRIFR).</t>
  </si>
  <si>
    <t>8.8.2 Level of national compliance with labour rights (freedom of association and collective bargaining) based on International Labour Organization (ILO) textual sources and national legislation, by sex and migrant status</t>
  </si>
  <si>
    <t>Reduce inequality within and among countries.</t>
  </si>
  <si>
    <t>By 2030, empower and promote the social, economic and political inclusion of all, irrespective of age, sex, disability, race, ethnicity, origin, religion or economic or other status.</t>
  </si>
  <si>
    <t>10.2.1 Proportion of people living below 50 per cent of median income, disaggregated by age, sex and persons with disabilities.</t>
  </si>
  <si>
    <r>
      <t>MinRes has a</t>
    </r>
    <r>
      <rPr>
        <i/>
        <sz val="11"/>
        <color theme="1"/>
        <rFont val="Arial"/>
        <family val="2"/>
      </rPr>
      <t xml:space="preserve"> Diversity and Inclusion Policy</t>
    </r>
    <r>
      <rPr>
        <sz val="11"/>
        <color theme="1"/>
        <rFont val="Arial"/>
        <family val="2"/>
      </rPr>
      <t xml:space="preserve"> which commits to foster diversity and inclusion at all levels of the organisation, regardless of gender identity, nationality, marital or family status, sexual orientation, age, disability or impairment, Indigenous Australian identity, ethnicity, cultural background, religious beliefs, political conviction, union membership, socio-economic background, perspective, or life experience.</t>
    </r>
  </si>
  <si>
    <t>Make cities and human settlements inclusive, safe, resilient and sustainable.</t>
  </si>
  <si>
    <t>Strengthen efforts to protect and safeguard the world’s cultural and natural heritage.</t>
  </si>
  <si>
    <t>11.4.1 Total per capita expenditure on the preservation, protection and conservation of all cultural and natural heritage, by source of funding (public, private), type of heritage (cultural, natural) and level of government (national, regional, and local/municipal).</t>
  </si>
  <si>
    <r>
      <t xml:space="preserve">MinRes has an </t>
    </r>
    <r>
      <rPr>
        <i/>
        <sz val="11"/>
        <color theme="1"/>
        <rFont val="Arial"/>
        <family val="2"/>
      </rPr>
      <t>Indigenous People's Policy</t>
    </r>
    <r>
      <rPr>
        <sz val="11"/>
        <color theme="1"/>
        <rFont val="Arial"/>
        <family val="2"/>
      </rPr>
      <t xml:space="preserve"> which outlines our commitment to respect and work with local Indigenous groups. MinRes is committed to ensuring compliance with all relevant legislation and regulations concerning the preservation and protection of cultural heritage.</t>
    </r>
  </si>
  <si>
    <t>By 2030, provide universal access to safe, inclusive and accessible, green and public spaces, in particular for women and children, older persons and persons with disabilities.</t>
  </si>
  <si>
    <t>11.7.2 Proportion of persons victim of physical or sexual harassment, by sex, age, disability status and place of occurrence, in the previous 12 months.</t>
  </si>
  <si>
    <t>Ensure sustainable consumption and production patterns.</t>
  </si>
  <si>
    <t>By 2030, halve per capita global food waste at the retail and consumer levels and reduce food losses along production and supply chains, including post-harvest losses.</t>
  </si>
  <si>
    <t>12.3.1 (a) Food loss index and (b) food waste index.</t>
  </si>
  <si>
    <t>Encourage companies, especially large and transnational companies, to adopt sustainable practices and to integrate sustainability information into their reporting cycle.</t>
  </si>
  <si>
    <t>12.6.1 Number of companies publishing sustainability reports.</t>
  </si>
  <si>
    <t>MinRes publishes an annual Sustainability Report disclosing our performance against our key material topics.</t>
  </si>
  <si>
    <t>-</t>
  </si>
  <si>
    <t>Take urgent action to combat climate change and its impacts.</t>
  </si>
  <si>
    <t>Integrate climate change measures into national policies, strategies and planning.</t>
  </si>
  <si>
    <t>13.2.1 Number of countries with nationally determined contributions, long-term strategies, national adaptation plans, strategies as reported in adaptation communications and national communications.</t>
  </si>
  <si>
    <r>
      <t>MinRes has a</t>
    </r>
    <r>
      <rPr>
        <i/>
        <sz val="11"/>
        <color theme="1"/>
        <rFont val="Arial"/>
        <family val="2"/>
      </rPr>
      <t xml:space="preserve"> Climate Change Policy</t>
    </r>
    <r>
      <rPr>
        <sz val="11"/>
        <color theme="1"/>
        <rFont val="Arial"/>
        <family val="2"/>
      </rPr>
      <t xml:space="preserve"> outlining our commitments to incorporating policies, strategies and planning into our operations.</t>
    </r>
  </si>
  <si>
    <t>13.2.2 Total greenhouse gas emissions per year.</t>
  </si>
  <si>
    <t>Ongoing disclosure of total GHG emissions per year in MinRes' Sustainability Performance Tables.</t>
  </si>
  <si>
    <t>Protect, restore and promote sustainable use of terrestrial ecosystems, sustainably manage forests, combat desertification, and halt and reverse land degradation and halt biodiversity loss.</t>
  </si>
  <si>
    <t>By 2020, combat desertification, restore degraded land and soil, including land affected by desertification, drought and floods, and strive to achieve a land- degradation-neutral world.</t>
  </si>
  <si>
    <t>15.3.1 Proportion of land that is degraded over total land area.</t>
  </si>
  <si>
    <r>
      <t xml:space="preserve">MinRes has an </t>
    </r>
    <r>
      <rPr>
        <i/>
        <sz val="11"/>
        <color theme="1"/>
        <rFont val="Arial"/>
        <family val="2"/>
      </rPr>
      <t>Environment Policy</t>
    </r>
    <r>
      <rPr>
        <sz val="11"/>
        <color theme="1"/>
        <rFont val="Arial"/>
        <family val="2"/>
      </rPr>
      <t xml:space="preserve"> which outlines our commitment to integrate rehabilitation and closure considerations throughout all stages of our activities to transition to closure effectively.</t>
    </r>
  </si>
  <si>
    <t>Take urgent and significant action to reduce the degradation of natural habitats, halt the loss of biodiversity, and, by 2020, protect and prevent the extinction of threatened species.</t>
  </si>
  <si>
    <t>15.5.1 Red List Index.</t>
  </si>
  <si>
    <t>MinRes discloses the biodiversity status and species per the IUCN Red List related to the regions in which we operate. MinRes also discloses its biodiversity performance on an ongoing basis within our Sustainability Report.</t>
  </si>
  <si>
    <t>Strengthen the means of implementation and revitalize the global partnership for sustainable development.</t>
  </si>
  <si>
    <t>Encourage and promote effective public, public-private and civil society partnerships, building on the experience and resources strategies of partnerships.</t>
  </si>
  <si>
    <t>17.17.1 Amount in United States dollars committed to public-private partnerships for infrastructure.</t>
  </si>
  <si>
    <t>MinRes has a number of partnerships spanning governments, Indigenous groups, communities and other stakeholders. These partnerships are important to effective and collaborative relationships between MinRes and its stakeholders.</t>
  </si>
  <si>
    <t xml:space="preserve">Stakeholder engagement is an important part of informing our materiality assessment and to understand the broader impact of our business and social licence to operate.
MinRes engages with a diverse range of stakeholders to build trusting relationships and drive best business practices. Our stakeholders are identified as individuals, groups or organisations who have a material influence on, or are materially influenced by, MinRes’ operations and activities. </t>
  </si>
  <si>
    <t>Table 1 shows our key stakeholder groups, our engagement mechanisms, the issues that matter to our stakeholders, how we manage those issues, challenges that we face and how we respond to those challenges.</t>
  </si>
  <si>
    <t>GRI 2-29 | Approach to stakeholder engagement</t>
  </si>
  <si>
    <t>Table 1: Our stakeholders</t>
  </si>
  <si>
    <t>Stakeholder</t>
  </si>
  <si>
    <t>How we engage</t>
  </si>
  <si>
    <t>What matters</t>
  </si>
  <si>
    <t>How we manage what matters</t>
  </si>
  <si>
    <t>Our challenges</t>
  </si>
  <si>
    <t>How we responded</t>
  </si>
  <si>
    <t xml:space="preserve">Employees and contractors </t>
  </si>
  <si>
    <t>• Intranet (MinRes Connect) which can be viewed on personal devices.
• Weekly newsletter to employees (The Weekly Round-up).
• Managing Director quarterly webinars.
• Leadership emails / announcements.
• Leadership briefings.
• Staff events.
• Posters on noticeboards.
• Printed collateral in lunchrooms.
• Digital TVs and desktops across sites and offices to display announcements and notices.
• Networking events.
• Daily pre-start meetings.
• Site and office inductions.
• Training events and programs.
• Team meetings.
• Employee Your Voice feedback surveys.
• Gender and Indigenous Safety Audits 
• Barbecues, morning teas and fundraising events.
• Industry events.
• Cultural celebrations including NAIDOC Week, Reconciliation Week and Change Champion Networks.</t>
  </si>
  <si>
    <t>• Strategy and sustainable growth.
• Safe and supportive working environment.
• Business culture, ethics and anti-corruption.
• Health and wellbeing.
• Development and career opportunities.
• Fair employee remuneration and recognition.
• Diversity, equity and inclusion.</t>
  </si>
  <si>
    <t>• Our Safety Management Framework ensures that we have a healthy and safe working environment.
• Our Code of Conduct and Business Integrity defines the way we do business.
• Our Mind Matters program provides employees and their families with access to confidential counselling services, either through our in-house Mind Matters team or externally via our Employee Assistance Provider. 
• Our GP and wellness centre, conveniently located at Head Office, accessible to all employees. Services are bulk billed through Medicare, guaranteeing high-quality medical care with no out-of-pocket expenses.
• Extensive health and wellbeing programs, recognising employee mental health as a top priority.
• Remuneration and rewards – employee share plans, yearly bonuses, remuneration reviews, deals and discounts for retail, accommodation, travel, health and wellness and financial services.
• Support for internal and external training and professional development.
• Performance and Goals reviews and regular job appraisals.</t>
  </si>
  <si>
    <t>• Diverse rosters of our workforce do not facilitate simultaneous communication of information to all employees.
• Variances in employee experience due to the distribution of personnel across 33 company-owned and client site locations.
• Difficulty connecting with site-based frontline workforce who do not have access to a desktop environment.</t>
  </si>
  <si>
    <t>• Delivered Safe and Respectful Behaviours campaigns.
• Conducted annual Code of Conduct and Business Integrity training.
• Promoted health, wellbeing and mental health programs and awareness.
• Provided personal and professional development opportunities.
• Dedicated internal communications team focused on building system solutions and upskilling leaders to engage our frontline workforce.</t>
  </si>
  <si>
    <t>Local communities and Aboriginal People</t>
  </si>
  <si>
    <r>
      <rPr>
        <u/>
        <sz val="11"/>
        <color theme="1"/>
        <rFont val="Arial"/>
        <family val="2"/>
      </rPr>
      <t>Local communities</t>
    </r>
    <r>
      <rPr>
        <sz val="11"/>
        <color theme="1"/>
        <rFont val="Arial"/>
        <family val="2"/>
      </rPr>
      <t xml:space="preserve">
• Understand our local communities, partners and stakeholders.
• Identify and assess issues and opportunities to minimise adverse impacts and support positive outcomes. 
• Social investment through partnerships, community grants, in-kind support and donations. 
• Support and participate in local community events and activities alongside industry and our partner organisations. 
• Information sessions and meetings with community members. 
• Regional-based community consultation group meetings and site-based community reference groups. 
• Regional community office for local, face-to-face engagement.
• Responsive and timely grievance and feedback mechanisms. 
</t>
    </r>
    <r>
      <rPr>
        <u/>
        <sz val="11"/>
        <color theme="1"/>
        <rFont val="Arial"/>
        <family val="2"/>
      </rPr>
      <t xml:space="preserve">Aboriginal People
</t>
    </r>
    <r>
      <rPr>
        <sz val="11"/>
        <color theme="1"/>
        <rFont val="Arial"/>
        <family val="2"/>
      </rPr>
      <t>• Heritage surveys and effective cultural heritage management. 
• Culturally appropriate meetings with Native Title holders, claimant groups and other Traditional Owners.
• On Country Native Title Board meetings.
• Negotiate in good faith to reach and modernise Native Title agreements. 
• Regionally based Indigenous Engagement Advisors.</t>
    </r>
  </si>
  <si>
    <r>
      <rPr>
        <u/>
        <sz val="11"/>
        <color theme="1"/>
        <rFont val="Arial"/>
        <family val="2"/>
      </rPr>
      <t xml:space="preserve">Local communities
</t>
    </r>
    <r>
      <rPr>
        <sz val="11"/>
        <color theme="1"/>
        <rFont val="Arial"/>
        <family val="2"/>
      </rPr>
      <t xml:space="preserve">• Providing communities with positive business, procurement and employment outcomes. 
 • Understanding community expectations, concerns and interests. 
• Meaningful, transparent, proactive consultation and engagement at all stages of mining activities.
• Building genuine mutually beneficial stakeholder relationships. 
</t>
    </r>
    <r>
      <rPr>
        <u/>
        <sz val="11"/>
        <color theme="1"/>
        <rFont val="Arial"/>
        <family val="2"/>
      </rPr>
      <t>Aboriginal People</t>
    </r>
    <r>
      <rPr>
        <sz val="11"/>
        <color theme="1"/>
        <rFont val="Arial"/>
        <family val="2"/>
      </rPr>
      <t xml:space="preserve">
• Shared value and local economic development.
• Indigenous partnerships.
• Supporting Indigenous community health and wellbeing initiatives.
• Effective cultural heritage protection, preservation mechanisms and respect for heritage sites.
• Building MinRes cultural competency for a safe and respectful workplace. 
• Land management and rehabilitation.
• Regulatory and legal compliance. 
• Delivering Native Title agreement commitments. </t>
    </r>
  </si>
  <si>
    <r>
      <t xml:space="preserve">Local communities
</t>
    </r>
    <r>
      <rPr>
        <sz val="11"/>
        <color theme="1"/>
        <rFont val="Arial"/>
        <family val="2"/>
      </rPr>
      <t xml:space="preserve">• Transparent and effective community engagement, consultation and grievance mechanisms. 
• Onslow community office and regionally based Community Engagement Officer.
• Community partnerships, investment and community grant programs. 
• Employment and career pathway opportunities.
</t>
    </r>
    <r>
      <rPr>
        <u/>
        <sz val="11"/>
        <color theme="1"/>
        <rFont val="Arial"/>
        <family val="2"/>
      </rPr>
      <t xml:space="preserve">
Aboriginal People
</t>
    </r>
    <r>
      <rPr>
        <sz val="11"/>
        <color theme="1"/>
        <rFont val="Arial"/>
        <family val="2"/>
      </rPr>
      <t xml:space="preserve">• Agreements with Native Title groups. 
• Compliance and continual improvement of engagement and consultation.
• Providing local and Aboriginal business opportunities. 
• Development of a second Reconciliation Action Plan (RAP) reflecting changes since the inaugural report, with the approval of Reconciliation Australia.
• Site-specific Cultural Awareness Training. </t>
    </r>
  </si>
  <si>
    <r>
      <t xml:space="preserve">Local communities
</t>
    </r>
    <r>
      <rPr>
        <sz val="11"/>
        <color theme="1"/>
        <rFont val="Arial"/>
        <family val="2"/>
      </rPr>
      <t xml:space="preserve">• Community engagement resources not aligned with community expectations. 
</t>
    </r>
    <r>
      <rPr>
        <u/>
        <sz val="11"/>
        <color theme="1"/>
        <rFont val="Arial"/>
        <family val="2"/>
      </rPr>
      <t xml:space="preserve">
Aboriginal People
</t>
    </r>
    <r>
      <rPr>
        <sz val="11"/>
        <color theme="1"/>
        <rFont val="Arial"/>
        <family val="2"/>
      </rPr>
      <t>• Native Title party capacity, resourcing and time constraints to regularly engage.
• Project approval timeframe constraints versus Native Title party timeframe. 
• Heritage non-compliance can impact consultation timeframes and relationships.  
• Internal resource constraints. 
• Compressed project development timeframes and requirements may limit and/or impact engagement timelines.</t>
    </r>
  </si>
  <si>
    <r>
      <t xml:space="preserve">Local communities
</t>
    </r>
    <r>
      <rPr>
        <sz val="11"/>
        <color theme="1"/>
        <rFont val="Arial"/>
        <family val="2"/>
      </rPr>
      <t xml:space="preserve">• Hosted two Onslow Community Reference Group meetings. 
• Presented at the Shire of Ashburton’s Community Forum.
• Provided community grants valued across our regional areas. 
• Revised and implemented our Community Complaints and Feedback mechanism. 
• Delivered in-person project overviews on energy exploration activities to Local Councils including Shires of Gingin, Coorow, Mingenew and Ashburton.
• Maintained ongoing consultation with all Local Governments on project developments, impacts and opportunities.
</t>
    </r>
    <r>
      <rPr>
        <u/>
        <sz val="11"/>
        <color theme="1"/>
        <rFont val="Arial"/>
        <family val="2"/>
      </rPr>
      <t xml:space="preserve">
Aboriginal People</t>
    </r>
    <r>
      <rPr>
        <sz val="11"/>
        <color theme="1"/>
        <rFont val="Arial"/>
        <family val="2"/>
      </rPr>
      <t xml:space="preserve">
• Delivered 10 Pilbara based Indigenous engagement and recruitment sessions. 
• Engaged with 51 active Indigenous suppliers to secure a $73.5 million Indigenous business spend. 
• Continued to engage with Native Title partners regarding MinRes training and career pathway opportunities. 
• Met with Native Title parties monthly regarding employment and business development.
• Scheduled Native Title party meetings.  
• Complied with Native Title agreement engagement and consultation provisions.  
• Progressive development of the RAP. 
• Supported participation in internal and external NAIDOC and National Reconciliation Week activities.</t>
    </r>
  </si>
  <si>
    <t xml:space="preserve">Other tenement holders, pastoralists and private land holders </t>
  </si>
  <si>
    <t>• Notifications when applying for new tenements. 
• Regular and transparent briefings and communication.
• Face-to-face meetings, phone calls and emails to facilitate effective engagement.
• Notifications and/or requests for consent when requiring access to land to conduct activities.</t>
  </si>
  <si>
    <t>• Access to land for construction and infrastructure provision.
• Responsible land use, management and rehabilitation.
• Access to land for reconnaissance and study activities, including environmental, heritage and exploration activities.
• Compliance with legislation, tenement conditions and obligations under access agreements.</t>
  </si>
  <si>
    <t xml:space="preserve">•  Negotiating access agreements. 
• Maintaining productive and respectful working relationships.
• Collaborating on impact management and associated initiatives.
• Establishing standard conditions of access. </t>
  </si>
  <si>
    <t>• Project approval timeframe constraints.
• Challenging regulatory environment.
• Changing stakeholder expectations.
• Embedding effective internal governance systems and controls.</t>
  </si>
  <si>
    <t>• Strategic analysis of land access and tenure options.
• Comprehensive management of tenement compliance through the Landtracker system.
• Management of new and existing agreements through establishment of the Agreement Management System (AMS).
• Improving land access and tenement obligation compliance through AMS and by establishing the Land Activity Permit (LAP) process to govern on ground access.</t>
  </si>
  <si>
    <t>Local, State and Federal Government</t>
  </si>
  <si>
    <t>• Formal and informal  engagement with Members of Parliament, regulators and government agencies.
• Participation in local council meetings.
• Advocacy through member organisations ie CME and AMEC.</t>
  </si>
  <si>
    <t>• Legal and regulatory compliance.
• Local economic development.
• Employment opportunities.
• Land management and rehabilitation.</t>
  </si>
  <si>
    <t>• Submissions as part of legal and regulatory approval processes.
• Regulatory compliance and reporting.
• Increasing proactive engagement.
• Frequent and ongoing updates on existing projects and operations.</t>
  </si>
  <si>
    <t>• Changes to policy and legislation.
• Managing competing interests of stakeholders in local government jurisdictions.
• Changes to local government representation.</t>
  </si>
  <si>
    <t>• Increased and ongoing participation in events organised or attended by  government.
• Increased dialogue and direct communication with existing and newly elected government representatives.</t>
  </si>
  <si>
    <t>Customers</t>
  </si>
  <si>
    <t>• Building strong customer relationships with timely, transparent and effective communication. 
• Engage with customers on product quality and specification and ensure meeting contractual delivery obligations.
• Sharing our sustainability performance, action plans and commitments and collaboration with customers, as part of customers engagement process.</t>
  </si>
  <si>
    <t>• Reliability for supply of key raw materials.
• Meet contractual delivery obligations, manage customer performance and work together on reducing greenhouse gas emissions.</t>
  </si>
  <si>
    <t>• Cost control to allow production to continue through the market cycles.
• Maintaining our operating licence through execution of company policies around sustainable production.
• Interface between marketing and production teams to manage natural quality variability.
• Know Your Customer checks and Social Responsibility &amp; Ethical Sourcing Questionnaire to be completed for all new customers</t>
  </si>
  <si>
    <t>• Keeping costs under control in an inflationary environment.
• Reliability of third party services and performance.
• Inconsistency of standards, laws and practices between different countries and companies.
• New technologies that require time and significant research and development expenditure to develop.
• Market volatility response and adapt to policy change.</t>
  </si>
  <si>
    <t>• Executed cost out initiatives across the business in response to lower commodity prices.
• Tighten control and management on supply chain related services and engage with performance measurement.
• Developed the lower cost, long life Onslow Iron Project as the future cornerstone of MinRes iron ore supply.
• Transitioned customers from existing short-life production to Onslow products.
• Strict vessel vetting for conformance with IMO, AMSA and international shipping standards and sanction compliance.</t>
  </si>
  <si>
    <t>Joint venture partners</t>
  </si>
  <si>
    <t>• Meetings at a frequency agreed by both parties.
• Joint venture reporting of financial and operational results.</t>
  </si>
  <si>
    <t>• Meeting contractual obligations.
• Reliability of supply.
• Product quality.
• Mutual value creation.
• Value-add and profitability.
• Major development plans.</t>
  </si>
  <si>
    <t xml:space="preserve">• Engaging on key matters in joint venture partnerships.
• Collaboration to effectively manage operations. </t>
  </si>
  <si>
    <t>Suppliers</t>
  </si>
  <si>
    <t>• Supplier management and collaboration. 
• Supplier assessments and due diligence.
• Sourcing processes designed to select preferred suppliers.
• Supplier knowledge and training shares.
• Supply Chain Transparency Program.
• Social compliance audits.
• Formal, supplier relationship programs.
• Australian Industry Participation Plan activities – Onslow Iron project only.</t>
  </si>
  <si>
    <t>• Supplier safety performance, including the wellbeing of employees.
• Securing volume and quality of goods and services to MinRes at the right price, with delivery of value throughout their lifecycle.
• Supplier performance, including sustainability.
• Management of key contracts and suppliers.
• Supplier risk profiles.
• Supplier diversity.
• Compliance to payment terms.
• Continuity of business relationships.
• Local procurement.
• Indigenous business engagement and development.
• Supplier engagement and enablement.
• Business ethics and anti-corruption.
• Labour rights and working conditions.
• Environmental and climate responsibility.</t>
  </si>
  <si>
    <t>• MinRes uses the Coupa platform, which provides significant business intelligence to our procurement systems and processes.
• MinRes’ supplier governance framework has a mature suite of policy and procedural documents.
•  Human Rights Strategy and Supply Chain Transparency Framework and Program, brings together, and optimising, people, systems and processes.
• Enhanced due diligence for high-risk categories and countries. 
• Strengthened capacity of our procurement function through a dedicated Manager for Sustainable Procurement, providing increased oversight and management of our risk processes and supply chain sustainability performance.</t>
  </si>
  <si>
    <t>• Technology platforms have a limited capacity to deliver meaningful insights that provide a realistic assessment of the risks in the deeper layers of the supply chain.  This is a resource intensive process, so we identify a few, select strategic suppliers to explore supply chain information with.
• System enablement of business-as-usual processes to allow resources to influence a greater level of change with selected suppliers.</t>
  </si>
  <si>
    <t>• Continue to deploy and improve as required the Supply Chain Transparency Framework enabling a deeper level risk assessment with our direct suppliers and their supply chains.
• Updated the  Supply Chain – Human Rights Incident Management Procedure to align to the risk treatment requirements at an enterprise level.
• Launched an automated  self-assessment questionnaire relating to human rights exposures.
• Continued our active membership with the HRREc.</t>
  </si>
  <si>
    <t xml:space="preserve">Trade unions </t>
  </si>
  <si>
    <t>• Unions undertake regular visits to MinRes sites.
• MinRes responds to union issues and queries as and when appropriate.
• Supplier/contractor assessments and due diligence.
• Enterprise bargaining.</t>
  </si>
  <si>
    <t xml:space="preserve">• Employment terms and conditions.
• Site accommodation.
• Safe working environment.
• Terms and conditions within Enterprise Agreements. </t>
  </si>
  <si>
    <t>• Unions are provided right of entry access to all MinRes sites as per legislation.
• Employees and their representatives are consulted over any major workplace change.
• Employees are remunerated at market competitive rates.
• MinRes has a strong safety management framework in place.
• Comply with good faith bargaining requirements during negotiations.</t>
  </si>
  <si>
    <t>• Increased level of industrial regulation.
• Market fluctuations with terms and conditions of employment.</t>
  </si>
  <si>
    <t>• Right of entry procedures to ensure alignment with legislation and effective facilitation of entries.
• Analysed employment terms and conditions to ensure alignment with industry.
• Consulted with employees in a timely manner where major changes occurred.
• Enhanced safety measures.</t>
  </si>
  <si>
    <t xml:space="preserve">Industry associations, peers and academia </t>
  </si>
  <si>
    <t>• Attendance at industry association events.
• Participation in industry forums, collaborative projects and industry association working groups and committees.
• Sponsorship of industry association events.
• Engagement with industry association members through speaking opportunities.
• Joint research and research funding.
• Development and/or piloting of technology.</t>
  </si>
  <si>
    <t>• Developing local business opportunities.
• Advancing the development of standards and constructive policies.
• Supporting and sustaining jobs in the communities where we operate.</t>
  </si>
  <si>
    <t>Memberships and associations with:
• Association of Mining and Exploration Companies (AMEC)
• Australian Energy Producers (AEP)
• Australian Industry Group
• Australian Resources &amp; Energy Employer Association (AREEA)
• Chamber of Commerce and Industry for Kalgoorlie-Boulder, Esperance, Rockingham, Kwinana, Onslow, Port Hedland, Newman
• Chamber of Commerce and Industry Western Australia (CCIWA)
• Chamber of Minerals and Energy (CME)
• Diversity Council Australia
• Future Energy Exports Cooperative Research Centre as a supporting partner    
• International Lithium Association
• Maritime Industry Australia Ltd (MIAL)
• National Association of Women in Operations
• Port Hedland Industry Council.
Active participation in:
• Several AEP, CME, AMEC and CCIWA committees, working groups and regional councils, with regular attendance at meetings.
• The HRREc, working with our peers to develop guidance on how to respond to incidents of modern slavery.
• Industry association forums and provision of feedback on requests for comments.
• Curtin University and research partnerships.</t>
  </si>
  <si>
    <t>• Rapidly changing business priorities and key areas of focus. 
• Breadth of commodities and growth projects resulting in a variety of representatives across a high number of associations and their working groups and committees. 
• Competing interests internally impacting strategic direction.
• Participation requires a significant investment of both time and resources.</t>
  </si>
  <si>
    <t>• Formal and informal  recommendations, feedback and responses, on requests for data, comments on policy positions and guidance on process and procedures. 
• Active participation and attendance at a range of events and meetings. 
• Identified and committed to various sponsorship opportunities.
• Leaders regularly engaged in industry association groups to collaborate on shared challenges.
• Representation across working groups designed to tackle industry challenges.</t>
  </si>
  <si>
    <t xml:space="preserve">Finance providers and investors </t>
  </si>
  <si>
    <t>• Annual reporting suite - full-year, half year, Annual Report and Sustainability Report.
• Quarterly activity report.
• Domestic and international Investor roadshows.
• Annual General Meeting.
• Conferences.
• Site tours.
• Media, social media and website.
• Ad hoc emails, meetings, calls and briefings to analysts, financial institutions, ratings agencies, proxy advisors, and equity and bond investors.
• Regular open and transparent communication with the banking group.
• Provide long term corporate forecasts to the RCF banking group under confidentiality agreements.</t>
  </si>
  <si>
    <t>• Financial performance and guidance.
• Disclosure and performance of material sustainability topics.
• Corporate Governance.
• Remuneration.
• Health and Safety.</t>
  </si>
  <si>
    <t>• Australian Securities Exchange (ASX) announcements.
• Quarterly, half-year and full-year financial reports and presentations that provide additional supporting information to assist in understanding, analysing, and projecting our financial performance.
• Annual Report and Sustainability Reports.
• Verification of ESG rating agency requests and reports.
• Engagement with proxy advisors and key institutional investors on corporate governance and sustainability.
• Conducted an annual investor perception study to better understand investor and analyst views on strategy, management team, ESG, and investor relations.
• Review broker reports and monitor market consensus.
• Compliance reporting for key debt stakeholders.</t>
  </si>
  <si>
    <t>• Governance matters.
• Media scrutiny.
• Commodity price volatility and inflationary pressures.
• Macroeconomic impacts to the credit market.</t>
  </si>
  <si>
    <t xml:space="preserve">• Increased engagement with proxy advisors, analysts and investors.
• Introduced a Board-level Ethics and Governance Committee.
• Continued progress on our growth strategy, including Onslow Iron development and commencement of production.
• Continued improvement in financial and sustainability disclosures.
• Focus on psychosocial and safety initiatives.
• Introduced a Board-level Technical Committee.
• Annual review and updating of our Securities Trading Policy and associated procedures.
• Ensuring the  sustainability-related metrics are an appropriate measure for external assurance.  </t>
  </si>
  <si>
    <t>ETHICS AND INTEGRITY</t>
  </si>
  <si>
    <r>
      <t xml:space="preserve">MinRes is committed to the highest standards of conduct and ethical behaviours in all our business activities and stakeholder relationships. </t>
    </r>
    <r>
      <rPr>
        <b/>
        <sz val="11"/>
        <color theme="1"/>
        <rFont val="Arial"/>
        <family val="2"/>
      </rPr>
      <t>Our</t>
    </r>
    <r>
      <rPr>
        <b/>
        <i/>
        <sz val="11"/>
        <color theme="1"/>
        <rFont val="Arial"/>
        <family val="2"/>
      </rPr>
      <t xml:space="preserve"> Code of Conduct and Business Integrity</t>
    </r>
    <r>
      <rPr>
        <sz val="11"/>
        <color theme="1"/>
        <rFont val="Arial"/>
        <family val="2"/>
      </rPr>
      <t xml:space="preserve"> (the Code) outlines the way we do business and the behaviours that embody our MinRes values and Company ethos. The Code defines how employees, directors, officers and contractors of MinRes and its subsidiaries should conduct themselves. </t>
    </r>
  </si>
  <si>
    <r>
      <t xml:space="preserve">Our </t>
    </r>
    <r>
      <rPr>
        <b/>
        <i/>
        <sz val="11"/>
        <color theme="1"/>
        <rFont val="Arial"/>
        <family val="2"/>
      </rPr>
      <t>Whistleblower Policy</t>
    </r>
    <r>
      <rPr>
        <sz val="11"/>
        <color theme="1"/>
        <rFont val="Arial"/>
        <family val="2"/>
      </rPr>
      <t xml:space="preserve"> provides an avenue for MinRes employees and stakeholders to raise and report any issues they believe are in breach of the MinRes Code and/or any other reportable conduct  which includes information or  conduct in relation to MinRes that concerns misconduct or an improper state of affairs or circumstances such as illegal activity, abuse of authority, maladministration and dishonest, fraudulent, or corrupt activities.</t>
    </r>
  </si>
  <si>
    <t xml:space="preserve">We provide avenues for MinRes employees and stakeholders to raise a breach or suspected breach of the Code through both internal channels and our external independent whistleblowing service, MinRes Integrity Assist. </t>
  </si>
  <si>
    <r>
      <t xml:space="preserve">For further information, refer to the following policies and procedures available on our </t>
    </r>
    <r>
      <rPr>
        <b/>
        <sz val="11"/>
        <color theme="1"/>
        <rFont val="Arial"/>
        <family val="2"/>
      </rPr>
      <t>website</t>
    </r>
    <r>
      <rPr>
        <sz val="11"/>
        <color theme="1"/>
        <rFont val="Arial"/>
        <family val="2"/>
      </rPr>
      <t>:</t>
    </r>
  </si>
  <si>
    <t>• Our Code of Conduct and Business Integrity</t>
  </si>
  <si>
    <t xml:space="preserve">• Whistleblower Policy </t>
  </si>
  <si>
    <t xml:space="preserve">• Whistleblower Procedure </t>
  </si>
  <si>
    <r>
      <t>Table 1: Percentage of employees completing Code of Conduct and Business Integrity e-training</t>
    </r>
    <r>
      <rPr>
        <vertAlign val="superscript"/>
        <sz val="11"/>
        <color theme="5" tint="9.9978637043366805E-2"/>
        <rFont val="Arial"/>
        <family val="2"/>
      </rPr>
      <t>1</t>
    </r>
  </si>
  <si>
    <t>FY23</t>
  </si>
  <si>
    <t>FY24</t>
  </si>
  <si>
    <t>FY25</t>
  </si>
  <si>
    <t>Trend from FY24</t>
  </si>
  <si>
    <t>FY22</t>
  </si>
  <si>
    <r>
      <t>Competent</t>
    </r>
    <r>
      <rPr>
        <vertAlign val="superscript"/>
        <sz val="11"/>
        <color rgb="FF000000"/>
        <rFont val="Arial"/>
        <family val="2"/>
      </rPr>
      <t>2</t>
    </r>
  </si>
  <si>
    <t>Not competent</t>
  </si>
  <si>
    <r>
      <rPr>
        <vertAlign val="superscript"/>
        <sz val="8"/>
        <rFont val="Arial"/>
        <family val="2"/>
      </rPr>
      <t>1</t>
    </r>
    <r>
      <rPr>
        <sz val="8"/>
        <rFont val="Arial"/>
        <family val="2"/>
      </rPr>
      <t xml:space="preserve"> Employee completion rate excludes casual employees, interns, non-executive directors, employees on workers compensation and employees on long-term leave, including parental leave.</t>
    </r>
  </si>
  <si>
    <r>
      <rPr>
        <vertAlign val="superscript"/>
        <sz val="8"/>
        <color rgb="FF000000"/>
        <rFont val="Arial"/>
        <family val="2"/>
      </rPr>
      <t>2</t>
    </r>
    <r>
      <rPr>
        <sz val="8"/>
        <color rgb="FF000000"/>
        <rFont val="Arial"/>
        <family val="2"/>
      </rPr>
      <t xml:space="preserve"> External limited assurance is provided over our FY25 Code of Conduct completion rate. Refer to page 189 of the 2025 Sustainability Report for a copy of the Independent Limited Assurance Statement.</t>
    </r>
  </si>
  <si>
    <t>GRI 415-1 | Political Contributions</t>
  </si>
  <si>
    <r>
      <t>Australian Labor Party</t>
    </r>
    <r>
      <rPr>
        <vertAlign val="superscript"/>
        <sz val="11"/>
        <color rgb="FF000000"/>
        <rFont val="Arial"/>
        <family val="2"/>
      </rPr>
      <t>1</t>
    </r>
  </si>
  <si>
    <t>Liberal Party of Australia (WA) Inc</t>
  </si>
  <si>
    <t xml:space="preserve">Total </t>
  </si>
  <si>
    <r>
      <rPr>
        <vertAlign val="superscript"/>
        <sz val="8"/>
        <color rgb="FF000000"/>
        <rFont val="Arial"/>
        <family val="2"/>
      </rPr>
      <t>1</t>
    </r>
    <r>
      <rPr>
        <sz val="8"/>
        <color rgb="FF000000"/>
        <rFont val="Arial"/>
        <family val="2"/>
      </rPr>
      <t xml:space="preserve"> Political contributions in FY25 were to WA Labor only.</t>
    </r>
  </si>
  <si>
    <t>GRI 2-26 | Mechanisms for seeking advice and raising concerns</t>
  </si>
  <si>
    <t>Table 3: Number of employees and other stakeholders who have utilised the MinRes whistleblowing service, MinRes Integrity Assist</t>
  </si>
  <si>
    <t>Total cases reported</t>
  </si>
  <si>
    <t>Total cases closed at end of FY</t>
  </si>
  <si>
    <t>Total cases remaining open at end of FY</t>
  </si>
  <si>
    <r>
      <t>Total substantiated claims</t>
    </r>
    <r>
      <rPr>
        <vertAlign val="superscript"/>
        <sz val="11"/>
        <color rgb="FF000000"/>
        <rFont val="Arial"/>
        <family val="2"/>
      </rPr>
      <t>1</t>
    </r>
  </si>
  <si>
    <t>Substantiated claims (%)</t>
  </si>
  <si>
    <r>
      <t>1</t>
    </r>
    <r>
      <rPr>
        <sz val="8"/>
        <color theme="1"/>
        <rFont val="Arial"/>
        <family val="2"/>
      </rPr>
      <t xml:space="preserve"> Incidents are classified into four different outcomes; unsubstantiated, partially substantiated, substantiated and open. Only substantiated claims are included here.</t>
    </r>
  </si>
  <si>
    <t>Table 4: Nature and total number of ethics matters opened through MinRes Integrity Assist</t>
  </si>
  <si>
    <t>Case Type</t>
  </si>
  <si>
    <t>Number reported</t>
  </si>
  <si>
    <t>Percentage reported (%)</t>
  </si>
  <si>
    <t>Code of Conduct</t>
  </si>
  <si>
    <t>Health, Safety and Environment</t>
  </si>
  <si>
    <t>Psychosocial</t>
  </si>
  <si>
    <t>Serious Misconduct</t>
  </si>
  <si>
    <t>Other</t>
  </si>
  <si>
    <t>Total</t>
  </si>
  <si>
    <t>GRI 410-1 | Security personnel trained in human rights policies or procedures</t>
  </si>
  <si>
    <r>
      <t>Table 5: Percentage of security personnel completing Code of Conduct and Business Integrity e-training</t>
    </r>
    <r>
      <rPr>
        <vertAlign val="superscript"/>
        <sz val="11"/>
        <color theme="5" tint="9.9978637043366805E-2"/>
        <rFont val="Arial"/>
        <family val="2"/>
      </rPr>
      <t>1,2</t>
    </r>
  </si>
  <si>
    <t xml:space="preserve">Code of Conduct Training </t>
  </si>
  <si>
    <r>
      <rPr>
        <vertAlign val="superscript"/>
        <sz val="8"/>
        <color theme="1"/>
        <rFont val="Arial"/>
        <family val="2"/>
      </rPr>
      <t xml:space="preserve">1 </t>
    </r>
    <r>
      <rPr>
        <sz val="8"/>
        <color theme="1"/>
        <rFont val="Arial"/>
        <family val="2"/>
      </rPr>
      <t>Security personnel include MinRes employees and employees of third-party organisations.</t>
    </r>
  </si>
  <si>
    <r>
      <rPr>
        <vertAlign val="superscript"/>
        <sz val="8"/>
        <color theme="1"/>
        <rFont val="Arial"/>
        <family val="2"/>
      </rPr>
      <t>2</t>
    </r>
    <r>
      <rPr>
        <sz val="8"/>
        <color theme="1"/>
        <rFont val="Arial"/>
        <family val="2"/>
      </rPr>
      <t xml:space="preserve"> Code of Conduct training also includes training in MinRes' human rights policies &amp; procedures.</t>
    </r>
  </si>
  <si>
    <t>GRI 2-27 | Compliance with laws and regulations</t>
  </si>
  <si>
    <t>Table 6: FY25 Non-compliance with environmental, social or economic laws and regulations</t>
  </si>
  <si>
    <t>Site</t>
  </si>
  <si>
    <t>Authority</t>
  </si>
  <si>
    <t>Amount ($)</t>
  </si>
  <si>
    <t>Summary of issue</t>
  </si>
  <si>
    <t>Fines</t>
  </si>
  <si>
    <t>Wodgina</t>
  </si>
  <si>
    <t>Department of Mines, Industry Regulation and Safety (DEMIRS)</t>
  </si>
  <si>
    <t xml:space="preserve">Total fines </t>
  </si>
  <si>
    <t>Sanctions</t>
  </si>
  <si>
    <t>No sanctions</t>
  </si>
  <si>
    <t>Total sanctions</t>
  </si>
  <si>
    <t>Table 7: RDG FY25 Non-compliance with environmental, social or economic laws and regulations</t>
  </si>
  <si>
    <t>Subsidiary</t>
  </si>
  <si>
    <t>No fines</t>
  </si>
  <si>
    <t>VALUE AND PERFORMANCE</t>
  </si>
  <si>
    <t>At MinRes, our operating model is designed to foster sustainable long-term value creation for all stakeholders. We recognise that value is derived from various capital sources, including human, natural, social, financial, manufactured, and intellectual. In FY24, we proudly generated significant financial value. We made tangible contributions that resulted in the creation and distribution of value among our key stakeholders. MinRes remains steadfast in its commitment to continuously enhancing the value we deliver to Federal, State, and local governments, as well as to our dedicated employees, suppliers, communities, and contractors.
Our dedication to sustainable economic performance ensures that MinRes not only achieves strong financial results but also fosters mutually beneficial relationships with our stakeholders. We believe that by striking this balance, we can continue to create value while upholding our commitment to sustainability.
This data includes our incorporated Chinese entity responsible for warehousing and logistics.</t>
  </si>
  <si>
    <t>GRI 201-1 | Direct economic value generated and distributed</t>
  </si>
  <si>
    <r>
      <t>Table 1: Value generated and distributed (AUD millions)</t>
    </r>
    <r>
      <rPr>
        <vertAlign val="superscript"/>
        <sz val="11"/>
        <color theme="5" tint="9.9978637043366805E-2"/>
        <rFont val="Arial"/>
        <family val="2"/>
      </rPr>
      <t>1</t>
    </r>
  </si>
  <si>
    <t xml:space="preserve">Value Generated </t>
  </si>
  <si>
    <t>Revenue</t>
  </si>
  <si>
    <r>
      <t>Value Distributed</t>
    </r>
    <r>
      <rPr>
        <b/>
        <vertAlign val="superscript"/>
        <sz val="11"/>
        <rFont val="Arial"/>
        <family val="2"/>
      </rPr>
      <t xml:space="preserve"> 2</t>
    </r>
  </si>
  <si>
    <t>Employee wages and benefits paid</t>
  </si>
  <si>
    <t xml:space="preserve">Community contributions </t>
  </si>
  <si>
    <t>Payments to suppliers and subcontractors</t>
  </si>
  <si>
    <t>Investment in property, plant and equipment</t>
  </si>
  <si>
    <t>Investment in innovation</t>
  </si>
  <si>
    <t>Investment in exploration and mine development</t>
  </si>
  <si>
    <t>Payments for financing activities</t>
  </si>
  <si>
    <t>Royalties to non-government groups</t>
  </si>
  <si>
    <r>
      <rPr>
        <vertAlign val="superscript"/>
        <sz val="8"/>
        <color theme="1"/>
        <rFont val="Arial"/>
        <family val="2"/>
      </rPr>
      <t xml:space="preserve">1 </t>
    </r>
    <r>
      <rPr>
        <sz val="8"/>
        <color theme="1"/>
        <rFont val="Arial"/>
        <family val="2"/>
      </rPr>
      <t>External limited assurance is provided over our FY25 metrics for value distributed. Refer to page 187 of the 2025 Sustainability Report for a copy of the Independent Limited Assurance Statement.</t>
    </r>
  </si>
  <si>
    <r>
      <rPr>
        <vertAlign val="superscript"/>
        <sz val="8"/>
        <rFont val="Arial"/>
        <family val="2"/>
      </rPr>
      <t>2</t>
    </r>
    <r>
      <rPr>
        <sz val="8"/>
        <rFont val="Arial"/>
        <family val="2"/>
      </rPr>
      <t xml:space="preserve"> Value derived from the MinRes Cash Flow Statements.</t>
    </r>
  </si>
  <si>
    <r>
      <rPr>
        <vertAlign val="superscript"/>
        <sz val="8"/>
        <rFont val="Arial"/>
        <family val="2"/>
      </rPr>
      <t xml:space="preserve">3 </t>
    </r>
    <r>
      <rPr>
        <sz val="8"/>
        <rFont val="Arial"/>
        <family val="2"/>
      </rPr>
      <t>Inclusive of government royalties and levies.</t>
    </r>
  </si>
  <si>
    <r>
      <t xml:space="preserve">MinRes’ commitment to ethical and sustainable business practice extends to our supply chain. We seek to partner with suppliers who will work with us to apply responsible and sustainable business practices within their operations and with their own supply base. We are focused on developing greater transparency with our key suppliers and influencing change where practical, and we can only do this if we have strong, mutually beneficial relationships built on trust.
We recognise that throughout our supply network, and most likely in the deeper layers of our supply chain, we could be indirectly exposed to human rights risks, including risks of modern slavery  practices. We are committed to preventing, detecting and addressing instances of human rights abuses, including modern slavery, in our business and our supply chain. We have set out expectations of our suppliers, and their supply chains, to uphold and respect human rights, comply with all applicable laws and regulations, and prohibit the use of all forms of forced, compulsory and child labour practices. 
As part of our reporting obligations under the Australian </t>
    </r>
    <r>
      <rPr>
        <i/>
        <sz val="11"/>
        <color theme="1"/>
        <rFont val="Arial"/>
        <family val="2"/>
      </rPr>
      <t>Modern Slavery Act 2018</t>
    </r>
    <r>
      <rPr>
        <sz val="11"/>
        <color theme="1"/>
        <rFont val="Arial"/>
        <family val="2"/>
      </rPr>
      <t xml:space="preserve"> (Cth), we develop an annual Modern Slavery Statement, which outlines our commitment and approach to identifying and mitigating risks of modern slavery within our operations and supply chain. Our Modern Slavery Statement is available on our </t>
    </r>
    <r>
      <rPr>
        <b/>
        <sz val="11"/>
        <color theme="1"/>
        <rFont val="Arial"/>
        <family val="2"/>
      </rPr>
      <t>website</t>
    </r>
    <r>
      <rPr>
        <sz val="11"/>
        <color theme="1"/>
        <rFont val="Arial"/>
        <family val="2"/>
      </rPr>
      <t>.</t>
    </r>
  </si>
  <si>
    <t>GRI 204-1 | Proportion of spending on local suppliers</t>
  </si>
  <si>
    <t>Metric</t>
  </si>
  <si>
    <t>Unit</t>
  </si>
  <si>
    <r>
      <t>Our Suppliers</t>
    </r>
    <r>
      <rPr>
        <b/>
        <vertAlign val="superscript"/>
        <sz val="11"/>
        <color rgb="FF000000"/>
        <rFont val="Arial"/>
        <family val="2"/>
      </rPr>
      <t>1</t>
    </r>
  </si>
  <si>
    <t xml:space="preserve">Active suppliers </t>
  </si>
  <si>
    <t>Number</t>
  </si>
  <si>
    <t xml:space="preserve">Countries where suppliers are located </t>
  </si>
  <si>
    <t xml:space="preserve">Number </t>
  </si>
  <si>
    <t>International suppliers</t>
  </si>
  <si>
    <t>Australian suppliers</t>
  </si>
  <si>
    <t>West Australian suppliers</t>
  </si>
  <si>
    <t xml:space="preserve">Indigenous Australian suppliers </t>
  </si>
  <si>
    <r>
      <t>Supplier Spend</t>
    </r>
    <r>
      <rPr>
        <b/>
        <vertAlign val="superscript"/>
        <sz val="11"/>
        <color rgb="FF000000"/>
        <rFont val="Arial"/>
        <family val="2"/>
      </rPr>
      <t>2</t>
    </r>
  </si>
  <si>
    <t>Total Procurement spend</t>
  </si>
  <si>
    <t>AUD million</t>
  </si>
  <si>
    <t xml:space="preserve">Total International spend </t>
  </si>
  <si>
    <t>Percentage</t>
  </si>
  <si>
    <t>Total Australian spend</t>
  </si>
  <si>
    <r>
      <t>Total Australian spend</t>
    </r>
    <r>
      <rPr>
        <vertAlign val="superscript"/>
        <sz val="11"/>
        <color rgb="FF000000"/>
        <rFont val="Arial"/>
        <family val="2"/>
      </rPr>
      <t>3</t>
    </r>
  </si>
  <si>
    <t>Total West Australian spend</t>
  </si>
  <si>
    <r>
      <t>Total West Australian spend</t>
    </r>
    <r>
      <rPr>
        <vertAlign val="superscript"/>
        <sz val="11"/>
        <color rgb="FF000000"/>
        <rFont val="Arial"/>
        <family val="2"/>
      </rPr>
      <t>3</t>
    </r>
  </si>
  <si>
    <t>Indigenous Australian spend</t>
  </si>
  <si>
    <r>
      <rPr>
        <vertAlign val="superscript"/>
        <sz val="8"/>
        <color rgb="FF000000"/>
        <rFont val="Arial"/>
        <family val="2"/>
      </rPr>
      <t>1</t>
    </r>
    <r>
      <rPr>
        <sz val="8"/>
        <color rgb="FF000000"/>
        <rFont val="Arial"/>
        <family val="2"/>
      </rPr>
      <t xml:space="preserve"> Relates to onboarded suppliers with spend through MinRes procurement activity, excluding our Chinese incorporated entity, and includes operational and capital asset expenditure. </t>
    </r>
  </si>
  <si>
    <r>
      <rPr>
        <vertAlign val="superscript"/>
        <sz val="8"/>
        <color rgb="FF000000"/>
        <rFont val="Arial"/>
        <family val="2"/>
      </rPr>
      <t>2</t>
    </r>
    <r>
      <rPr>
        <sz val="8"/>
        <color rgb="FF000000"/>
        <rFont val="Arial"/>
        <family val="2"/>
      </rPr>
      <t xml:space="preserve"> Excludes acquisition and internal labour costs, as well as government costs or charges (including royalties), donations, subscriptions and memberships, Native Title Group payments (other than payments made for the provision of direct goods and services), property leasing, related MinRes entities and legal fees. As a result, these figures will vary from the Annual Report's financial statements and are not intended to demonstrate the proportional allocation of spend or costs for entities not wholly owned by MinRes.</t>
    </r>
  </si>
  <si>
    <r>
      <rPr>
        <vertAlign val="superscript"/>
        <sz val="8"/>
        <color theme="1"/>
        <rFont val="Arial"/>
        <family val="2"/>
      </rPr>
      <t xml:space="preserve">3 </t>
    </r>
    <r>
      <rPr>
        <sz val="8"/>
        <color theme="1"/>
        <rFont val="Arial"/>
        <family val="2"/>
      </rPr>
      <t>External limited assurance is provided over these metrics for FY25. Refer to page 187 of the 2025 Sustainability Report for a copy of the Independent Limited Assurance Statement.</t>
    </r>
  </si>
  <si>
    <t>Table 2: National spend ($ million)</t>
  </si>
  <si>
    <t xml:space="preserve">State </t>
  </si>
  <si>
    <t>% of FY25 Spend</t>
  </si>
  <si>
    <t>Western Australia</t>
  </si>
  <si>
    <t>New South Wales</t>
  </si>
  <si>
    <t>Queensland</t>
  </si>
  <si>
    <t>Victoria</t>
  </si>
  <si>
    <t>South Australia</t>
  </si>
  <si>
    <t>Northern Territory</t>
  </si>
  <si>
    <t>Tasmania</t>
  </si>
  <si>
    <t>ACT</t>
  </si>
  <si>
    <t>State</t>
  </si>
  <si>
    <t xml:space="preserve">GRI 414-1 | New suppliers that were screened using social criteria </t>
  </si>
  <si>
    <t>GRI 414-2 | Negative social impacts in the supply chain and actions taken</t>
  </si>
  <si>
    <t>Shipping</t>
  </si>
  <si>
    <t xml:space="preserve">Vessels chartered </t>
  </si>
  <si>
    <r>
      <t>Our Due Diligence Actions</t>
    </r>
    <r>
      <rPr>
        <b/>
        <vertAlign val="superscript"/>
        <sz val="11"/>
        <color rgb="FF000000"/>
        <rFont val="Arial"/>
        <family val="2"/>
      </rPr>
      <t>1</t>
    </r>
  </si>
  <si>
    <r>
      <t>Suppliers screened for social criteria risks</t>
    </r>
    <r>
      <rPr>
        <vertAlign val="superscript"/>
        <sz val="11"/>
        <color rgb="FF000000"/>
        <rFont val="Arial"/>
        <family val="2"/>
      </rPr>
      <t>2</t>
    </r>
  </si>
  <si>
    <t>Suppliers assessed (risk profiles as per industry and country)</t>
  </si>
  <si>
    <t xml:space="preserve">Suppliers identified as high-risk </t>
  </si>
  <si>
    <r>
      <t>Self-Assessment Questionnaires (SAQs) issued</t>
    </r>
    <r>
      <rPr>
        <vertAlign val="superscript"/>
        <sz val="11"/>
        <color rgb="FF000000"/>
        <rFont val="Arial"/>
        <family val="2"/>
      </rPr>
      <t>3</t>
    </r>
  </si>
  <si>
    <r>
      <t>SAQs received</t>
    </r>
    <r>
      <rPr>
        <vertAlign val="superscript"/>
        <sz val="11"/>
        <color rgb="FF000000"/>
        <rFont val="Arial"/>
        <family val="2"/>
      </rPr>
      <t>4</t>
    </r>
  </si>
  <si>
    <t xml:space="preserve">Confirmed instances of modern slavery reported in the supply chain </t>
  </si>
  <si>
    <t xml:space="preserve">Confirmed instances of modern slavery reported in operations </t>
  </si>
  <si>
    <t>Remediation</t>
  </si>
  <si>
    <r>
      <t>Suppliers issued with improvement opportunities</t>
    </r>
    <r>
      <rPr>
        <vertAlign val="superscript"/>
        <sz val="11"/>
        <color rgb="FF000000"/>
        <rFont val="Arial"/>
        <family val="2"/>
      </rPr>
      <t>5</t>
    </r>
  </si>
  <si>
    <t>Suppliers issued with encouragement notices</t>
  </si>
  <si>
    <t>Suppliers issued with improvement requests</t>
  </si>
  <si>
    <t>Social audits conducted</t>
  </si>
  <si>
    <r>
      <rPr>
        <vertAlign val="superscript"/>
        <sz val="8"/>
        <rFont val="Arial"/>
        <family val="2"/>
      </rPr>
      <t xml:space="preserve">2 </t>
    </r>
    <r>
      <rPr>
        <sz val="8"/>
        <rFont val="Arial"/>
        <family val="2"/>
      </rPr>
      <t>External limited assurance is provided over these metrics for FY24. Refer to page 212</t>
    </r>
    <r>
      <rPr>
        <sz val="8"/>
        <color rgb="FFFF0000"/>
        <rFont val="Arial"/>
        <family val="2"/>
      </rPr>
      <t xml:space="preserve"> </t>
    </r>
    <r>
      <rPr>
        <sz val="8"/>
        <rFont val="Arial"/>
        <family val="2"/>
      </rPr>
      <t>of the 2024 Sustainability Report for a copy of the Independent Limited Assurance Statement.</t>
    </r>
  </si>
  <si>
    <r>
      <rPr>
        <vertAlign val="superscript"/>
        <sz val="8"/>
        <color rgb="FF000000"/>
        <rFont val="Arial"/>
        <family val="2"/>
      </rPr>
      <t xml:space="preserve">3 </t>
    </r>
    <r>
      <rPr>
        <sz val="8"/>
        <color rgb="FF000000"/>
        <rFont val="Arial"/>
        <family val="2"/>
      </rPr>
      <t>The number of SAQs issued includes those issued to suppliers who were rated as high-risk and/or met additional risk criteria through embedded risk screening process and supply chain modelling.</t>
    </r>
  </si>
  <si>
    <r>
      <rPr>
        <vertAlign val="superscript"/>
        <sz val="8"/>
        <color rgb="FF000000"/>
        <rFont val="Arial"/>
        <family val="2"/>
      </rPr>
      <t>4</t>
    </r>
    <r>
      <rPr>
        <sz val="8"/>
        <color rgb="FF000000"/>
        <rFont val="Arial"/>
        <family val="2"/>
      </rPr>
      <t xml:space="preserve"> The number of SAQs received in each financial year is inclusive of SAQs that were issued in that financial year and/or the previous financial year.</t>
    </r>
  </si>
  <si>
    <r>
      <rPr>
        <vertAlign val="superscript"/>
        <sz val="8"/>
        <color theme="1"/>
        <rFont val="Arial"/>
        <family val="2"/>
      </rPr>
      <t>5</t>
    </r>
    <r>
      <rPr>
        <sz val="8"/>
        <color theme="1"/>
        <rFont val="Arial"/>
        <family val="2"/>
      </rPr>
      <t xml:space="preserve"> Remediation approach was revised in FY25 to replace 'encouragement notices' and 'improvement requests' with 'improvement opportunities' to medium-risk suppliers, providing targeted guidance on enhancing human rights risk mitigation in their supply chains.</t>
    </r>
  </si>
  <si>
    <t>Energy</t>
  </si>
  <si>
    <t>SAFETY, HEALTH AND WELLBEING</t>
  </si>
  <si>
    <t>MinRes recognises the fundamental role of our safety and health performance in our overall success and our social licence to operate. We strive to maintain a healthy and safe working environment for our employees, contractors, and visitors, while enhancing the physical health and psychosocial wellbeing of our people. 
Our safety, health and wellbeing performance is detailed below.</t>
  </si>
  <si>
    <t>GRI 403-9 | Work-related Injuries
GRI 403-10 | Work-related Ill Health</t>
  </si>
  <si>
    <t>SASB | EM-MM-320a.1. Workforce Health and Safety</t>
  </si>
  <si>
    <r>
      <t>Total Recordable Injury Frequency Rate (TRIFR)</t>
    </r>
    <r>
      <rPr>
        <vertAlign val="superscript"/>
        <sz val="11"/>
        <color rgb="FF000000"/>
        <rFont val="Arial"/>
        <family val="2"/>
      </rPr>
      <t>1,4,5</t>
    </r>
  </si>
  <si>
    <r>
      <t>Lost Time Injury Frequency Rate (LTIFR)</t>
    </r>
    <r>
      <rPr>
        <vertAlign val="superscript"/>
        <sz val="11"/>
        <color rgb="FF000000"/>
        <rFont val="Arial"/>
        <family val="2"/>
      </rPr>
      <t>2,4,5</t>
    </r>
  </si>
  <si>
    <r>
      <t>High Potential Event Frequency Rate (HiPoFR)</t>
    </r>
    <r>
      <rPr>
        <vertAlign val="superscript"/>
        <sz val="11"/>
        <color rgb="FF000000"/>
        <rFont val="Arial"/>
        <family val="2"/>
      </rPr>
      <t>3</t>
    </r>
  </si>
  <si>
    <r>
      <rPr>
        <vertAlign val="superscript"/>
        <sz val="8"/>
        <color theme="1"/>
        <rFont val="Arial"/>
        <family val="2"/>
      </rPr>
      <t>1</t>
    </r>
    <r>
      <rPr>
        <sz val="8"/>
        <color theme="1"/>
        <rFont val="Arial"/>
        <family val="2"/>
      </rPr>
      <t xml:space="preserve"> Total Recordable Injury Frequency Rate (TRIFR): The sum of (fatalities + lost-time cases + restricted work cases + medical treatment cases x 1,000,000 hours worked) divided by actual hours to ensure that incident classification definitions are applied uniformly across the Occupational Safety and Health Administration (OSHA) guidelines for the recording and reporting of occupation</t>
    </r>
    <r>
      <rPr>
        <sz val="8"/>
        <rFont val="Arial"/>
        <family val="2"/>
      </rPr>
      <t>al injuries and illnesses</t>
    </r>
    <r>
      <rPr>
        <sz val="8"/>
        <color rgb="FFFF0000"/>
        <rFont val="Arial"/>
        <family val="2"/>
      </rPr>
      <t xml:space="preserve">. </t>
    </r>
  </si>
  <si>
    <r>
      <rPr>
        <vertAlign val="superscript"/>
        <sz val="8"/>
        <color theme="1"/>
        <rFont val="Arial"/>
        <family val="2"/>
      </rPr>
      <t>2</t>
    </r>
    <r>
      <rPr>
        <sz val="8"/>
        <color theme="1"/>
        <rFont val="Arial"/>
        <family val="2"/>
      </rPr>
      <t xml:space="preserve"> Lost-Time Injury Frequency Rate (LTIFR): The sum of lost-time cases x 1,000,000 divided by actual hours to ensure that incident classification definitions are applied uniformly across the Occupational Safety and Health Administration (OSHA) guidelines for the recording and reporting of occupational injuries and illnesses.</t>
    </r>
  </si>
  <si>
    <r>
      <rPr>
        <vertAlign val="superscript"/>
        <sz val="8"/>
        <color theme="1"/>
        <rFont val="Arial"/>
        <family val="2"/>
      </rPr>
      <t>3</t>
    </r>
    <r>
      <rPr>
        <sz val="8"/>
        <color theme="1"/>
        <rFont val="Arial"/>
        <family val="2"/>
      </rPr>
      <t xml:space="preserve"> High Potential Event Frequency Rate (HiPoFR): Any work-related incidents with an actual or potential level four or five outcome in accordance with our internal</t>
    </r>
    <r>
      <rPr>
        <i/>
        <sz val="8"/>
        <color theme="1"/>
        <rFont val="Arial"/>
        <family val="2"/>
      </rPr>
      <t xml:space="preserve"> Incident Management Procedure</t>
    </r>
    <r>
      <rPr>
        <sz val="8"/>
        <color theme="1"/>
        <rFont val="Arial"/>
        <family val="2"/>
      </rPr>
      <t>, such as vehicle collisions, explosions or malfunctioning equipment. The frequency rate can be determined by the number of potential events occurring per one million hours worked.</t>
    </r>
  </si>
  <si>
    <r>
      <rPr>
        <vertAlign val="superscript"/>
        <sz val="8"/>
        <color theme="1"/>
        <rFont val="Arial"/>
        <family val="2"/>
      </rPr>
      <t>4</t>
    </r>
    <r>
      <rPr>
        <sz val="8"/>
        <color theme="1"/>
        <rFont val="Arial"/>
        <family val="2"/>
      </rPr>
      <t xml:space="preserve"> Employee exposure hours are based on a degree of assumption and are not real time actuals. </t>
    </r>
  </si>
  <si>
    <r>
      <rPr>
        <vertAlign val="superscript"/>
        <sz val="8"/>
        <color rgb="FF000000"/>
        <rFont val="Arial"/>
        <family val="2"/>
      </rPr>
      <t>5</t>
    </r>
    <r>
      <rPr>
        <sz val="8"/>
        <color rgb="FF000000"/>
        <rFont val="Arial"/>
        <family val="2"/>
      </rPr>
      <t xml:space="preserve"> External limited assurance is provided over our FY25 LTIFR an</t>
    </r>
    <r>
      <rPr>
        <sz val="8"/>
        <rFont val="Arial"/>
        <family val="2"/>
      </rPr>
      <t xml:space="preserve">d TRIFR. Refer to page 187 </t>
    </r>
    <r>
      <rPr>
        <sz val="8"/>
        <color rgb="FF000000"/>
        <rFont val="Arial"/>
        <family val="2"/>
      </rPr>
      <t>of the 2025 Sustainability Report for a copy of the Independent Limited Assurance Statement.</t>
    </r>
  </si>
  <si>
    <r>
      <t>Table 2: Hours worked</t>
    </r>
    <r>
      <rPr>
        <vertAlign val="superscript"/>
        <sz val="11"/>
        <color theme="7" tint="-0.249977111117893"/>
        <rFont val="Arial"/>
        <family val="2"/>
      </rPr>
      <t>1</t>
    </r>
  </si>
  <si>
    <t>Hours worked - employees</t>
  </si>
  <si>
    <t>Hours worked - contractors</t>
  </si>
  <si>
    <t>Hours worked - combined employees and contractors</t>
  </si>
  <si>
    <r>
      <rPr>
        <vertAlign val="superscript"/>
        <sz val="8"/>
        <color theme="1"/>
        <rFont val="Arial"/>
        <family val="2"/>
      </rPr>
      <t>1</t>
    </r>
    <r>
      <rPr>
        <sz val="8"/>
        <color theme="1"/>
        <rFont val="Arial"/>
        <family val="2"/>
      </rPr>
      <t xml:space="preserve"> Employee exposure hours are based on a degree of assumption and are not real time actuals. </t>
    </r>
  </si>
  <si>
    <t>LTIFR - employees</t>
  </si>
  <si>
    <t>Number of LTI – employees</t>
  </si>
  <si>
    <t>Employees LTIFR (per 1,000,000 hours worked)</t>
  </si>
  <si>
    <t>Employees LTIFR (per 200,000 hours worked)</t>
  </si>
  <si>
    <t>LTIFR - contractors</t>
  </si>
  <si>
    <t>Number of LTI – contractors</t>
  </si>
  <si>
    <t>Contractors LTIFR (per 1,000,000 hours worked)</t>
  </si>
  <si>
    <t>Contractors LTIFR (per 200,000 hours worked)</t>
  </si>
  <si>
    <t>LTIFR - combined employees and contractors</t>
  </si>
  <si>
    <t>Number of LTI – combined employees and contractors</t>
  </si>
  <si>
    <t>Combined employees and contractors LTIFR (per 1,000,000 hours worked)</t>
  </si>
  <si>
    <t>Combined employees and contractors LTIFR (per 200,000 hours worked)</t>
  </si>
  <si>
    <t>TRIFR - employees</t>
  </si>
  <si>
    <t>Number of TRI - employees</t>
  </si>
  <si>
    <t>Employees TRIFR (per 1,000,000 hours worked)</t>
  </si>
  <si>
    <t>Employees TRIFR (per 200,000 hours worked)</t>
  </si>
  <si>
    <t>TRIFR - contractors</t>
  </si>
  <si>
    <t>Number of TRI - contractors</t>
  </si>
  <si>
    <t>Contractors TRIFR (per 1,000,000 hours worked)</t>
  </si>
  <si>
    <t>Contractors TRIFR (per 200,000 hours worked)</t>
  </si>
  <si>
    <t>TRIFR - combined employees and contractors</t>
  </si>
  <si>
    <t>Number of TRI – combined employees and contractors</t>
  </si>
  <si>
    <t>Combined employees and contractors TRIFR (per 1,000,000 hours worked)</t>
  </si>
  <si>
    <t>Combined employees and contractors TRIFR (per 200,000 hours worked)</t>
  </si>
  <si>
    <t>Fatality rate - employees</t>
  </si>
  <si>
    <t>Number of fatalities - employees</t>
  </si>
  <si>
    <t>Employees fatality rate (per 1,000,000 hours worked)</t>
  </si>
  <si>
    <t>Employees fatality rate (per 200,000 hours worked)</t>
  </si>
  <si>
    <t>Fatality rate - contractors</t>
  </si>
  <si>
    <t>Number of fatalities - contractors</t>
  </si>
  <si>
    <t>Contractors fatality rate (per 1,000,000 hours worked)</t>
  </si>
  <si>
    <t>Contractors fatality rate (per 200,000 hours worked)</t>
  </si>
  <si>
    <t>Fatality rate – combined employees and contractors</t>
  </si>
  <si>
    <t>Number of fatalities - combined employees and contractors</t>
  </si>
  <si>
    <t xml:space="preserve">Combined employees and contractors fatality rate (per 1,000,000 hours worked) </t>
  </si>
  <si>
    <t>Combined employees and contractors fatality rate (per 200,000 hours worked)</t>
  </si>
  <si>
    <t>High consequence work-related injury rate - employees</t>
  </si>
  <si>
    <t>Number of high consequence work-related injuries - employees</t>
  </si>
  <si>
    <t>Employees high consequence work-related injury rate (per 1,000,000 hours worked)</t>
  </si>
  <si>
    <t>Employees high consequence work-related injury rate (per 200,000 hours worked)</t>
  </si>
  <si>
    <t>High consequence work-related injury rate - contractors</t>
  </si>
  <si>
    <t>Number of high consequence work-related injuries - contractors</t>
  </si>
  <si>
    <t>Contractors high consequence work-related injury rate (per 1,000,000 hours worked)</t>
  </si>
  <si>
    <t>Contractors high consequence work-related injury rate (per 200,000 hours worked)</t>
  </si>
  <si>
    <t>High consequence work-related injury rate – combined employees and contractors</t>
  </si>
  <si>
    <t>Number of high consequence work-related injuries - combined employees and contractors</t>
  </si>
  <si>
    <t>Combined employees and contractors high consequence work-related injury rate (per 1,000,000 hours worked)</t>
  </si>
  <si>
    <t>Combined employees and contractors high consequence work-related injury rate (per 200,000 hours worked)</t>
  </si>
  <si>
    <r>
      <t>Table 7: All incident rates</t>
    </r>
    <r>
      <rPr>
        <vertAlign val="superscript"/>
        <sz val="11"/>
        <color theme="7" tint="-0.249977111117893"/>
        <rFont val="Arial"/>
        <family val="2"/>
      </rPr>
      <t>1</t>
    </r>
  </si>
  <si>
    <t>All incident rate – combined employees and contractors</t>
  </si>
  <si>
    <t>Number of all incidents - combined employees and contractors</t>
  </si>
  <si>
    <t xml:space="preserve">Combined employees and contractors all incident rate (per 1,000,000 hours worked) </t>
  </si>
  <si>
    <t>Combined employees and contractors all incident rate (per 200,000 hours worked)</t>
  </si>
  <si>
    <r>
      <rPr>
        <vertAlign val="superscript"/>
        <sz val="8"/>
        <color theme="1"/>
        <rFont val="Arial"/>
        <family val="2"/>
      </rPr>
      <t>1</t>
    </r>
    <r>
      <rPr>
        <sz val="8"/>
        <color theme="1"/>
        <rFont val="Arial"/>
        <family val="2"/>
      </rPr>
      <t xml:space="preserve"> All incident rates refers to the combination of first aid, lost time injuries, medical treatment cases, restricted work injury and no treatment cases. </t>
    </r>
  </si>
  <si>
    <r>
      <t>Table 8: Near miss incident rates</t>
    </r>
    <r>
      <rPr>
        <vertAlign val="superscript"/>
        <sz val="11"/>
        <color theme="7" tint="-0.249977111117893"/>
        <rFont val="Arial"/>
        <family val="2"/>
      </rPr>
      <t>1</t>
    </r>
  </si>
  <si>
    <t>Near miss incident rate – combined employees and contractors</t>
  </si>
  <si>
    <t>Number of near miss incidents – combined employees and contractors</t>
  </si>
  <si>
    <t xml:space="preserve">Combined employees and contractors near miss incident rate (per 1,000,000 hours worked) </t>
  </si>
  <si>
    <t>Combined employees and contractors near incident rate (per 200,000 hours worked)</t>
  </si>
  <si>
    <r>
      <rPr>
        <vertAlign val="superscript"/>
        <sz val="8"/>
        <color theme="1"/>
        <rFont val="Arial"/>
        <family val="2"/>
      </rPr>
      <t>1</t>
    </r>
    <r>
      <rPr>
        <sz val="8"/>
        <color theme="1"/>
        <rFont val="Arial"/>
        <family val="2"/>
      </rPr>
      <t xml:space="preserve"> Near miss incidents relate to incidents that do not result in an injury or illness but have the potential to do so.</t>
    </r>
  </si>
  <si>
    <r>
      <t>Table 9: Nature of work-related injuries</t>
    </r>
    <r>
      <rPr>
        <vertAlign val="superscript"/>
        <sz val="11"/>
        <color theme="7" tint="-0.249977111117893"/>
        <rFont val="Arial"/>
        <family val="2"/>
      </rPr>
      <t>1</t>
    </r>
  </si>
  <si>
    <t>Contractors</t>
  </si>
  <si>
    <t>Nature of injury</t>
  </si>
  <si>
    <t>Sprain and strains</t>
  </si>
  <si>
    <t>Superficial</t>
  </si>
  <si>
    <t>Open wound</t>
  </si>
  <si>
    <t>Contusion</t>
  </si>
  <si>
    <t>Burns</t>
  </si>
  <si>
    <t>Foreign Body</t>
  </si>
  <si>
    <t>All remaining categories</t>
  </si>
  <si>
    <r>
      <rPr>
        <vertAlign val="superscript"/>
        <sz val="8"/>
        <color theme="1"/>
        <rFont val="Arial"/>
        <family val="2"/>
      </rPr>
      <t>1</t>
    </r>
    <r>
      <rPr>
        <sz val="8"/>
        <color theme="1"/>
        <rFont val="Arial"/>
        <family val="2"/>
      </rPr>
      <t xml:space="preserve"> Include all injuries, not just recordable.</t>
    </r>
  </si>
  <si>
    <t>GRI 403-6 | Promotion of worker health</t>
  </si>
  <si>
    <r>
      <t>Table 10: Mental health services engagement</t>
    </r>
    <r>
      <rPr>
        <vertAlign val="superscript"/>
        <sz val="11"/>
        <color theme="7" tint="-0.249977111117893"/>
        <rFont val="Arial"/>
        <family val="2"/>
      </rPr>
      <t>1</t>
    </r>
  </si>
  <si>
    <t>Mind Matters</t>
  </si>
  <si>
    <t>Number of employees or family members who used the service</t>
  </si>
  <si>
    <t>Employee Assist Program (EAP) - Assure</t>
  </si>
  <si>
    <t>Number of employees accredited</t>
  </si>
  <si>
    <t>GRI 403-9 | Work Related Injuries
GRI 403-10 | Work Related Ill Health</t>
  </si>
  <si>
    <t>Total Recordable Injury Frequency Rate (TRIFR)</t>
  </si>
  <si>
    <t>Lost Time Injury Frequency Rate (LTIFR)</t>
  </si>
  <si>
    <t>Hours worked – combined employees and contractors</t>
  </si>
  <si>
    <t>OUR PEOPLE AND DIVERSITY</t>
  </si>
  <si>
    <t>At MinRes, our people are the foundation of our business and are instrumental to our ongoing growth and success. We recognise that a diverse, inclusive and non-discriminatory workplace is critical to the growth and culture of MinRes and is a key contributor to our long-term success. We are committed to fostering diversity at all levels regardless of gender identity, nationality, marital or family status, sexual orientation, age, disability or impairment, neurodiversity, Aboriginal or Torres Strait Islander identity, ethnicity, cultural background, religious beliefs, political conviction, union membership, socio-economic background, perspective or life experience. 
This data includes our incorporated Chinese entity responsible for warehousing and logistics.
Our people and diversity performance metrics are detailed below.</t>
  </si>
  <si>
    <t>GRI 405-1 | Diversity of governance bodies and employees</t>
  </si>
  <si>
    <t>Mineral Resources Limited Board Members as at 30 June 2025</t>
  </si>
  <si>
    <t>First Name</t>
  </si>
  <si>
    <t>Last Name</t>
  </si>
  <si>
    <t>Position</t>
  </si>
  <si>
    <t>Gender</t>
  </si>
  <si>
    <t xml:space="preserve">Age </t>
  </si>
  <si>
    <t xml:space="preserve">Tenure </t>
  </si>
  <si>
    <t>James</t>
  </si>
  <si>
    <t>McClements</t>
  </si>
  <si>
    <t>Chairman (Non Executive)</t>
  </si>
  <si>
    <t>Male</t>
  </si>
  <si>
    <t>Over 50</t>
  </si>
  <si>
    <t>9-12 years</t>
  </si>
  <si>
    <t>Chris</t>
  </si>
  <si>
    <t>Ellison</t>
  </si>
  <si>
    <t>Managing Director</t>
  </si>
  <si>
    <t>12+ years</t>
  </si>
  <si>
    <t>Xi</t>
  </si>
  <si>
    <t>Director (Non Executive)</t>
  </si>
  <si>
    <t>Female</t>
  </si>
  <si>
    <t>30-50</t>
  </si>
  <si>
    <t>6-9 years</t>
  </si>
  <si>
    <t>Zimi</t>
  </si>
  <si>
    <t>Meka</t>
  </si>
  <si>
    <t>0-3 years</t>
  </si>
  <si>
    <t>Colleen</t>
  </si>
  <si>
    <t>Hayward</t>
  </si>
  <si>
    <t>Justin</t>
  </si>
  <si>
    <t>Langer</t>
  </si>
  <si>
    <t>Malcolm</t>
  </si>
  <si>
    <t>Bundey</t>
  </si>
  <si>
    <t>GRI 2-7 | Employees</t>
  </si>
  <si>
    <t>SASB EM-MM-000.B | Total number of employees, percentage contractors</t>
  </si>
  <si>
    <t>Our employees</t>
  </si>
  <si>
    <t>Total number of employees</t>
  </si>
  <si>
    <t>Overall female representation</t>
  </si>
  <si>
    <t>Overall Indigenous Australian representation</t>
  </si>
  <si>
    <r>
      <t>MinRes category</t>
    </r>
    <r>
      <rPr>
        <b/>
        <vertAlign val="superscript"/>
        <sz val="11"/>
        <color theme="7" tint="-0.249977111117893"/>
        <rFont val="Arial"/>
        <family val="2"/>
      </rPr>
      <t>1,2</t>
    </r>
  </si>
  <si>
    <r>
      <t>Trend from FY24</t>
    </r>
    <r>
      <rPr>
        <b/>
        <vertAlign val="superscript"/>
        <sz val="11"/>
        <color theme="7" tint="-0.249977111117893"/>
        <rFont val="Arial"/>
        <family val="2"/>
      </rPr>
      <t>3</t>
    </r>
  </si>
  <si>
    <t>Non-Binary</t>
  </si>
  <si>
    <t>Prefer not to disclose</t>
  </si>
  <si>
    <t>C-Suite</t>
  </si>
  <si>
    <t>Executives and senior management</t>
  </si>
  <si>
    <t>Management</t>
  </si>
  <si>
    <t>Professionals</t>
  </si>
  <si>
    <t>Operations, support and service</t>
  </si>
  <si>
    <r>
      <rPr>
        <vertAlign val="superscript"/>
        <sz val="8"/>
        <color theme="1"/>
        <rFont val="Calibri"/>
        <family val="2"/>
        <scheme val="minor"/>
      </rPr>
      <t>1</t>
    </r>
    <r>
      <rPr>
        <sz val="8"/>
        <color theme="1"/>
        <rFont val="Calibri"/>
        <family val="2"/>
        <scheme val="minor"/>
      </rPr>
      <t xml:space="preserve"> Refer to Table 8 for a definition of each MinRes occupational category in relation to the allocated role within the business. </t>
    </r>
  </si>
  <si>
    <r>
      <rPr>
        <vertAlign val="superscript"/>
        <sz val="8"/>
        <rFont val="Calibri"/>
        <family val="2"/>
        <scheme val="minor"/>
      </rPr>
      <t>2</t>
    </r>
    <r>
      <rPr>
        <sz val="8"/>
        <rFont val="Calibri"/>
        <family val="2"/>
        <scheme val="minor"/>
      </rPr>
      <t xml:space="preserve"> External limited assurance is provided over our FY25 gender balance per MinRes categories. Refer to page XX of the </t>
    </r>
    <r>
      <rPr>
        <i/>
        <sz val="8"/>
        <rFont val="Calibri"/>
        <family val="2"/>
        <scheme val="minor"/>
      </rPr>
      <t>2025 Sustainability Report</t>
    </r>
    <r>
      <rPr>
        <sz val="8"/>
        <rFont val="Calibri"/>
        <family val="2"/>
        <scheme val="minor"/>
      </rPr>
      <t xml:space="preserve"> for a copy of the Independent Limited Assurance Statement.</t>
    </r>
  </si>
  <si>
    <r>
      <rPr>
        <vertAlign val="superscript"/>
        <sz val="8"/>
        <rFont val="Calibri"/>
        <family val="2"/>
        <scheme val="minor"/>
      </rPr>
      <t>3</t>
    </r>
    <r>
      <rPr>
        <sz val="8"/>
        <rFont val="Calibri"/>
        <family val="2"/>
        <scheme val="minor"/>
      </rPr>
      <t xml:space="preserve"> Non-binary and prefer not to disclose gender profiles were introduced in FY24.</t>
    </r>
  </si>
  <si>
    <r>
      <t>MinRes category</t>
    </r>
    <r>
      <rPr>
        <b/>
        <vertAlign val="superscript"/>
        <sz val="11"/>
        <color theme="7" tint="-0.249977111117893"/>
        <rFont val="Arial"/>
        <family val="2"/>
      </rPr>
      <t>1</t>
    </r>
  </si>
  <si>
    <t>Under 30</t>
  </si>
  <si>
    <r>
      <rPr>
        <vertAlign val="superscript"/>
        <sz val="9"/>
        <color rgb="FF000000"/>
        <rFont val="Arial"/>
        <family val="2"/>
      </rPr>
      <t>1</t>
    </r>
    <r>
      <rPr>
        <sz val="9"/>
        <color rgb="FF000000"/>
        <rFont val="Arial"/>
        <family val="2"/>
      </rPr>
      <t xml:space="preserve"> Refer to Table 8 for a definition of each MinRes occupational category in relation to the allocated role within the business. </t>
    </r>
  </si>
  <si>
    <r>
      <t>MinRes Category</t>
    </r>
    <r>
      <rPr>
        <b/>
        <vertAlign val="superscript"/>
        <sz val="11"/>
        <color rgb="FF9C5938"/>
        <rFont val="Arial"/>
        <family val="2"/>
      </rPr>
      <t>1</t>
    </r>
  </si>
  <si>
    <t>Identifies as Indigenous</t>
  </si>
  <si>
    <t>Does not identify as Indigenous</t>
  </si>
  <si>
    <r>
      <rPr>
        <vertAlign val="superscript"/>
        <sz val="9"/>
        <color rgb="FF000000"/>
        <rFont val="Arial"/>
        <family val="2"/>
      </rPr>
      <t>1</t>
    </r>
    <r>
      <rPr>
        <sz val="9"/>
        <color rgb="FF000000"/>
        <rFont val="Arial"/>
        <family val="2"/>
      </rPr>
      <t xml:space="preserve"> Refer to Table 9 for a definition of each MinRes occupational category in relation to the allocated role within the business. </t>
    </r>
  </si>
  <si>
    <t>Employment contract &amp; type</t>
  </si>
  <si>
    <r>
      <t>Non-Binary</t>
    </r>
    <r>
      <rPr>
        <b/>
        <vertAlign val="superscript"/>
        <sz val="11"/>
        <color theme="7" tint="-0.249977111117893"/>
        <rFont val="Arial"/>
        <family val="2"/>
      </rPr>
      <t>1</t>
    </r>
  </si>
  <si>
    <t>Permanent Part-time</t>
  </si>
  <si>
    <t>Permanent Full-time</t>
  </si>
  <si>
    <t>Fixed-term Part-time</t>
  </si>
  <si>
    <t>Fixed-term Full-time</t>
  </si>
  <si>
    <t>Casual</t>
  </si>
  <si>
    <r>
      <rPr>
        <vertAlign val="superscript"/>
        <sz val="9"/>
        <rFont val="Calibri"/>
        <family val="2"/>
        <scheme val="minor"/>
      </rPr>
      <t>1</t>
    </r>
    <r>
      <rPr>
        <sz val="9"/>
        <rFont val="Calibri"/>
        <family val="2"/>
        <scheme val="minor"/>
      </rPr>
      <t xml:space="preserve"> Non-binary and prefer not to disclose gender profiles were introduced in FY24.</t>
    </r>
  </si>
  <si>
    <t>Region</t>
  </si>
  <si>
    <t>Australia</t>
  </si>
  <si>
    <t>Western Australia - Onslow</t>
  </si>
  <si>
    <t>Western Australia - Perth</t>
  </si>
  <si>
    <t>Western Australia - Pilbara</t>
  </si>
  <si>
    <t>Western Australia - Yilgarn</t>
  </si>
  <si>
    <t>International</t>
  </si>
  <si>
    <t>China</t>
  </si>
  <si>
    <t>USA</t>
  </si>
  <si>
    <t>WGEA Category</t>
  </si>
  <si>
    <t>MinRes Category</t>
  </si>
  <si>
    <t>Titles</t>
  </si>
  <si>
    <t>CEO</t>
  </si>
  <si>
    <t>MD and Chiefs</t>
  </si>
  <si>
    <t>Key management personnel</t>
  </si>
  <si>
    <t>Other executives/general managers</t>
  </si>
  <si>
    <t>Executives and Senior Management</t>
  </si>
  <si>
    <t>EGMs, GMs, Heads of</t>
  </si>
  <si>
    <t>Senior managers</t>
  </si>
  <si>
    <t>Other managers</t>
  </si>
  <si>
    <t>Superintendents and above, who do not fall into any other management category.</t>
  </si>
  <si>
    <t xml:space="preserve">Degree qualified roles, such as Engineers, Geologist, Accountants etc. </t>
  </si>
  <si>
    <t>Community and personal service</t>
  </si>
  <si>
    <t>Operations, Support and Service</t>
  </si>
  <si>
    <t xml:space="preserve">All other roles, including Supervisors, Operators, Trades, Admin etc. </t>
  </si>
  <si>
    <t>Clerical and administrative</t>
  </si>
  <si>
    <t xml:space="preserve"> </t>
  </si>
  <si>
    <t>Technicians and trade</t>
  </si>
  <si>
    <t>Machinery operators and drivers</t>
  </si>
  <si>
    <t>Labourers</t>
  </si>
  <si>
    <t>Sales</t>
  </si>
  <si>
    <t>GRI 401-3 | Parental Leave</t>
  </si>
  <si>
    <t>Waiting period to access paid parental leave (months)</t>
  </si>
  <si>
    <t>Number of employees on primary carer's parental leave</t>
  </si>
  <si>
    <t>Number of weeks of primary parental leave taken</t>
  </si>
  <si>
    <t>Number of employees on secondary carer's parental leave</t>
  </si>
  <si>
    <t>Number of weeks of secondary parental leave taken</t>
  </si>
  <si>
    <t>Number of employees who ceased employment before returning to work from parental leave</t>
  </si>
  <si>
    <t>GRI 2-21 | Annual total compensation ratio</t>
  </si>
  <si>
    <r>
      <t>Compensation of highest paid individual (AUD)</t>
    </r>
    <r>
      <rPr>
        <vertAlign val="superscript"/>
        <sz val="11"/>
        <color theme="1"/>
        <rFont val="Arial"/>
        <family val="2"/>
      </rPr>
      <t>1</t>
    </r>
  </si>
  <si>
    <r>
      <t>Median annual total compensation for all employees (AUD)</t>
    </r>
    <r>
      <rPr>
        <vertAlign val="superscript"/>
        <sz val="11"/>
        <color theme="1"/>
        <rFont val="Arial"/>
        <family val="2"/>
      </rPr>
      <t>2</t>
    </r>
  </si>
  <si>
    <t>Compensation ratio</t>
  </si>
  <si>
    <r>
      <rPr>
        <vertAlign val="superscript"/>
        <sz val="8"/>
        <rFont val="Calibri"/>
        <family val="2"/>
        <scheme val="minor"/>
      </rPr>
      <t xml:space="preserve">1 </t>
    </r>
    <r>
      <rPr>
        <sz val="8"/>
        <rFont val="Calibri"/>
        <family val="2"/>
        <scheme val="minor"/>
      </rPr>
      <t>MinRes' Managing Director (MD) is the highest paid individual within the organisation. The figures disclosed represent the maximum total annual package offered per annum. Actual earnings will vary year-on-year dependant on performance and incentive outcomes.</t>
    </r>
  </si>
  <si>
    <r>
      <rPr>
        <vertAlign val="superscript"/>
        <sz val="8"/>
        <rFont val="Calibri"/>
        <family val="2"/>
        <scheme val="minor"/>
      </rPr>
      <t>2</t>
    </r>
    <r>
      <rPr>
        <sz val="8"/>
        <rFont val="Calibri"/>
        <family val="2"/>
        <scheme val="minor"/>
      </rPr>
      <t xml:space="preserve"> Median annual total compensation for all employees ($) excludes the MD and the non-executive directors.</t>
    </r>
  </si>
  <si>
    <t xml:space="preserve">GRI 2-30 | Collective bargaining agreements </t>
  </si>
  <si>
    <t>SASB EM-MM-310a.1 | Percentage of active workforce covered under collective bargaining agreements</t>
  </si>
  <si>
    <t>Percentage of employees covered by collective bargaining agreements</t>
  </si>
  <si>
    <t>SASB EM-MM-310a.2 | Number and duration of strikes and lockouts</t>
  </si>
  <si>
    <t>Number of work stoppages</t>
  </si>
  <si>
    <t>Duration of work stoppages</t>
  </si>
  <si>
    <t>Casual employees</t>
  </si>
  <si>
    <t>ATTRACTING AND RETAINING TALENT</t>
  </si>
  <si>
    <t>MinRes is committed to supporting business growth and performance by providing learning and development pathways that introduce new talent and develop existing talent.
This data includes our incorporated Chinese entity responsible for warehousing and logistics.
Our attracting and retaining talent performance metrics are detailed below.</t>
  </si>
  <si>
    <t xml:space="preserve">GRI 401-1 | New employee hires and employee turnover </t>
  </si>
  <si>
    <r>
      <t>Gender</t>
    </r>
    <r>
      <rPr>
        <b/>
        <vertAlign val="superscript"/>
        <sz val="11"/>
        <color rgb="FF9C5938"/>
        <rFont val="Arial"/>
        <family val="2"/>
      </rPr>
      <t>1</t>
    </r>
  </si>
  <si>
    <t>Aboriginal and Torres Strait Islander profile</t>
  </si>
  <si>
    <t>Age Group</t>
  </si>
  <si>
    <t>30 - 50</t>
  </si>
  <si>
    <t xml:space="preserve">Over 50 </t>
  </si>
  <si>
    <t>Yilgarn</t>
  </si>
  <si>
    <t>Perth</t>
  </si>
  <si>
    <t>Pilbara</t>
  </si>
  <si>
    <t>Onslow</t>
  </si>
  <si>
    <t>Total new hires in FY23</t>
  </si>
  <si>
    <t>Percentage of new hires in FY23</t>
  </si>
  <si>
    <t>Total new hires in FY24</t>
  </si>
  <si>
    <t>Percentage of new hires in FY24</t>
  </si>
  <si>
    <t>Total new hires in FY25</t>
  </si>
  <si>
    <t>Percentage of new hires in FY25</t>
  </si>
  <si>
    <r>
      <rPr>
        <vertAlign val="superscript"/>
        <sz val="8"/>
        <color rgb="FF000000"/>
        <rFont val="Arial"/>
        <family val="2"/>
      </rPr>
      <t>1</t>
    </r>
    <r>
      <rPr>
        <sz val="8"/>
        <color rgb="FF000000"/>
        <rFont val="Arial"/>
        <family val="2"/>
      </rPr>
      <t xml:space="preserve"> FY23 data is not available for non-binary and prefer not to disclose gender profiles.</t>
    </r>
  </si>
  <si>
    <t>Total turnover in FY23</t>
  </si>
  <si>
    <t>Percentage of turnover in FY23</t>
  </si>
  <si>
    <t>Total turnover in FY24</t>
  </si>
  <si>
    <t>Percentage of turnover in FY24</t>
  </si>
  <si>
    <t>Total Turnover in FY25</t>
  </si>
  <si>
    <t>Percentage of turnover in FY25</t>
  </si>
  <si>
    <r>
      <rPr>
        <vertAlign val="superscript"/>
        <sz val="8"/>
        <color rgb="FF000000"/>
        <rFont val="Arial"/>
        <family val="2"/>
      </rPr>
      <t>1</t>
    </r>
    <r>
      <rPr>
        <sz val="8"/>
        <color rgb="FF000000"/>
        <rFont val="Arial"/>
        <family val="2"/>
      </rPr>
      <t xml:space="preserve">  FY23 data is not available for non-binary and prefer not to disclose gender profiles.</t>
    </r>
  </si>
  <si>
    <t>Total number of terminations</t>
  </si>
  <si>
    <r>
      <t>Turnover rate</t>
    </r>
    <r>
      <rPr>
        <vertAlign val="superscript"/>
        <sz val="11"/>
        <color rgb="FF000000"/>
        <rFont val="Arial"/>
        <family val="2"/>
      </rPr>
      <t>1</t>
    </r>
  </si>
  <si>
    <r>
      <rPr>
        <vertAlign val="superscript"/>
        <sz val="8"/>
        <color rgb="FF000000"/>
        <rFont val="Arial"/>
        <family val="2"/>
      </rPr>
      <t>1</t>
    </r>
    <r>
      <rPr>
        <sz val="8"/>
        <color rgb="FF000000"/>
        <rFont val="Arial"/>
        <family val="2"/>
      </rPr>
      <t xml:space="preserve"> Turnover rate calculated as total number of terminations / total number of employees at the end of the financial year.</t>
    </r>
  </si>
  <si>
    <t>Table 4: Number of coaching sessions</t>
  </si>
  <si>
    <r>
      <t>Total number of coaching sessions</t>
    </r>
    <r>
      <rPr>
        <vertAlign val="superscript"/>
        <sz val="11"/>
        <rFont val="Arial"/>
        <family val="2"/>
      </rPr>
      <t>1</t>
    </r>
  </si>
  <si>
    <t>TRAINING</t>
  </si>
  <si>
    <t>Providing high-quality and up-to-date training solutions is important to ensure our people are equipped and supported to have a positive impact on our organisation. We are committed to providing our people with the appropriate knowledge, skills and understanding to safely and effectively complete tasks to the expected standard. Our dedicated Training team is responsible for identifying needs within the business based on the scope of specific roles and associated work activities.
Our training performance metrics are detailed below.</t>
  </si>
  <si>
    <t xml:space="preserve">Number of internal training courses/programs available </t>
  </si>
  <si>
    <t>GRI 404-1 | Average hours of training per year per employee</t>
  </si>
  <si>
    <t>Total employees</t>
  </si>
  <si>
    <t>Total hours of training</t>
  </si>
  <si>
    <t>Average hours of training per employee</t>
  </si>
  <si>
    <r>
      <t>Total hours of emergency response training</t>
    </r>
    <r>
      <rPr>
        <vertAlign val="superscript"/>
        <sz val="11"/>
        <color rgb="FF000000"/>
        <rFont val="Arial"/>
        <family val="2"/>
      </rPr>
      <t>1</t>
    </r>
  </si>
  <si>
    <r>
      <t>Average hours per employee</t>
    </r>
    <r>
      <rPr>
        <vertAlign val="superscript"/>
        <sz val="11"/>
        <color rgb="FF000000"/>
        <rFont val="Arial"/>
        <family val="2"/>
      </rPr>
      <t>2</t>
    </r>
  </si>
  <si>
    <r>
      <rPr>
        <vertAlign val="superscript"/>
        <sz val="8"/>
        <color rgb="FF000000"/>
        <rFont val="Arial"/>
        <family val="2"/>
      </rPr>
      <t xml:space="preserve">1  </t>
    </r>
    <r>
      <rPr>
        <sz val="8"/>
        <color rgb="FF000000"/>
        <rFont val="Arial"/>
        <family val="2"/>
      </rPr>
      <t>Emergency Response Training includes the following courses/programs: NRT First Aid (CPR Refresher), Demonstrate First Attack Firefighting, NRT First Aid (Low Voltage &amp; Provide CPR), NRT (Inspect, test and maintain non-gaseous, pre-engineered fire suppression systems), Snake Handling, Mental Health First Aider Accreditation, Conduct Fire Team Operations, NRT - Operate Oxygen Breathing Apparatus, NRT - First Aid (Provide CPR), NRT - First Aid (Provide Basic Emergency Life Support), Fire Warden Training/Fire Extinguisher, Advanced Life Support Training, NRT - First Aid (Occupational First Aid), Inspect and test fire hose reels, fire extinguishers &amp; fire blankets, NRT - First Aid (Remote Situations), NRT - First Aid (Provide Advanced First Aid) and Peripheral IV Cannulation.</t>
    </r>
  </si>
  <si>
    <r>
      <t>2</t>
    </r>
    <r>
      <rPr>
        <sz val="8"/>
        <color rgb="FF000000"/>
        <rFont val="Arial"/>
        <family val="2"/>
      </rPr>
      <t xml:space="preserve">  Based on the average number of employees.</t>
    </r>
  </si>
  <si>
    <t>CAREER ENTRY PATHWAYS</t>
  </si>
  <si>
    <t xml:space="preserve">At MinRes, our people are the foundation of our business and are instrumental to our ongoing growth and success. It is critical to our business to identify, attract and retain high quality talent to help us meet our objectives. We work to build organisational capacity by ensuring our people are treated fairly, have access to career development opportunities and have a positive employee experience. </t>
  </si>
  <si>
    <t xml:space="preserve">GRI 404-2 | Programs for upgrading employee skills and transition assistance programs </t>
  </si>
  <si>
    <t xml:space="preserve">Female </t>
  </si>
  <si>
    <t xml:space="preserve">Male </t>
  </si>
  <si>
    <t xml:space="preserve">Apprentices </t>
  </si>
  <si>
    <t xml:space="preserve">Trainees </t>
  </si>
  <si>
    <t xml:space="preserve">Graduates </t>
  </si>
  <si>
    <t>Trade upgrades</t>
  </si>
  <si>
    <t>Vacation students</t>
  </si>
  <si>
    <t>Interns</t>
  </si>
  <si>
    <t>Work experience</t>
  </si>
  <si>
    <t>Next Gen Scholars</t>
  </si>
  <si>
    <t>Z Connect</t>
  </si>
  <si>
    <t>New to Industry MC Driver Program</t>
  </si>
  <si>
    <t>Entry Level Operator Program</t>
  </si>
  <si>
    <t>Pathway Programs (Drill, Grader, Dozer)</t>
  </si>
  <si>
    <t>Upskilling Program</t>
  </si>
  <si>
    <t>MinRes recognises that our operations and projects intersect, lie adjacent to, or are located in proximity to areas of cultural heritage significance to local Indigenous Australian communities. We acknowledge and respect the relationships that Indigenous Australian communities have to land and waters. We are committed to building strong and trusting relationships with Indigenous Australian communities and continually improving our approach to protect and preserve cultural heritage.</t>
  </si>
  <si>
    <r>
      <t>Number of CAT sessions held</t>
    </r>
    <r>
      <rPr>
        <vertAlign val="superscript"/>
        <sz val="11"/>
        <color rgb="FF000000"/>
        <rFont val="Arial"/>
        <family val="2"/>
      </rPr>
      <t>1</t>
    </r>
  </si>
  <si>
    <r>
      <rPr>
        <vertAlign val="superscript"/>
        <sz val="8"/>
        <color rgb="FF000000"/>
        <rFont val="Arial"/>
        <family val="2"/>
      </rPr>
      <t>1</t>
    </r>
    <r>
      <rPr>
        <sz val="8"/>
        <color rgb="FF000000"/>
        <rFont val="Arial"/>
        <family val="2"/>
      </rPr>
      <t xml:space="preserve"> External limited assurance is provided over our FY25 CAT sessions. Refer to page 187 of the 2025 Sustainability Report for a copy of the Independent Limited Assurance Statement.</t>
    </r>
  </si>
  <si>
    <t xml:space="preserve">Number of reportable heritage incidents </t>
  </si>
  <si>
    <t xml:space="preserve">Number of days of heritage survey </t>
  </si>
  <si>
    <t>GRI G4 MM5</t>
  </si>
  <si>
    <r>
      <t>Number of operations with formal agreements</t>
    </r>
    <r>
      <rPr>
        <vertAlign val="superscript"/>
        <sz val="11"/>
        <color rgb="FF000000"/>
        <rFont val="Arial"/>
        <family val="2"/>
      </rPr>
      <t>2</t>
    </r>
  </si>
  <si>
    <t>Percentage of operations with formal agreements</t>
  </si>
  <si>
    <r>
      <rPr>
        <vertAlign val="superscript"/>
        <sz val="8"/>
        <color rgb="FF000000"/>
        <rFont val="Arial"/>
        <family val="2"/>
      </rPr>
      <t>1</t>
    </r>
    <r>
      <rPr>
        <sz val="8"/>
        <color rgb="FF000000"/>
        <rFont val="Arial"/>
        <family val="2"/>
      </rPr>
      <t xml:space="preserve"> Noting the sale of the Yilgarn Hub and transition of Bald Hill into care and maintenance during FY25.</t>
    </r>
  </si>
  <si>
    <r>
      <rPr>
        <vertAlign val="superscript"/>
        <sz val="8"/>
        <color rgb="FF000000"/>
        <rFont val="Arial"/>
        <family val="2"/>
      </rPr>
      <t>2</t>
    </r>
    <r>
      <rPr>
        <sz val="8"/>
        <color rgb="FF000000"/>
        <rFont val="Arial"/>
        <family val="2"/>
      </rPr>
      <t xml:space="preserve"> Calculated on active mining operations.</t>
    </r>
  </si>
  <si>
    <t>GRI G4 MM6</t>
  </si>
  <si>
    <t>Number of instances</t>
  </si>
  <si>
    <t>Percentage of instances in which grievance mechanisms were used to resolve disputes</t>
  </si>
  <si>
    <t>GRI 411-1 | Rights of Indigenous People</t>
  </si>
  <si>
    <t xml:space="preserve">Number of identified incidents or violations </t>
  </si>
  <si>
    <t>Number of operations with formal agreements</t>
  </si>
  <si>
    <t>Number of instances in which grievance mechanisms were used to resolve disputes</t>
  </si>
  <si>
    <t>Significant Environmental Incidents (Levels 3, 4 and 5)</t>
  </si>
  <si>
    <t xml:space="preserve">GRI 302-1 | Energy consumption within the organisation </t>
  </si>
  <si>
    <t>SASB | EM-MM-130a.1. Energy management</t>
  </si>
  <si>
    <r>
      <t>FY25</t>
    </r>
    <r>
      <rPr>
        <b/>
        <vertAlign val="superscript"/>
        <sz val="11"/>
        <color rgb="FFFFFFFF"/>
        <rFont val="Arial"/>
        <family val="2"/>
      </rPr>
      <t>3,4</t>
    </r>
  </si>
  <si>
    <t>% of FY25 total energy consumption</t>
  </si>
  <si>
    <t>GJ</t>
  </si>
  <si>
    <t>MWh</t>
  </si>
  <si>
    <t>Non-renewable fuel sources</t>
  </si>
  <si>
    <r>
      <t>Pipeline natural gas</t>
    </r>
    <r>
      <rPr>
        <vertAlign val="superscript"/>
        <sz val="11"/>
        <color rgb="FF000000"/>
        <rFont val="Arial"/>
        <family val="2"/>
      </rPr>
      <t>1</t>
    </r>
  </si>
  <si>
    <r>
      <t>Pipeline natural gas - electricity generation</t>
    </r>
    <r>
      <rPr>
        <vertAlign val="superscript"/>
        <sz val="11"/>
        <rFont val="Arial"/>
        <family val="2"/>
      </rPr>
      <t>2</t>
    </r>
  </si>
  <si>
    <t>Liquefied natural gas</t>
  </si>
  <si>
    <t>Unprocessed natural gas - exploration flaring</t>
  </si>
  <si>
    <t>Unprocessed oil - exploration flaring</t>
  </si>
  <si>
    <t>Natural gas condensate  - exploration flaring</t>
  </si>
  <si>
    <t xml:space="preserve">Diesel fuel - non-transport </t>
  </si>
  <si>
    <t>Diesel fuel - electricity generation</t>
  </si>
  <si>
    <t>Diesel fuel - transport</t>
  </si>
  <si>
    <t>Diesel - explosives</t>
  </si>
  <si>
    <t>Marine fuel oil</t>
  </si>
  <si>
    <t>Petrol</t>
  </si>
  <si>
    <t>Oils and greases</t>
  </si>
  <si>
    <t>LPG and acetylene</t>
  </si>
  <si>
    <t>Non-lubricant oils</t>
  </si>
  <si>
    <t>Total non-renewable fuel consumption</t>
  </si>
  <si>
    <t>Electricity</t>
  </si>
  <si>
    <t>Purchased electricity consumption</t>
  </si>
  <si>
    <t>Total non-renewable fuel sources consumption</t>
  </si>
  <si>
    <t xml:space="preserve">Renewable Fuel Sources </t>
  </si>
  <si>
    <t>Self-generated solar PV and wind energy electricity consumption</t>
  </si>
  <si>
    <t>Self-generated solar PV and wind energy electricity not consumed</t>
  </si>
  <si>
    <t>Self-generated solar PV and wind energy electricity sold</t>
  </si>
  <si>
    <t>Total renewable fuel sources consumption</t>
  </si>
  <si>
    <r>
      <t>Total energy consumption</t>
    </r>
    <r>
      <rPr>
        <b/>
        <vertAlign val="superscript"/>
        <sz val="11"/>
        <color rgb="FFFFFFFF"/>
        <rFont val="Arial"/>
        <family val="2"/>
      </rPr>
      <t>5</t>
    </r>
  </si>
  <si>
    <t>Total energy consumption</t>
  </si>
  <si>
    <r>
      <rPr>
        <vertAlign val="superscript"/>
        <sz val="8"/>
        <color rgb="FF000000"/>
        <rFont val="Arial"/>
        <family val="2"/>
      </rPr>
      <t>1</t>
    </r>
    <r>
      <rPr>
        <sz val="8"/>
        <color rgb="FF000000"/>
        <rFont val="Arial"/>
        <family val="2"/>
      </rPr>
      <t xml:space="preserve"> Includes natural gas related to pipeline natural gas for 20 Walters Drive.</t>
    </r>
  </si>
  <si>
    <r>
      <rPr>
        <vertAlign val="superscript"/>
        <sz val="8"/>
        <rFont val="Arial"/>
        <family val="2"/>
      </rPr>
      <t>2</t>
    </r>
    <r>
      <rPr>
        <sz val="8"/>
        <rFont val="Arial"/>
        <family val="2"/>
      </rPr>
      <t xml:space="preserve"> Wodgina's natural gas consumption was excluded for FY23 in accordance with the Clean Energy Regulations and Joint Venture Agreement.</t>
    </r>
  </si>
  <si>
    <r>
      <rPr>
        <vertAlign val="superscript"/>
        <sz val="8"/>
        <rFont val="Arial"/>
        <family val="2"/>
      </rPr>
      <t>3</t>
    </r>
    <r>
      <rPr>
        <sz val="8"/>
        <rFont val="Arial"/>
        <family val="2"/>
      </rPr>
      <t xml:space="preserve"> External limited assurance is provided over our FY25 energy consumption. Refer to page 187 of the 2025 Sustainability Report for a copy of the Independent Limited Assurance Statement.</t>
    </r>
  </si>
  <si>
    <r>
      <rPr>
        <vertAlign val="superscript"/>
        <sz val="8"/>
        <rFont val="Arial"/>
        <family val="2"/>
      </rPr>
      <t>4</t>
    </r>
    <r>
      <rPr>
        <sz val="8"/>
        <rFont val="Arial"/>
        <family val="2"/>
      </rPr>
      <t xml:space="preserve"> FY25 Energy Consumption includes 322,235 GJ and 89,510 MWh relating to Yilgarn sites sold to an external third party in June 2025. Total FY25 Energy Consumption reportable for MinRes under NGER is 10,856,967GJ and 3,019,334MWh.</t>
    </r>
  </si>
  <si>
    <r>
      <rPr>
        <vertAlign val="superscript"/>
        <sz val="8"/>
        <rFont val="Arial"/>
        <family val="2"/>
      </rPr>
      <t>5</t>
    </r>
    <r>
      <rPr>
        <sz val="8"/>
        <rFont val="Arial"/>
        <family val="2"/>
      </rPr>
      <t xml:space="preserve"> None of MinRes' crushing and processes uses heat, steam or cooling.</t>
    </r>
  </si>
  <si>
    <t>GRI 305-1 | Direct (Scope 1) GHG emissions</t>
  </si>
  <si>
    <t>GRI 305-2 | Energy indirect (Scope 2) GHG emissions</t>
  </si>
  <si>
    <t>SASB | EM-MM-110a.1. Greenhouse gas emissions</t>
  </si>
  <si>
    <r>
      <t>FY25</t>
    </r>
    <r>
      <rPr>
        <b/>
        <vertAlign val="superscript"/>
        <sz val="11"/>
        <color rgb="FFFFFFFF"/>
        <rFont val="Arial"/>
        <family val="2"/>
      </rPr>
      <t>3</t>
    </r>
  </si>
  <si>
    <t>% of FY25 total emissions</t>
  </si>
  <si>
    <t>Conversion factors</t>
  </si>
  <si>
    <t>kWh</t>
  </si>
  <si>
    <t>KWh</t>
  </si>
  <si>
    <r>
      <t>Carbon Dioxide (CO</t>
    </r>
    <r>
      <rPr>
        <vertAlign val="subscript"/>
        <sz val="11"/>
        <color rgb="FF000000"/>
        <rFont val="Arial"/>
        <family val="2"/>
      </rPr>
      <t>2</t>
    </r>
    <r>
      <rPr>
        <sz val="11"/>
        <color rgb="FF000000"/>
        <rFont val="Arial"/>
        <family val="2"/>
      </rPr>
      <t>)</t>
    </r>
  </si>
  <si>
    <r>
      <t>Methane (CH</t>
    </r>
    <r>
      <rPr>
        <vertAlign val="subscript"/>
        <sz val="11"/>
        <color theme="1"/>
        <rFont val="Arial"/>
        <family val="2"/>
      </rPr>
      <t>4</t>
    </r>
    <r>
      <rPr>
        <sz val="11"/>
        <color theme="1"/>
        <rFont val="Arial"/>
        <family val="2"/>
      </rPr>
      <t>)</t>
    </r>
  </si>
  <si>
    <r>
      <t>Nitrous Oxide (N</t>
    </r>
    <r>
      <rPr>
        <vertAlign val="subscript"/>
        <sz val="11"/>
        <color theme="1"/>
        <rFont val="Arial"/>
        <family val="2"/>
      </rPr>
      <t>2</t>
    </r>
    <r>
      <rPr>
        <sz val="11"/>
        <color theme="1"/>
        <rFont val="Arial"/>
        <family val="2"/>
      </rPr>
      <t>O)</t>
    </r>
  </si>
  <si>
    <t>Hydrofluorocarbons (HFCs)</t>
  </si>
  <si>
    <t>Perfluorocarbons (PFCs)</t>
  </si>
  <si>
    <r>
      <t>Sulphur Hexafluoride (SF</t>
    </r>
    <r>
      <rPr>
        <vertAlign val="subscript"/>
        <sz val="11"/>
        <color theme="1"/>
        <rFont val="Arial"/>
        <family val="2"/>
      </rPr>
      <t>6</t>
    </r>
    <r>
      <rPr>
        <sz val="11"/>
        <color theme="1"/>
        <rFont val="Arial"/>
        <family val="2"/>
      </rPr>
      <t>)</t>
    </r>
  </si>
  <si>
    <r>
      <t>Nitrogen Trifluoride (NF</t>
    </r>
    <r>
      <rPr>
        <vertAlign val="subscript"/>
        <sz val="11"/>
        <color theme="1"/>
        <rFont val="Arial"/>
        <family val="2"/>
      </rPr>
      <t>3</t>
    </r>
    <r>
      <rPr>
        <sz val="11"/>
        <color theme="1"/>
        <rFont val="Arial"/>
        <family val="2"/>
      </rPr>
      <t>)</t>
    </r>
  </si>
  <si>
    <r>
      <rPr>
        <vertAlign val="superscript"/>
        <sz val="8"/>
        <color theme="1"/>
        <rFont val="Arial"/>
        <family val="2"/>
      </rPr>
      <t>1</t>
    </r>
    <r>
      <rPr>
        <sz val="8"/>
        <color theme="1"/>
        <rFont val="Arial"/>
        <family val="2"/>
      </rPr>
      <t xml:space="preserve"> FY25 includes greenhouse gases associated with Yilgarn sites sold to an external third party in June 2025. Total FY25 greenhouse gases reportable under NGER is 706,967 CO2, 924 CH4, 2,346 N2O and 30 SF6</t>
    </r>
  </si>
  <si>
    <t>Operation</t>
  </si>
  <si>
    <t>Scope 1</t>
  </si>
  <si>
    <t xml:space="preserve">Scope 2 </t>
  </si>
  <si>
    <t>Yilgarn Hub (Iron Ore)</t>
  </si>
  <si>
    <r>
      <t>Carina</t>
    </r>
    <r>
      <rPr>
        <vertAlign val="superscript"/>
        <sz val="11"/>
        <color rgb="FF000000"/>
        <rFont val="Arial"/>
        <family val="2"/>
      </rPr>
      <t>1</t>
    </r>
  </si>
  <si>
    <t>Deception</t>
  </si>
  <si>
    <t>Koolyanobbing</t>
  </si>
  <si>
    <r>
      <t>Mount Jackson</t>
    </r>
    <r>
      <rPr>
        <vertAlign val="superscript"/>
        <sz val="11"/>
        <color rgb="FF000000"/>
        <rFont val="Arial"/>
        <family val="2"/>
      </rPr>
      <t>1</t>
    </r>
  </si>
  <si>
    <r>
      <t>Parker Range</t>
    </r>
    <r>
      <rPr>
        <vertAlign val="superscript"/>
        <sz val="11"/>
        <color rgb="FF000000"/>
        <rFont val="Arial"/>
        <family val="2"/>
      </rPr>
      <t>1</t>
    </r>
  </si>
  <si>
    <t>Windarling</t>
  </si>
  <si>
    <t>Pilbara Hub (Iron Ore)</t>
  </si>
  <si>
    <t>Iron Valley</t>
  </si>
  <si>
    <t>Wonmunna</t>
  </si>
  <si>
    <t>Phil's Creek</t>
  </si>
  <si>
    <t>Onslow Iron Hub</t>
  </si>
  <si>
    <t>Ken's Bore</t>
  </si>
  <si>
    <t>Onslow Port</t>
  </si>
  <si>
    <t>Lithium Commodities</t>
  </si>
  <si>
    <r>
      <t>Bald Hill</t>
    </r>
    <r>
      <rPr>
        <vertAlign val="superscript"/>
        <sz val="11"/>
        <color rgb="FF000000"/>
        <rFont val="Arial"/>
        <family val="2"/>
      </rPr>
      <t>2</t>
    </r>
  </si>
  <si>
    <t xml:space="preserve">Mt Marion </t>
  </si>
  <si>
    <r>
      <t>Wodgina</t>
    </r>
    <r>
      <rPr>
        <vertAlign val="superscript"/>
        <sz val="11"/>
        <color rgb="FF000000"/>
        <rFont val="Arial"/>
        <family val="2"/>
      </rPr>
      <t>3</t>
    </r>
  </si>
  <si>
    <t>Exploration Sites</t>
  </si>
  <si>
    <r>
      <t>Energy</t>
    </r>
    <r>
      <rPr>
        <vertAlign val="superscript"/>
        <sz val="11"/>
        <color rgb="FF000000"/>
        <rFont val="Arial"/>
        <family val="2"/>
      </rPr>
      <t>4</t>
    </r>
  </si>
  <si>
    <t>Yilgarn Hub</t>
  </si>
  <si>
    <t>Pilbara Hub</t>
  </si>
  <si>
    <t>Care &amp; Maintenance Sites</t>
  </si>
  <si>
    <t>Aurora</t>
  </si>
  <si>
    <t>Evanston Mine</t>
  </si>
  <si>
    <t>Coobina</t>
  </si>
  <si>
    <t>Red Gully Processing Facility</t>
  </si>
  <si>
    <t>Perth Metropolitan Sites</t>
  </si>
  <si>
    <t>Corporate offices</t>
  </si>
  <si>
    <t>Workshops and warehouses</t>
  </si>
  <si>
    <t>Resource Development Group</t>
  </si>
  <si>
    <t>Lucky Bay</t>
  </si>
  <si>
    <t>Ant-Sunday Hill</t>
  </si>
  <si>
    <r>
      <rPr>
        <vertAlign val="superscript"/>
        <sz val="8"/>
        <rFont val="Arial"/>
        <family val="2"/>
      </rPr>
      <t>1</t>
    </r>
    <r>
      <rPr>
        <sz val="8"/>
        <rFont val="Arial"/>
        <family val="2"/>
      </rPr>
      <t xml:space="preserve"> Yilgarn Hub ramped down its operations in January 2025 and was sold to an external third party in June 2025. The reporting obligations for Carina, Mount Jackson and Parker Range (11 months up to May 2025) are held by MinRes and reportable under NGER.</t>
    </r>
  </si>
  <si>
    <r>
      <rPr>
        <vertAlign val="superscript"/>
        <sz val="8"/>
        <rFont val="Arial"/>
        <family val="2"/>
      </rPr>
      <t>2</t>
    </r>
    <r>
      <rPr>
        <sz val="8"/>
        <rFont val="Arial"/>
        <family val="2"/>
      </rPr>
      <t xml:space="preserve"> Bald Hill was acquired by MinRes in November 2023 and was placed into care and maintenance in November 2024.</t>
    </r>
  </si>
  <si>
    <r>
      <rPr>
        <vertAlign val="superscript"/>
        <sz val="8"/>
        <rFont val="Arial"/>
        <family val="2"/>
      </rPr>
      <t xml:space="preserve">3 </t>
    </r>
    <r>
      <rPr>
        <sz val="8"/>
        <rFont val="Arial"/>
        <family val="2"/>
      </rPr>
      <t>Wodgina's emission was excluded from MinRes' FY23 emissions in accordance with the Clean Energy Regulations and Joint Venture Agreement.</t>
    </r>
  </si>
  <si>
    <r>
      <rPr>
        <vertAlign val="superscript"/>
        <sz val="8"/>
        <rFont val="Arial"/>
        <family val="2"/>
      </rPr>
      <t xml:space="preserve">4 </t>
    </r>
    <r>
      <rPr>
        <sz val="8"/>
        <rFont val="Arial"/>
        <family val="2"/>
      </rPr>
      <t xml:space="preserve">Exploration Permits 368 and 426 was sold to an external third party in December 2024. Emissions associated with the Energy Exploration sites relates to the 3 joint venture agreements of our retained interest in exploration permits in the Perth and Carnarvon Basins. </t>
    </r>
  </si>
  <si>
    <t>Total emissions</t>
  </si>
  <si>
    <r>
      <t>FY25</t>
    </r>
    <r>
      <rPr>
        <b/>
        <vertAlign val="superscript"/>
        <sz val="11"/>
        <color rgb="FFFFFFFF"/>
        <rFont val="Arial"/>
        <family val="2"/>
      </rPr>
      <t>1</t>
    </r>
  </si>
  <si>
    <t>Iron Ore</t>
  </si>
  <si>
    <t>Lithium</t>
  </si>
  <si>
    <t>Corporate</t>
  </si>
  <si>
    <r>
      <rPr>
        <vertAlign val="superscript"/>
        <sz val="8"/>
        <color theme="1"/>
        <rFont val="Arial"/>
        <family val="2"/>
      </rPr>
      <t>1</t>
    </r>
    <r>
      <rPr>
        <sz val="8"/>
        <color theme="1"/>
        <rFont val="Arial"/>
        <family val="2"/>
      </rPr>
      <t xml:space="preserve"> FY25 includes greenhouse gases associated with Yilgarn sites sold to an external third party in June 2025. Total FY25 Scope 1 greenhouse gas emissions for the Iron Ore commodity under NGER is 423,424 tCO2e.</t>
    </r>
  </si>
  <si>
    <t>GRI 305-4 | GHG emissions intensity</t>
  </si>
  <si>
    <r>
      <t>FY23</t>
    </r>
    <r>
      <rPr>
        <b/>
        <vertAlign val="superscript"/>
        <sz val="11"/>
        <color rgb="FFFFFFFF"/>
        <rFont val="Arial"/>
        <family val="2"/>
      </rPr>
      <t>1</t>
    </r>
  </si>
  <si>
    <r>
      <t>Total Tonnes Material Mined (TMM) (wet metric kt)</t>
    </r>
    <r>
      <rPr>
        <vertAlign val="superscript"/>
        <sz val="11"/>
        <rFont val="Arial"/>
        <family val="2"/>
      </rPr>
      <t>2,3</t>
    </r>
  </si>
  <si>
    <r>
      <t>Emissions intensity (tCO</t>
    </r>
    <r>
      <rPr>
        <vertAlign val="subscript"/>
        <sz val="11"/>
        <rFont val="Arial"/>
        <family val="2"/>
      </rPr>
      <t>2</t>
    </r>
    <r>
      <rPr>
        <sz val="11"/>
        <rFont val="Arial"/>
        <family val="2"/>
      </rPr>
      <t>e/TMM)</t>
    </r>
  </si>
  <si>
    <r>
      <rPr>
        <sz val="11"/>
        <color rgb="FF000000"/>
        <rFont val="Arial"/>
        <family val="2"/>
      </rPr>
      <t>Total Tonnes Shipped (wet metric t)</t>
    </r>
    <r>
      <rPr>
        <vertAlign val="superscript"/>
        <sz val="11"/>
        <color rgb="FF000000"/>
        <rFont val="Arial"/>
        <family val="2"/>
      </rPr>
      <t>4</t>
    </r>
  </si>
  <si>
    <r>
      <t>Emissions intensity (kg CO</t>
    </r>
    <r>
      <rPr>
        <vertAlign val="subscript"/>
        <sz val="11"/>
        <rFont val="Arial"/>
        <family val="2"/>
      </rPr>
      <t>2</t>
    </r>
    <r>
      <rPr>
        <sz val="11"/>
        <rFont val="Arial"/>
        <family val="2"/>
      </rPr>
      <t>e/wmt shipped)</t>
    </r>
    <r>
      <rPr>
        <vertAlign val="superscript"/>
        <sz val="11"/>
        <rFont val="Arial"/>
        <family val="2"/>
      </rPr>
      <t>5</t>
    </r>
  </si>
  <si>
    <r>
      <rPr>
        <vertAlign val="superscript"/>
        <sz val="8"/>
        <color rgb="FF000000"/>
        <rFont val="Arial"/>
        <family val="2"/>
      </rPr>
      <t>1</t>
    </r>
    <r>
      <rPr>
        <sz val="8"/>
        <color rgb="FF000000"/>
        <rFont val="Arial"/>
        <family val="2"/>
      </rPr>
      <t xml:space="preserve"> Wodgina's emissions, TMM and shipped was not included MinRes' FY23  figure as Wodgina was not included in MinRes' emissions in accordance with the Clean Energy Regulations and Joint Venture Agreement.</t>
    </r>
  </si>
  <si>
    <r>
      <rPr>
        <vertAlign val="superscript"/>
        <sz val="8"/>
        <color rgb="FF000000"/>
        <rFont val="Arial"/>
        <family val="2"/>
      </rPr>
      <t>2</t>
    </r>
    <r>
      <rPr>
        <sz val="8"/>
        <color rgb="FF000000"/>
        <rFont val="Arial"/>
        <family val="2"/>
      </rPr>
      <t xml:space="preserve"> TMM is measured in wet metric kilo-tonne, except for Lucky Bay where it's assumed 1 dry metric tonne is equivalent to 1 wet metric tonnes.</t>
    </r>
  </si>
  <si>
    <r>
      <rPr>
        <vertAlign val="superscript"/>
        <sz val="8"/>
        <color rgb="FF000000"/>
        <rFont val="Arial"/>
        <family val="2"/>
      </rPr>
      <t>3</t>
    </r>
    <r>
      <rPr>
        <sz val="8"/>
        <color rgb="FF000000"/>
        <rFont val="Arial"/>
        <family val="2"/>
      </rPr>
      <t xml:space="preserve"> TMM includes RDG, as a result, these figures will vary from those presented within the 2024 Annual Report. </t>
    </r>
  </si>
  <si>
    <r>
      <rPr>
        <vertAlign val="superscript"/>
        <sz val="8"/>
        <rFont val="Arial"/>
        <family val="2"/>
      </rPr>
      <t>4</t>
    </r>
    <r>
      <rPr>
        <sz val="8"/>
        <rFont val="Arial"/>
        <family val="2"/>
      </rPr>
      <t xml:space="preserve"> Tonnes Shipped is measured in wet metric kilo-tonne. Tonnes Shipped includes Yilgarn and excludes RDG.</t>
    </r>
  </si>
  <si>
    <r>
      <rPr>
        <vertAlign val="superscript"/>
        <sz val="8"/>
        <color rgb="FFFF0000"/>
        <rFont val="Arial"/>
        <family val="2"/>
      </rPr>
      <t>5</t>
    </r>
    <r>
      <rPr>
        <sz val="8"/>
        <color rgb="FFFF0000"/>
        <rFont val="Arial"/>
        <family val="2"/>
      </rPr>
      <t xml:space="preserve"> Emissions intensity is in line with MinRes' FY35 emissions reduction target.</t>
    </r>
  </si>
  <si>
    <t>MinRes recognises the nature of our operations has the potential to impact natural habitats and ecosystems in direct and indirect ways. We work to ensure direct and indirect environmental impacts are avoided, minimised, rehabilitated and offset in alignment with the mitigation hierarchy. We are committed to responsible environmental management during all aspects of the mine lifecycle to protect the long-term health of the environments and communities where we operate. 
Our environmental and biodiversity performance metrics are detailed below.</t>
  </si>
  <si>
    <r>
      <t>High Impact Environmental Incidents (Level 4 and 5)</t>
    </r>
    <r>
      <rPr>
        <vertAlign val="superscript"/>
        <sz val="11"/>
        <color rgb="FF000000"/>
        <rFont val="Arial"/>
        <family val="2"/>
      </rPr>
      <t>1</t>
    </r>
    <r>
      <rPr>
        <vertAlign val="superscript"/>
        <sz val="11"/>
        <rFont val="Arial"/>
        <family val="2"/>
      </rPr>
      <t>, 3</t>
    </r>
  </si>
  <si>
    <r>
      <t>Significant Environmental Incidents (Levels 3, 4 and 5)</t>
    </r>
    <r>
      <rPr>
        <vertAlign val="superscript"/>
        <sz val="11"/>
        <color rgb="FF000000"/>
        <rFont val="Arial"/>
        <family val="2"/>
      </rPr>
      <t>2, 3</t>
    </r>
  </si>
  <si>
    <r>
      <t>Reportable Environmental Incident Frequency Rate</t>
    </r>
    <r>
      <rPr>
        <vertAlign val="superscript"/>
        <sz val="11"/>
        <color rgb="FF000000"/>
        <rFont val="Arial"/>
        <family val="2"/>
      </rPr>
      <t>4,5</t>
    </r>
    <r>
      <rPr>
        <sz val="11"/>
        <color rgb="FF000000"/>
        <rFont val="Arial"/>
        <family val="2"/>
      </rPr>
      <t xml:space="preserve">  (per 1,000,000 hours worked)</t>
    </r>
  </si>
  <si>
    <r>
      <t>Significant Environmental Incident Frequency Rate</t>
    </r>
    <r>
      <rPr>
        <vertAlign val="superscript"/>
        <sz val="11"/>
        <color rgb="FF000000"/>
        <rFont val="Arial"/>
        <family val="2"/>
      </rPr>
      <t>6</t>
    </r>
    <r>
      <rPr>
        <sz val="11"/>
        <color rgb="FF000000"/>
        <rFont val="Arial"/>
        <family val="2"/>
      </rPr>
      <t xml:space="preserve"> (per 1,000,000 hours worked)</t>
    </r>
  </si>
  <si>
    <r>
      <t>Hours worked - combined employees and contractors</t>
    </r>
    <r>
      <rPr>
        <vertAlign val="superscript"/>
        <sz val="11"/>
        <color rgb="FF000000"/>
        <rFont val="Arial"/>
        <family val="2"/>
      </rPr>
      <t>7</t>
    </r>
  </si>
  <si>
    <r>
      <t>1</t>
    </r>
    <r>
      <rPr>
        <sz val="8"/>
        <color theme="1"/>
        <rFont val="Arial"/>
        <family val="2"/>
      </rPr>
      <t xml:space="preserve"> High Impact Environmental Incidents (HIEI) are incidents that have an actual environmental consequence of high or major. These events have an adverse impact on fauna / flora, habitat, soil, aquatic and land ecosystems, atmosphere or water resources lasting typically multiple years (Level 4 and above). </t>
    </r>
  </si>
  <si>
    <r>
      <t xml:space="preserve">2 </t>
    </r>
    <r>
      <rPr>
        <sz val="8"/>
        <color theme="1"/>
        <rFont val="Arial"/>
        <family val="2"/>
      </rPr>
      <t>Significant Environmental Incidents (SEI) are incidents that have an environment, legal or community/social actual consequence rating of medium and above (Level 3 and above).</t>
    </r>
  </si>
  <si>
    <r>
      <rPr>
        <vertAlign val="superscript"/>
        <sz val="8"/>
        <color theme="1"/>
        <rFont val="Arial"/>
        <family val="2"/>
      </rPr>
      <t>3</t>
    </r>
    <r>
      <rPr>
        <sz val="8"/>
        <color theme="1"/>
        <rFont val="Arial"/>
        <family val="2"/>
      </rPr>
      <t xml:space="preserve"> External limited assurance is provided over our FY25 Environmental Incidents. Refer to page 187 of the 2025 Sustainability Report for a copy of the Independent Limited Assurance Statement.</t>
    </r>
  </si>
  <si>
    <r>
      <rPr>
        <vertAlign val="superscript"/>
        <sz val="8"/>
        <color rgb="FF000000"/>
        <rFont val="Arial"/>
        <family val="2"/>
      </rPr>
      <t>4</t>
    </r>
    <r>
      <rPr>
        <sz val="8"/>
        <color rgb="FF000000"/>
        <rFont val="Arial"/>
        <family val="2"/>
      </rPr>
      <t xml:space="preserve"> Reportable Environmental Incidents are those incidents required to be reported to the Regulator. Depending on the event and site-specific approvals, reporting can be required immediately, within 7 days, within 1 month, or annually in annual reports. Any event that must be reported is counted as reportable.</t>
    </r>
  </si>
  <si>
    <r>
      <rPr>
        <vertAlign val="superscript"/>
        <sz val="8"/>
        <rFont val="Arial"/>
        <family val="2"/>
      </rPr>
      <t>5</t>
    </r>
    <r>
      <rPr>
        <sz val="8"/>
        <rFont val="Arial"/>
        <family val="2"/>
      </rPr>
      <t xml:space="preserve"> FY24 Reportable Environmental Incident Frequency Rate has been restated as the number of reportable enviromental incidents was revised.</t>
    </r>
  </si>
  <si>
    <r>
      <rPr>
        <vertAlign val="superscript"/>
        <sz val="8"/>
        <rFont val="Arial"/>
        <family val="2"/>
      </rPr>
      <t>7</t>
    </r>
    <r>
      <rPr>
        <sz val="8"/>
        <rFont val="Arial"/>
        <family val="2"/>
      </rPr>
      <t xml:space="preserve"> Hours worked relates to only those worked on MinRes-controlled sites. Note Yilgarn sites entered a state of operational pause on 31 December 2024 and Bald Hill was transitioned into care and maintenance on 4 December 2024.</t>
    </r>
  </si>
  <si>
    <t>GRI 101-5 | Locations with biodiversity impacts
SASB EM-MM-160a.3 | Percentage of (1) proved and (2) probable reserves in or near sites with protected conservation status or endangered species habitat</t>
  </si>
  <si>
    <t>Onslow Iron Ore</t>
  </si>
  <si>
    <t>Carina</t>
  </si>
  <si>
    <t>Mount Jackson</t>
  </si>
  <si>
    <t>Parker Range</t>
  </si>
  <si>
    <t>Infrastructure</t>
  </si>
  <si>
    <t>Bald Hill</t>
  </si>
  <si>
    <t>Mt Marion</t>
  </si>
  <si>
    <t>Energy- Perth Basin</t>
  </si>
  <si>
    <t>Red Gully</t>
  </si>
  <si>
    <t>Geographic location</t>
  </si>
  <si>
    <t>Approximately 105 km northeast of Southern Cross, in the Shire of Yilgarn, with rail extending approximately 50 km southeast into the Shire of Coolgardie.</t>
  </si>
  <si>
    <t>Approximately 150 km north of Southern Cross, in the Shire of Menzies.</t>
  </si>
  <si>
    <t>Approximately 47 km northeast of Southern Cross, in the Shire of Yilgarn.</t>
  </si>
  <si>
    <t>Approximately 100 km north of Southern Cross, in the Shire of Yilgarn, with operations extending approximately 27 km east-west.</t>
  </si>
  <si>
    <t>Approximately 48 km southeast of Southern Cross, in the Shire of Yilgarn.</t>
  </si>
  <si>
    <t>Approximately 134 km north of Southern Cross, in the Shire of Yilgarn.</t>
  </si>
  <si>
    <t>Approximately 75 km northwest of Newman, in the Shire of East Pilbara.</t>
  </si>
  <si>
    <t>Approximately 98 km northwest of Newman, in the Shire of East Pilbara.</t>
  </si>
  <si>
    <t>Approximately 80 km northwest of Newman, in the Shire of East Pilbara.</t>
  </si>
  <si>
    <t>Approximately 14 km southeast of Port Hedland in the Town of Port Hedland (Pilbara).</t>
  </si>
  <si>
    <t>Approximately 115 km southeast of Onslow, in the Shire of Ashburton, and an approximately 150 km haul road extending west to port facilities.</t>
  </si>
  <si>
    <t>Port facilities approximately 12 km southwest of Onslow, in the Shire of Ashburton, marine shipping lane and offshore anchorage, and associated camp facilities.</t>
  </si>
  <si>
    <t>Approximately 108 km southeast of Kalgoorlie-Boulder in the Shire of Coolgardie (Goldfields).</t>
  </si>
  <si>
    <t>Approximately 90 km south of Port Hedland in the Town of Port Hedland (Pilbara).</t>
  </si>
  <si>
    <t>Approximately 40 km south of Kalgoorlie-Boulder in the Shire of Coolgardie (Goldfields).</t>
  </si>
  <si>
    <t>Approximately 32 km northeast of Dongara, in the Shire of Irwin.</t>
  </si>
  <si>
    <t>Various locations in the Shire of Yilgarn, Shire of Menzies, and Shire of Coolgardie.</t>
  </si>
  <si>
    <t>Various locations in the Shire of Ashburton and Shire of East Pilbara.</t>
  </si>
  <si>
    <t>Approximately 92 km northeast of Southern Cross, in the Shire of Yilgarn (Yilgarn).</t>
  </si>
  <si>
    <t>Approximately 17 km north of Gingin, in the Shire of Gingin.</t>
  </si>
  <si>
    <t>Approximately 56 km southeast of Newman, in the Shire of Meekatharra (Pilbara).</t>
  </si>
  <si>
    <t>Approximately 34 km south of Kalbarri, in the Shire of Northampton.</t>
  </si>
  <si>
    <t>Approximately 127 km southeast of Marble Bar, in the Shire of East Pilbara.</t>
  </si>
  <si>
    <t>Type of operation</t>
  </si>
  <si>
    <t>Iron ore mine operations including haulage on private haul road, on-site processing and train loadout.</t>
  </si>
  <si>
    <t>Iron ore mine operations including haulage on private haul road.</t>
  </si>
  <si>
    <t>Iron ore mine operations including haulage on private haul road, and on-site processing.</t>
  </si>
  <si>
    <t>Iron ore mine operations including on-site processing.</t>
  </si>
  <si>
    <t>Plant sites, stockpile and residue disposal.</t>
  </si>
  <si>
    <t>Iron ore mining, processing, and haulage.</t>
  </si>
  <si>
    <t>Port facilities, camp, shipping, and anchorages.</t>
  </si>
  <si>
    <t>Lithium mine operations and on-site processing and beneficiation plant.</t>
  </si>
  <si>
    <t>Energy exploration under an approved Environmental Plan.</t>
  </si>
  <si>
    <t>Exploration tenement holdings.</t>
  </si>
  <si>
    <t>Historic gold mine in Care and Maintenance.</t>
  </si>
  <si>
    <t>Gas processing facility in Care and Maintenance.</t>
  </si>
  <si>
    <t>Historic Chromite mine in Care and Maintenance.</t>
  </si>
  <si>
    <t>Garnet mine and on-site processing.</t>
  </si>
  <si>
    <t>Historic manganese mine in Care and Maintenance.</t>
  </si>
  <si>
    <t>Area under environmental stewardship (ha)</t>
  </si>
  <si>
    <r>
      <t>Total operational area (ha)</t>
    </r>
    <r>
      <rPr>
        <b/>
        <vertAlign val="superscript"/>
        <sz val="11"/>
        <color rgb="FF000000"/>
        <rFont val="Arial"/>
        <family val="2"/>
      </rPr>
      <t>1</t>
    </r>
  </si>
  <si>
    <r>
      <t>Position in relation to protected area (in the area, adjacent to, or containing portions of) or high biodiversity value area outside protected areas</t>
    </r>
    <r>
      <rPr>
        <b/>
        <vertAlign val="superscript"/>
        <sz val="11"/>
        <color rgb="FF000000"/>
        <rFont val="Arial"/>
        <family val="2"/>
      </rPr>
      <t>2</t>
    </r>
  </si>
  <si>
    <t>Not located in or adjacent to any protected areas under State or Commonwealth legislation.</t>
  </si>
  <si>
    <t>Intersecting the Mount Manning - Helena and Aurora Ranges Conservation Park.</t>
  </si>
  <si>
    <t>Located near the Jilbadji Nature Reserve.</t>
  </si>
  <si>
    <t>Located adjacent to the Weeli Wolli Creek (Fortescue Marshes tributary).</t>
  </si>
  <si>
    <t>Intersects the Cane River Conservation Park.</t>
  </si>
  <si>
    <t>Located near Thevenard Island Nature Reserve.</t>
  </si>
  <si>
    <t>Intersects the Karramindie State Forest, Yallari Timber Reserve, Kambalda Nature Reserve, Kambalda Timber Reserve, and located near Scahill Timber Reserve.</t>
  </si>
  <si>
    <t xml:space="preserve">Located near unnamed Nature Reserve R 2360. </t>
  </si>
  <si>
    <t>Located within the Mount Manning - Helena and Aurora Ranges Conservation Park, and adjacent to the Mount Manning Nature Reserve.</t>
  </si>
  <si>
    <t>Located within the Mount Manning - Helena and Aurora Ranges Conservation Park.</t>
  </si>
  <si>
    <t>Adjacent to Boonanarring Nature Reserve and near to Bartletts Well Nature Reserve.</t>
  </si>
  <si>
    <t>Intersects the Utcha Well Nature Reserve and located near the Kalbarri National Park.</t>
  </si>
  <si>
    <t>Biodiversity value characterised by known presence of suitable habitat for species listed as Threatened under the BC Act or EPBC Act</t>
  </si>
  <si>
    <t>Supports suitable habitat of Threatened fauna (1 species).</t>
  </si>
  <si>
    <t>Supports suitable habitat of Threatened fauna (1 species) and flora (1 species).</t>
  </si>
  <si>
    <t>Supports suitable habitat of Threatened fauna (2 species) and flora (1 species).</t>
  </si>
  <si>
    <t>Supports suitable habitat of Threatened fauna (2 species) and flora (2 species).</t>
  </si>
  <si>
    <t>Supports suitable habitat of Threatened fauna (1 species) and flora (4 species).</t>
  </si>
  <si>
    <t>Supports suitable habitat of Threatened fauna (2 species).</t>
  </si>
  <si>
    <t>Supports suitable habitat of Threatened fauna (4 species).</t>
  </si>
  <si>
    <t>Adjacent to suitable habitat of Threatened fauna (1 species).</t>
  </si>
  <si>
    <t>Supports suitable habitat of Threatened fauna (10 species).</t>
  </si>
  <si>
    <t>Supports suitable habitat of Threatened fauna (15 species).</t>
  </si>
  <si>
    <t>Supports suitable habitat of Threatened fauna (6 species) and flora (1 species).</t>
  </si>
  <si>
    <t>Supports suitable habitat of Threatened fauna (2 species) and flora (5 species).</t>
  </si>
  <si>
    <t>Supports suitable habitat of Threatened flora.</t>
  </si>
  <si>
    <t>Supports suitable habitat of Threatened fauna.</t>
  </si>
  <si>
    <t>Biodiversity value characterised by the attribute of the protected area or area of high biodiversity value outside the protected area (terrestrial, freshwater, or maritime ecosystem)</t>
  </si>
  <si>
    <t>Terrestrial</t>
  </si>
  <si>
    <t>Terrestrial, Freshwater</t>
  </si>
  <si>
    <t>Terrestrial, Maritime</t>
  </si>
  <si>
    <t>Biodiversity value characterised by listing of protected status (such as IUCN Protected Area Management Categories, Ramsar Convention, national legislation)</t>
  </si>
  <si>
    <t>Priority 1 Ecological Community under the BC Act 2016.</t>
  </si>
  <si>
    <t>Two Priority 1 Ecological Communities under the BC Act 2016.</t>
  </si>
  <si>
    <t>Three Priority 1 Ecological Communities under the BC Act 2016.</t>
  </si>
  <si>
    <t>Conservation estate that is part of Australia’s National Reserve System (NRS), and two Priority 1 Ecological Communities under the BC Act 2016.</t>
  </si>
  <si>
    <t>Conservation estate that is part of Australia’s National Reserve System (NRS), Threatened Ecological Community under the EPBC Act 1999, and two Priority 3 Ecological Communities under the BC Act 2016.</t>
  </si>
  <si>
    <t>Conservation estate that is part of Australia’s NRS, Priority 1 Ecological Community under the BC Act 2016.</t>
  </si>
  <si>
    <r>
      <t>Located near the proposed Fortescue Marshes RAMSAR site, Priority 3 Ecological Community under the BC Act 2016</t>
    </r>
    <r>
      <rPr>
        <i/>
        <sz val="11"/>
        <rFont val="Arial"/>
        <family val="2"/>
      </rPr>
      <t xml:space="preserve">, </t>
    </r>
    <r>
      <rPr>
        <sz val="11"/>
        <rFont val="Arial"/>
        <family val="2"/>
      </rPr>
      <t>located near the Fortescue Marshes IUCN Key Biodiversity Area</t>
    </r>
    <r>
      <rPr>
        <i/>
        <sz val="11"/>
        <rFont val="Arial"/>
        <family val="2"/>
      </rPr>
      <t>.</t>
    </r>
  </si>
  <si>
    <r>
      <t>Priority 1 Ecological Community and a Priority 3 Ecological Community under the BC Act 2016</t>
    </r>
    <r>
      <rPr>
        <i/>
        <sz val="11"/>
        <rFont val="Arial"/>
        <family val="2"/>
      </rPr>
      <t>.</t>
    </r>
  </si>
  <si>
    <r>
      <t>Two Priority 1 Ecological Communities and a Priority 3 Ecological Community under the BC Act 2016</t>
    </r>
    <r>
      <rPr>
        <i/>
        <sz val="11"/>
        <rFont val="Arial"/>
        <family val="2"/>
      </rPr>
      <t>.</t>
    </r>
  </si>
  <si>
    <t>Conservation estate that is part of Australia’s NRS, two Priority 1 Ecological Communities and two Priority 3 Ecological Communities under the BC Act 2016.</t>
  </si>
  <si>
    <t>Conservation estate that is part of Australia’s NRS, located near the Exmouth Gulf Mangroves IUCN Key Biodiversity Area.</t>
  </si>
  <si>
    <t>Conservation estate that is part of Australia’s NRS.</t>
  </si>
  <si>
    <t>Two Priority 1 Ecological Communities under the BC Act 2016, located near the Lake Barlee IUCN Key Biodiversity Area.</t>
  </si>
  <si>
    <t>Located near the proposed Fortescue Marshes RAMSAR site, three Priority 1 Ecological Communities and four Priority 3 Ecological Communities under the BC Act 2016.</t>
  </si>
  <si>
    <t>Priority 3 Ecological Community under the BC Act 2016.</t>
  </si>
  <si>
    <r>
      <rPr>
        <vertAlign val="superscript"/>
        <sz val="8"/>
        <color theme="1"/>
        <rFont val="Arial"/>
        <family val="2"/>
      </rPr>
      <t>1</t>
    </r>
    <r>
      <rPr>
        <sz val="8"/>
        <color theme="1"/>
        <rFont val="Arial"/>
        <family val="2"/>
      </rPr>
      <t xml:space="preserve"> Operational area is defined as the footprint of all operational approvals under relevant legislation. All areas presented may include some feature overlaps leading to small variance from actual footprint.</t>
    </r>
  </si>
  <si>
    <r>
      <rPr>
        <vertAlign val="superscript"/>
        <sz val="8"/>
        <color theme="1"/>
        <rFont val="Arial"/>
        <family val="2"/>
      </rPr>
      <t xml:space="preserve">2 </t>
    </r>
    <r>
      <rPr>
        <sz val="8"/>
        <color theme="1"/>
        <rFont val="Arial"/>
        <family val="2"/>
      </rPr>
      <t>Located near is defined as within 5 km for protected areas, RAMSAR sites, and International Union for the Conservation of Nature Key Biodiversity Areas, and within 1 km for Threatened Ecological Communities and Priority Ecological Communities.</t>
    </r>
  </si>
  <si>
    <t>GRI 304-4 | IUCN Red List species and national conservation list species with habitats in areas affected by operations</t>
  </si>
  <si>
    <r>
      <t> </t>
    </r>
    <r>
      <rPr>
        <sz val="11"/>
        <color theme="0"/>
        <rFont val="Arial"/>
        <family val="2"/>
      </rPr>
      <t> </t>
    </r>
  </si>
  <si>
    <t xml:space="preserve">Koolyanobbing </t>
  </si>
  <si>
    <r>
      <t>Iron Valley</t>
    </r>
    <r>
      <rPr>
        <sz val="11"/>
        <color theme="0"/>
        <rFont val="Arial"/>
        <family val="2"/>
      </rPr>
      <t> </t>
    </r>
    <r>
      <rPr>
        <b/>
        <sz val="11"/>
        <color theme="0"/>
        <rFont val="Arial"/>
        <family val="2"/>
      </rPr>
      <t xml:space="preserve"> </t>
    </r>
  </si>
  <si>
    <r>
      <t>Wonmunna</t>
    </r>
    <r>
      <rPr>
        <sz val="11"/>
        <color theme="0"/>
        <rFont val="Arial"/>
        <family val="2"/>
      </rPr>
      <t> </t>
    </r>
  </si>
  <si>
    <r>
      <t>Pilbara Hub</t>
    </r>
    <r>
      <rPr>
        <b/>
        <vertAlign val="superscript"/>
        <sz val="11"/>
        <color theme="0"/>
        <rFont val="Arial"/>
        <family val="2"/>
      </rPr>
      <t>1</t>
    </r>
  </si>
  <si>
    <r>
      <t>International Union for Conservation of Nature (IUCN) Red List</t>
    </r>
    <r>
      <rPr>
        <b/>
        <vertAlign val="superscript"/>
        <sz val="11"/>
        <color theme="0"/>
        <rFont val="Arial"/>
        <family val="2"/>
      </rPr>
      <t>2</t>
    </r>
  </si>
  <si>
    <t xml:space="preserve">Critically endangered </t>
  </si>
  <si>
    <t>Endangered</t>
  </si>
  <si>
    <t>Vulnerable</t>
  </si>
  <si>
    <r>
      <t>Threatened species -</t>
    </r>
    <r>
      <rPr>
        <b/>
        <i/>
        <sz val="11"/>
        <color theme="0"/>
        <rFont val="Arial"/>
        <family val="2"/>
      </rPr>
      <t xml:space="preserve"> BC Act and EPBC Act</t>
    </r>
    <r>
      <rPr>
        <b/>
        <vertAlign val="superscript"/>
        <sz val="11"/>
        <color theme="0"/>
        <rFont val="Arial"/>
        <family val="2"/>
      </rPr>
      <t>3</t>
    </r>
  </si>
  <si>
    <r>
      <rPr>
        <vertAlign val="superscript"/>
        <sz val="8"/>
        <color theme="1"/>
        <rFont val="Arial"/>
        <family val="2"/>
      </rPr>
      <t>1</t>
    </r>
    <r>
      <rPr>
        <sz val="8"/>
        <color theme="1"/>
        <rFont val="Arial"/>
        <family val="2"/>
      </rPr>
      <t xml:space="preserve"> Where species are listed at both State and Federal level, the highest level of listing is presented. </t>
    </r>
  </si>
  <si>
    <r>
      <rPr>
        <vertAlign val="superscript"/>
        <sz val="8"/>
        <color theme="1"/>
        <rFont val="Arial"/>
        <family val="2"/>
      </rPr>
      <t>2</t>
    </r>
    <r>
      <rPr>
        <sz val="8"/>
        <color theme="1"/>
        <rFont val="Arial"/>
        <family val="2"/>
      </rPr>
      <t xml:space="preserve"> Species distributions for IUCN listed species were downloaded from the Integrated Biodiversity Assessment Tool in July 2024. ArcGIS was utilised to identify all species with habitat that occur within operational areas.</t>
    </r>
  </si>
  <si>
    <r>
      <rPr>
        <vertAlign val="superscript"/>
        <sz val="8"/>
        <color theme="1"/>
        <rFont val="Arial"/>
        <family val="2"/>
      </rPr>
      <t>3</t>
    </r>
    <r>
      <rPr>
        <sz val="8"/>
        <color theme="1"/>
        <rFont val="Arial"/>
        <family val="2"/>
      </rPr>
      <t xml:space="preserve"> Number of Threatened species with suitable habitat in the area of operations were obtained from searches of the Department of Biodiversity, Conservation, and Attractions (DBCA) and Department of Climate Change, Energy, the Environment and Water (DCCEEW) databases, supplemented by data from biodiversity surveys.</t>
    </r>
  </si>
  <si>
    <t>GRI 101-2 Management of biodiversity impacts</t>
  </si>
  <si>
    <t>GRI G4 - MM1 | Environmental disclosures for the mining and metals sector - amount of land (owned or leased, and managed for production activities or extractive use) disturbed or rehabilitated</t>
  </si>
  <si>
    <t>Cumulative land disturbed</t>
  </si>
  <si>
    <t>Land under rehabilitation</t>
  </si>
  <si>
    <t xml:space="preserve">Operation </t>
  </si>
  <si>
    <r>
      <t>Windarling</t>
    </r>
    <r>
      <rPr>
        <vertAlign val="superscript"/>
        <sz val="11"/>
        <rFont val="Arial"/>
        <family val="2"/>
      </rPr>
      <t>2</t>
    </r>
  </si>
  <si>
    <t xml:space="preserve">Number of studies conducted </t>
  </si>
  <si>
    <t>Approximate cost (AUD)</t>
  </si>
  <si>
    <t>High Impact Environmental Incidents (Level 4 and 5)</t>
  </si>
  <si>
    <t>MinRes recognises the increasing materiality and importance of water as a fundamental societal, environmental, and economic resource. We aim to apply strong and transparent water governance, manage water effectively at our operations and collaborate with key stakeholders to achieve responsible and sustainable water use.</t>
  </si>
  <si>
    <t>Our water performance metrics are detailed below.</t>
  </si>
  <si>
    <t>GRI 303-3 | Water withdrawal</t>
  </si>
  <si>
    <t>SASB | EM-MM-140a.1. Water management</t>
  </si>
  <si>
    <t>MineCo</t>
  </si>
  <si>
    <t>InfraCo</t>
  </si>
  <si>
    <t>Approximately 115 km southeast of Onslow, in the Shire of Ashburton</t>
  </si>
  <si>
    <t>Spanning Approximately 115 km southeast from Onslow, in the Shire of Ashburton, including an approximately 150 km haul road extending east toward the Ken's Bore Deposit</t>
  </si>
  <si>
    <t>Climatic conditions</t>
  </si>
  <si>
    <t>Semi-arid with hot dry summers and cold winters.</t>
  </si>
  <si>
    <t>Arid with warm to hot humid summers and prone to tropical cyclones.</t>
  </si>
  <si>
    <t>Semi-arid, warm humid summer and prone to tropical cyclones</t>
  </si>
  <si>
    <t>Arid to semi-arid with hot dry summers and cold winters.</t>
  </si>
  <si>
    <t>Subtropical</t>
  </si>
  <si>
    <r>
      <t>Water Risk</t>
    </r>
    <r>
      <rPr>
        <b/>
        <vertAlign val="superscript"/>
        <sz val="11"/>
        <color rgb="FF000000"/>
        <rFont val="Arial"/>
        <family val="2"/>
      </rPr>
      <t>2</t>
    </r>
  </si>
  <si>
    <t>High</t>
  </si>
  <si>
    <t>Low</t>
  </si>
  <si>
    <t>Medium-high</t>
  </si>
  <si>
    <t>Extreme-high</t>
  </si>
  <si>
    <t>Low-Medium</t>
  </si>
  <si>
    <t>Hydrographic Catchment Basins</t>
  </si>
  <si>
    <t>Avon River</t>
  </si>
  <si>
    <t>Fortescue River</t>
  </si>
  <si>
    <t>Onslow Coast</t>
  </si>
  <si>
    <t>Salt Lake Basins</t>
  </si>
  <si>
    <t>Port Hedland Coast</t>
  </si>
  <si>
    <t xml:space="preserve">Carnarvon Basin </t>
  </si>
  <si>
    <t>De Grey River</t>
  </si>
  <si>
    <t>Water source / aquifer</t>
  </si>
  <si>
    <t xml:space="preserve">Goldfields – Palaeochannel aquifer </t>
  </si>
  <si>
    <t>Pilbara Hamersley – Fractured Rock aquifer</t>
  </si>
  <si>
    <t>Pilbara, Ashburton, Hamersley -  Fractured Rock</t>
  </si>
  <si>
    <t>Pilbara, Carnavon - Saline; Pilbara, Carnavon - Superficial; Pilbara, Combined - Fractured Rock West - Fractured Rock; Pilbara, Carnavon - Superficial</t>
  </si>
  <si>
    <t xml:space="preserve">Goldfields Combined – Fractured Rock West – Fractured Rock aquifer </t>
  </si>
  <si>
    <t xml:space="preserve">Pilbara – Fractured Rock aquifer </t>
  </si>
  <si>
    <t>Superficial &amp; Tumblagooda Aquifer</t>
  </si>
  <si>
    <t> </t>
  </si>
  <si>
    <t xml:space="preserve">Decant water from processing operations </t>
  </si>
  <si>
    <t>Decant water from processing operations</t>
  </si>
  <si>
    <t>Goldfields and Agricultural Water Supply Pipeline</t>
  </si>
  <si>
    <t>Scheme water - Kalgoorlie to Esperance Water Supply Pipeline</t>
  </si>
  <si>
    <t>Salt lakes (Lake Eva)</t>
  </si>
  <si>
    <t>Salt lakes (Lake Deborah &amp; Lake Seabrook)</t>
  </si>
  <si>
    <t>Weeli Wolli Creek</t>
  </si>
  <si>
    <t>Lake Cowan</t>
  </si>
  <si>
    <t>Turner River &amp; Yule River</t>
  </si>
  <si>
    <t>Lake Lefroy</t>
  </si>
  <si>
    <r>
      <rPr>
        <vertAlign val="superscript"/>
        <sz val="8"/>
        <color theme="1"/>
        <rFont val="Calibri"/>
        <family val="2"/>
        <scheme val="minor"/>
      </rPr>
      <t xml:space="preserve">2 </t>
    </r>
    <r>
      <rPr>
        <sz val="8"/>
        <color theme="1"/>
        <rFont val="Calibri"/>
        <family val="2"/>
        <scheme val="minor"/>
      </rPr>
      <t>Water risk as defined by the World Resources Institute (WRI) Aqueduct Water Risk Atlas. The WRI tool is open data and available for use under the Creative Commons Attribution International 4.0 License.</t>
    </r>
  </si>
  <si>
    <t>Climate Conditions</t>
  </si>
  <si>
    <t>Risk: Water Stress</t>
  </si>
  <si>
    <t>Proportion of site in the water stressed area</t>
  </si>
  <si>
    <r>
      <t>Water Quality Category</t>
    </r>
    <r>
      <rPr>
        <b/>
        <vertAlign val="superscript"/>
        <sz val="11"/>
        <color rgb="FFFFFFFF"/>
        <rFont val="Arial"/>
        <family val="2"/>
      </rPr>
      <t xml:space="preserve"> 2</t>
    </r>
  </si>
  <si>
    <r>
      <t>Source</t>
    </r>
    <r>
      <rPr>
        <b/>
        <vertAlign val="superscript"/>
        <sz val="11"/>
        <color rgb="FFFFFFFF"/>
        <rFont val="Arial"/>
        <family val="2"/>
      </rPr>
      <t>3</t>
    </r>
  </si>
  <si>
    <t xml:space="preserve">% of Total Water Withdrawn </t>
  </si>
  <si>
    <t>Semi-arid</t>
  </si>
  <si>
    <t>Category 1</t>
  </si>
  <si>
    <t>Third party</t>
  </si>
  <si>
    <t xml:space="preserve">Surface water </t>
  </si>
  <si>
    <t>Category 3</t>
  </si>
  <si>
    <t>Groundwater</t>
  </si>
  <si>
    <t>Arid</t>
  </si>
  <si>
    <t>Category 2</t>
  </si>
  <si>
    <t xml:space="preserve">Category 3 </t>
  </si>
  <si>
    <r>
      <t>Bald Hill</t>
    </r>
    <r>
      <rPr>
        <vertAlign val="superscript"/>
        <sz val="11"/>
        <color rgb="FF000000"/>
        <rFont val="Arial"/>
        <family val="2"/>
      </rPr>
      <t>4</t>
    </r>
  </si>
  <si>
    <t>Extremely high</t>
  </si>
  <si>
    <t>Total water withdrawn</t>
  </si>
  <si>
    <t>Total groundwater withdrawn</t>
  </si>
  <si>
    <r>
      <t>Total surface water withdrawn</t>
    </r>
    <r>
      <rPr>
        <b/>
        <vertAlign val="superscript"/>
        <sz val="11"/>
        <color rgb="FF000000"/>
        <rFont val="Arial"/>
        <family val="2"/>
      </rPr>
      <t>6</t>
    </r>
  </si>
  <si>
    <t>Total third party withdrawn</t>
  </si>
  <si>
    <r>
      <rPr>
        <vertAlign val="superscript"/>
        <sz val="8"/>
        <rFont val="Arial"/>
        <family val="2"/>
      </rPr>
      <t>1</t>
    </r>
    <r>
      <rPr>
        <sz val="8"/>
        <rFont val="Arial"/>
        <family val="2"/>
      </rPr>
      <t xml:space="preserve"> Water use pertains to mining operations only and does not include exploration and care &amp; maintenance sites.</t>
    </r>
  </si>
  <si>
    <r>
      <rPr>
        <vertAlign val="superscript"/>
        <sz val="8"/>
        <rFont val="Arial"/>
        <family val="2"/>
      </rPr>
      <t>3</t>
    </r>
    <r>
      <rPr>
        <sz val="8"/>
        <rFont val="Arial"/>
        <family val="2"/>
      </rPr>
      <t xml:space="preserve"> Water sources are defined as groundwater, surface water, and third-party. Third-party water is water supplied by an entity external to the operation, such as from a municipality. MinRes has no operations that withdraw seawater.</t>
    </r>
  </si>
  <si>
    <r>
      <rPr>
        <vertAlign val="superscript"/>
        <sz val="8"/>
        <rFont val="Arial"/>
        <family val="2"/>
      </rPr>
      <t>4</t>
    </r>
    <r>
      <rPr>
        <sz val="8"/>
        <rFont val="Arial"/>
        <family val="2"/>
      </rPr>
      <t>Assumed control of Bald Hill on 1 November 2023.</t>
    </r>
  </si>
  <si>
    <r>
      <rPr>
        <vertAlign val="superscript"/>
        <sz val="8"/>
        <rFont val="Arial"/>
        <family val="2"/>
      </rPr>
      <t>5</t>
    </r>
    <r>
      <rPr>
        <sz val="8"/>
        <rFont val="Arial"/>
        <family val="2"/>
      </rPr>
      <t xml:space="preserve"> Water withdrawal is water that enters the operational water system and is used to supply the operational water demands.</t>
    </r>
  </si>
  <si>
    <r>
      <rPr>
        <vertAlign val="superscript"/>
        <sz val="8"/>
        <rFont val="Arial"/>
        <family val="2"/>
      </rPr>
      <t>6</t>
    </r>
    <r>
      <rPr>
        <sz val="8"/>
        <rFont val="Arial"/>
        <family val="2"/>
      </rPr>
      <t xml:space="preserve"> Total surface water withdrawn includes precipitation.</t>
    </r>
  </si>
  <si>
    <t>Table 3: FY25 water balance by operation, water source and water quality (ML)</t>
  </si>
  <si>
    <t xml:space="preserve">Iron Valley </t>
  </si>
  <si>
    <t xml:space="preserve">Wonmunna </t>
  </si>
  <si>
    <t xml:space="preserve">Wodgina </t>
  </si>
  <si>
    <r>
      <t>Category 1</t>
    </r>
    <r>
      <rPr>
        <b/>
        <vertAlign val="superscript"/>
        <sz val="11"/>
        <color rgb="FFFFFFFF"/>
        <rFont val="Arial"/>
        <family val="2"/>
      </rPr>
      <t>4</t>
    </r>
  </si>
  <si>
    <t>TOTAL</t>
  </si>
  <si>
    <r>
      <t>Withdrawal (input)</t>
    </r>
    <r>
      <rPr>
        <b/>
        <vertAlign val="superscript"/>
        <sz val="11"/>
        <color rgb="FF000000"/>
        <rFont val="Arial"/>
        <family val="2"/>
      </rPr>
      <t>1</t>
    </r>
  </si>
  <si>
    <t/>
  </si>
  <si>
    <t xml:space="preserve">Groundwater </t>
  </si>
  <si>
    <t>Other (pit groundwater recovery)</t>
  </si>
  <si>
    <r>
      <t>Discharge (output)</t>
    </r>
    <r>
      <rPr>
        <b/>
        <vertAlign val="superscript"/>
        <sz val="11"/>
        <color rgb="FF000000"/>
        <rFont val="Arial"/>
        <family val="2"/>
      </rPr>
      <t>2</t>
    </r>
  </si>
  <si>
    <t xml:space="preserve">Other </t>
  </si>
  <si>
    <t>Evaporation</t>
  </si>
  <si>
    <t>Entrainment</t>
  </si>
  <si>
    <t>Task Loss</t>
  </si>
  <si>
    <r>
      <t xml:space="preserve">1 </t>
    </r>
    <r>
      <rPr>
        <sz val="8"/>
        <color theme="1"/>
        <rFont val="Arial"/>
        <family val="2"/>
      </rPr>
      <t>Water withdrawal is water that enters the operational water system and is used to supply the operational water demands.</t>
    </r>
  </si>
  <si>
    <r>
      <rPr>
        <vertAlign val="superscript"/>
        <sz val="8"/>
        <color theme="1"/>
        <rFont val="Arial"/>
        <family val="2"/>
      </rPr>
      <t>2</t>
    </r>
    <r>
      <rPr>
        <sz val="8"/>
        <color theme="1"/>
        <rFont val="Arial"/>
        <family val="2"/>
      </rPr>
      <t xml:space="preserve"> Water discharge is water that has been removed (discharged, consumed, used or lost) after it has been used for a task.</t>
    </r>
  </si>
  <si>
    <r>
      <rPr>
        <vertAlign val="superscript"/>
        <sz val="8"/>
        <color theme="1"/>
        <rFont val="Arial"/>
        <family val="2"/>
      </rPr>
      <t>3</t>
    </r>
    <r>
      <rPr>
        <sz val="8"/>
        <color theme="1"/>
        <rFont val="Arial"/>
        <family val="2"/>
      </rPr>
      <t xml:space="preserve"> Water sources are defined as groundwater, surface water, and third-party. Third-party water is water supplied by an entity external to the operation, such as from a municipality. MinRes has no operations that withdraw seawater.</t>
    </r>
  </si>
  <si>
    <t>Total volume to tasks (ML/year)</t>
  </si>
  <si>
    <t>Total volume of reused water (ML/year)</t>
  </si>
  <si>
    <t>Reuse efficiency (%)</t>
  </si>
  <si>
    <t>Total volume of recycled water (ML)</t>
  </si>
  <si>
    <t>Recycling efficiency (%)</t>
  </si>
  <si>
    <t>Operational Efficiency (%)</t>
  </si>
  <si>
    <r>
      <rPr>
        <vertAlign val="superscript"/>
        <sz val="8"/>
        <color rgb="FF000000"/>
        <rFont val="Arial"/>
        <family val="2"/>
      </rPr>
      <t>1</t>
    </r>
    <r>
      <rPr>
        <sz val="8"/>
        <color rgb="FF000000"/>
        <rFont val="Arial"/>
        <family val="2"/>
      </rPr>
      <t xml:space="preserve"> Water efficiency data for RDG is not available.</t>
    </r>
  </si>
  <si>
    <t>SASB EM-MM-140a.2 | Number of incidents of non-compliance associated with water quality permits, standards, and regulations</t>
  </si>
  <si>
    <t>WASTE AND TAILINGS</t>
  </si>
  <si>
    <r>
      <t xml:space="preserve">We are committed to appropriately managing and reducing waste generated from our operations and sites. Our mining operations generate mining-related waste including waste rock and tailings, and non-mineral waste streams in the form of general waste, comingled recycling, construction and demolition, tyres and rubber, and hazardous waste types including liquid, solid and septic waste. 
To ensure waste is appropriately managed, MinRes monitors and reports on all hazardous and non-hazardous waste streams in accordance with the </t>
    </r>
    <r>
      <rPr>
        <i/>
        <sz val="11"/>
        <color theme="1"/>
        <rFont val="Arial"/>
        <family val="2"/>
      </rPr>
      <t>Waste Avoidance and Resource Recovery Act 2007</t>
    </r>
    <r>
      <rPr>
        <sz val="11"/>
        <color theme="1"/>
        <rFont val="Arial"/>
        <family val="2"/>
      </rPr>
      <t xml:space="preserve"> and landfill licence conditions issued by the Department of Water and Environmental Regulation.
Our waste and tailings performance metrics are detailed below.</t>
    </r>
  </si>
  <si>
    <t>GRI 306-3 | Waste generated
SASB EM-MM-150a.6 | Total weight of waste rock generated</t>
  </si>
  <si>
    <t>Not operational</t>
  </si>
  <si>
    <r>
      <rPr>
        <vertAlign val="superscript"/>
        <sz val="8"/>
        <color theme="1"/>
        <rFont val="Arial"/>
        <family val="2"/>
      </rPr>
      <t>1</t>
    </r>
    <r>
      <rPr>
        <sz val="8"/>
        <color theme="1"/>
        <rFont val="Arial"/>
        <family val="2"/>
      </rPr>
      <t xml:space="preserve"> No waste rock generated at care and maintenance or exploration sites. </t>
    </r>
  </si>
  <si>
    <r>
      <rPr>
        <vertAlign val="superscript"/>
        <sz val="8"/>
        <color theme="1"/>
        <rFont val="Arial"/>
        <family val="2"/>
      </rPr>
      <t>2</t>
    </r>
    <r>
      <rPr>
        <sz val="8"/>
        <color theme="1"/>
        <rFont val="Arial"/>
        <family val="2"/>
      </rPr>
      <t xml:space="preserve"> Assumed control of Bald Hill on 1 November 2023 and transitioned to care and maintenance on 4 December 2024.</t>
    </r>
  </si>
  <si>
    <t>GRI 306-4 | Waste diverted from disposal
GRI 306-5 | Waste directed to disposal
SASB EM-MM-150a.4 | Total weight of non-mineral waste generated</t>
  </si>
  <si>
    <t>Table 2: Non-mineral waste generated (tonnes)</t>
  </si>
  <si>
    <t>Waste Type</t>
  </si>
  <si>
    <t>Disposal method</t>
  </si>
  <si>
    <t>Non-hazardous waste</t>
  </si>
  <si>
    <t>General waste</t>
  </si>
  <si>
    <t>Disposal - Landfilling</t>
  </si>
  <si>
    <t>Comingled waste</t>
  </si>
  <si>
    <t>Recovery - Recycling</t>
  </si>
  <si>
    <t>Construction &amp; demolition waste</t>
  </si>
  <si>
    <r>
      <t>Tyres &amp; rubber</t>
    </r>
    <r>
      <rPr>
        <vertAlign val="superscript"/>
        <sz val="11"/>
        <color rgb="FF000000"/>
        <rFont val="Arial"/>
        <family val="2"/>
      </rPr>
      <t>1</t>
    </r>
  </si>
  <si>
    <t>Recovery - Other (Reuse)</t>
  </si>
  <si>
    <t>Liquid waste</t>
  </si>
  <si>
    <t>Recovery &amp; Disposal - Treatment and Disposal</t>
  </si>
  <si>
    <t>Scrap metal recycled</t>
  </si>
  <si>
    <t>Organics</t>
  </si>
  <si>
    <t>Recovery - Other (Composting)</t>
  </si>
  <si>
    <r>
      <t>Solid waste</t>
    </r>
    <r>
      <rPr>
        <vertAlign val="superscript"/>
        <sz val="11"/>
        <color rgb="FF000000"/>
        <rFont val="Arial"/>
        <family val="2"/>
      </rPr>
      <t>2</t>
    </r>
  </si>
  <si>
    <t>Disposal - Incineration (with energy recovery)</t>
  </si>
  <si>
    <t>Sub total</t>
  </si>
  <si>
    <t>Hazardous waste</t>
  </si>
  <si>
    <t>Medical Waste</t>
  </si>
  <si>
    <t>Disposal - Incineration (without energy recovery)</t>
  </si>
  <si>
    <r>
      <t>Liquid waste</t>
    </r>
    <r>
      <rPr>
        <vertAlign val="superscript"/>
        <sz val="11"/>
        <rFont val="Arial"/>
        <family val="2"/>
      </rPr>
      <t>3</t>
    </r>
  </si>
  <si>
    <t>Recovery &amp; Disposal  - Treatment and Disposal</t>
  </si>
  <si>
    <t>Solid waste</t>
  </si>
  <si>
    <r>
      <t>Septic waste</t>
    </r>
    <r>
      <rPr>
        <vertAlign val="superscript"/>
        <sz val="11"/>
        <color rgb="FF000000"/>
        <rFont val="Arial"/>
        <family val="2"/>
      </rPr>
      <t>4</t>
    </r>
  </si>
  <si>
    <t xml:space="preserve">Sub total </t>
  </si>
  <si>
    <r>
      <rPr>
        <vertAlign val="superscript"/>
        <sz val="8"/>
        <color rgb="FF000000"/>
        <rFont val="Arial"/>
        <family val="2"/>
      </rPr>
      <t>1</t>
    </r>
    <r>
      <rPr>
        <sz val="8"/>
        <color rgb="FF000000"/>
        <rFont val="Arial"/>
        <family val="2"/>
      </rPr>
      <t xml:space="preserve"> Waste tyres reused onsite  were identified and included.</t>
    </r>
  </si>
  <si>
    <r>
      <rPr>
        <vertAlign val="superscript"/>
        <sz val="8"/>
        <color rgb="FF000000"/>
        <rFont val="Arial"/>
        <family val="2"/>
      </rPr>
      <t>2</t>
    </r>
    <r>
      <rPr>
        <sz val="8"/>
        <color rgb="FF000000"/>
        <rFont val="Arial"/>
        <family val="2"/>
      </rPr>
      <t xml:space="preserve"> Solid waste sent to Kwinana Energy Recovery Facility was identified and included.</t>
    </r>
  </si>
  <si>
    <r>
      <rPr>
        <vertAlign val="superscript"/>
        <sz val="8"/>
        <color rgb="FF000000"/>
        <rFont val="Arial"/>
        <family val="2"/>
      </rPr>
      <t>3</t>
    </r>
    <r>
      <rPr>
        <sz val="8"/>
        <color rgb="FF000000"/>
        <rFont val="Arial"/>
        <family val="2"/>
      </rPr>
      <t xml:space="preserve"> King Kira has reported hazardous liquid waste under a new category (Recovery &amp; Disposal  - Treatment and Disposal).</t>
    </r>
  </si>
  <si>
    <r>
      <rPr>
        <vertAlign val="superscript"/>
        <sz val="8"/>
        <color rgb="FF000000"/>
        <rFont val="Arial"/>
        <family val="2"/>
      </rPr>
      <t>4</t>
    </r>
    <r>
      <rPr>
        <sz val="8"/>
        <color rgb="FF000000"/>
        <rFont val="Arial"/>
        <family val="2"/>
      </rPr>
      <t xml:space="preserve"> Septic waste includes the treatment and disposal of wastewater both on and off site.</t>
    </r>
  </si>
  <si>
    <t>SASB EM-MM-150a.7 | Total weight of hazardous waste generated
SASB EM-MM-150a.8 | Total weight of hazardous waste recycled</t>
  </si>
  <si>
    <t>Onsite</t>
  </si>
  <si>
    <t>Offsite</t>
  </si>
  <si>
    <t>Recovery - Other</t>
  </si>
  <si>
    <t>Total waste generated (including septic waste)</t>
  </si>
  <si>
    <t xml:space="preserve">G4 - MM3 | Total amounts of overburden, rock, tailings, and sludges and their associated risks. </t>
  </si>
  <si>
    <t>SASB EM-MM-150a.5 | Total weight of tailings produced</t>
  </si>
  <si>
    <t xml:space="preserve">Table 4: Total amounts of tailings (dmt) </t>
  </si>
  <si>
    <t>Mt Marion - Wet Tailings</t>
  </si>
  <si>
    <t>Mt Marion - Coarse Tailings</t>
  </si>
  <si>
    <r>
      <t>Wodgina</t>
    </r>
    <r>
      <rPr>
        <vertAlign val="superscript"/>
        <sz val="11"/>
        <color rgb="FF000000"/>
        <rFont val="Arial"/>
        <family val="2"/>
      </rPr>
      <t xml:space="preserve"> </t>
    </r>
    <r>
      <rPr>
        <sz val="11"/>
        <color rgb="FF000000"/>
        <rFont val="Arial"/>
        <family val="2"/>
      </rPr>
      <t>- Wet Tailings</t>
    </r>
  </si>
  <si>
    <t>Wodgina - Coarse Tailings</t>
  </si>
  <si>
    <r>
      <t>Bald Hill</t>
    </r>
    <r>
      <rPr>
        <vertAlign val="superscript"/>
        <sz val="11"/>
        <color rgb="FF000000"/>
        <rFont val="Arial"/>
        <family val="2"/>
      </rPr>
      <t>1</t>
    </r>
    <r>
      <rPr>
        <sz val="11"/>
        <color rgb="FF000000"/>
        <rFont val="Arial"/>
        <family val="2"/>
      </rPr>
      <t>- Wet Tailings</t>
    </r>
  </si>
  <si>
    <r>
      <t>Bald Hill</t>
    </r>
    <r>
      <rPr>
        <vertAlign val="superscript"/>
        <sz val="11"/>
        <color rgb="FF000000"/>
        <rFont val="Arial"/>
        <family val="2"/>
      </rPr>
      <t>2</t>
    </r>
    <r>
      <rPr>
        <sz val="11"/>
        <color rgb="FF000000"/>
        <rFont val="Arial"/>
        <family val="2"/>
      </rPr>
      <t>- Coarse Tailings</t>
    </r>
  </si>
  <si>
    <r>
      <t>Koolyanobbing</t>
    </r>
    <r>
      <rPr>
        <vertAlign val="superscript"/>
        <sz val="11"/>
        <color rgb="FF000000"/>
        <rFont val="Arial"/>
        <family val="2"/>
      </rPr>
      <t>3</t>
    </r>
  </si>
  <si>
    <r>
      <rPr>
        <vertAlign val="superscript"/>
        <sz val="8"/>
        <color rgb="FF000000"/>
        <rFont val="Arial"/>
        <family val="2"/>
      </rPr>
      <t>1</t>
    </r>
    <r>
      <rPr>
        <sz val="8"/>
        <color rgb="FF000000"/>
        <rFont val="Arial"/>
        <family val="2"/>
      </rPr>
      <t xml:space="preserve"> Assumed control of Bald Hill on 1 November 2023 and transitioned to care and maintenance on 4 December 2024.</t>
    </r>
  </si>
  <si>
    <r>
      <rPr>
        <vertAlign val="superscript"/>
        <sz val="8"/>
        <color rgb="FF000000"/>
        <rFont val="Arial"/>
        <family val="2"/>
      </rPr>
      <t>2</t>
    </r>
    <r>
      <rPr>
        <sz val="8"/>
        <color rgb="FF000000"/>
        <rFont val="Arial"/>
        <family val="2"/>
      </rPr>
      <t xml:space="preserve"> Coarse tailings were estimated for Bald Hill for FY25.</t>
    </r>
  </si>
  <si>
    <r>
      <rPr>
        <vertAlign val="superscript"/>
        <sz val="8"/>
        <color rgb="FF000000"/>
        <rFont val="Arial"/>
        <family val="2"/>
      </rPr>
      <t>3</t>
    </r>
    <r>
      <rPr>
        <sz val="8"/>
        <color rgb="FF000000"/>
        <rFont val="Arial"/>
        <family val="2"/>
      </rPr>
      <t xml:space="preserve"> Koolyanobbing received tailings from Albemarle Kemerton Plant. Tailings disposals stopped after July 2024.</t>
    </r>
  </si>
  <si>
    <t>SASB EM-MM-160a.2 | Percentage of mine sites where acid rock drainage (ARD) is: (1) predicted to occur, (2) actively mitigated, and (3) under treatment or remediation.       </t>
  </si>
  <si>
    <t>ARD Potential Risk</t>
  </si>
  <si>
    <t>Predicted to occur</t>
  </si>
  <si>
    <t>Actively mitigated</t>
  </si>
  <si>
    <t>Under treatment or remediation</t>
  </si>
  <si>
    <t>Comment</t>
  </si>
  <si>
    <t>Yes</t>
  </si>
  <si>
    <t>No</t>
  </si>
  <si>
    <t>Carina ceased mining in 2018</t>
  </si>
  <si>
    <t>Pilbara Hub (Iron Ore)</t>
  </si>
  <si>
    <t>Site is not operational</t>
  </si>
  <si>
    <t>Mining</t>
  </si>
  <si>
    <t>Coobina, Aurora, Evanston</t>
  </si>
  <si>
    <t>Table 6: Waste rock (tonnes)</t>
  </si>
  <si>
    <r>
      <t>Lucky Bay</t>
    </r>
    <r>
      <rPr>
        <vertAlign val="superscript"/>
        <sz val="11"/>
        <color rgb="FF000000"/>
        <rFont val="Arial"/>
        <family val="2"/>
      </rPr>
      <t>1</t>
    </r>
  </si>
  <si>
    <r>
      <t>Ant-Sunday Hill</t>
    </r>
    <r>
      <rPr>
        <vertAlign val="superscript"/>
        <sz val="11"/>
        <color rgb="FF000000"/>
        <rFont val="Arial"/>
        <family val="2"/>
      </rPr>
      <t>2</t>
    </r>
  </si>
  <si>
    <t>1 No waste rock is generated at Lucky Bay as it is a mineral sands mine.</t>
  </si>
  <si>
    <t>2 Ant-Sunday Hill is in a state of care and maintenance from FY23 to FY25.</t>
  </si>
  <si>
    <r>
      <t>Table 8: RDG total amounts of overburden, rock, tailings and sludges (tonnes)</t>
    </r>
    <r>
      <rPr>
        <vertAlign val="superscript"/>
        <sz val="11"/>
        <color rgb="FF6B7274"/>
        <rFont val="Arial"/>
        <family val="2"/>
      </rPr>
      <t>1</t>
    </r>
  </si>
  <si>
    <r>
      <rPr>
        <vertAlign val="superscript"/>
        <sz val="8"/>
        <color rgb="FF000000"/>
        <rFont val="Arial"/>
        <family val="2"/>
      </rPr>
      <t xml:space="preserve">1 </t>
    </r>
    <r>
      <rPr>
        <sz val="8"/>
        <color rgb="FF000000"/>
        <rFont val="Arial"/>
        <family val="2"/>
      </rPr>
      <t>Including tails, slime, and oversize rejects.</t>
    </r>
  </si>
  <si>
    <t xml:space="preserve">RDG has 0 operations (0%) where acid rock drainage (ARD) is: (1) predicted to occur, (2) actively mitigated, and (3) under treatment or remediation. </t>
  </si>
  <si>
    <t xml:space="preserve">MinRes reports our emissions of listed substances annually to the National Pollutant Inventory (NPI) for facilities that meet the relevant reporting thresholds. Where there are blanks, this does not necessarily mean there were no emissions. Please note that emissions generated from rehabilitation or exploration activities are not included, as per the NPI reporting thresholds. These are estimated using the approaches defined in the NPI Emissions Estimation Technique (EET) manuals, with most calculations undertaken using emission factors. </t>
  </si>
  <si>
    <t>Our air quality performance metrics are detailed below.</t>
  </si>
  <si>
    <t>SASB | EM-MM-120a.1. Air quality</t>
  </si>
  <si>
    <t>Table 1: Air quality emissions (tonnes)</t>
  </si>
  <si>
    <t>Air Total Emissions</t>
  </si>
  <si>
    <r>
      <t>FY24</t>
    </r>
    <r>
      <rPr>
        <b/>
        <vertAlign val="superscript"/>
        <sz val="11"/>
        <color rgb="FFFFFFFF"/>
        <rFont val="Arial"/>
        <family val="2"/>
      </rPr>
      <t>2</t>
    </r>
  </si>
  <si>
    <t>MinRes Total</t>
  </si>
  <si>
    <t>Carbon monoxide</t>
  </si>
  <si>
    <t>Lead and compounds</t>
  </si>
  <si>
    <t>Mercury and compounds</t>
  </si>
  <si>
    <t>Oxides of nitrogen</t>
  </si>
  <si>
    <r>
      <t>Particulate matter &lt;10um</t>
    </r>
    <r>
      <rPr>
        <vertAlign val="superscript"/>
        <sz val="11"/>
        <color rgb="FF000000"/>
        <rFont val="Arial"/>
        <family val="2"/>
      </rPr>
      <t>4</t>
    </r>
  </si>
  <si>
    <t>Particulate matter &lt;2.5um</t>
  </si>
  <si>
    <r>
      <t>Sulphur dioxide</t>
    </r>
    <r>
      <rPr>
        <vertAlign val="superscript"/>
        <sz val="11"/>
        <color rgb="FF000000"/>
        <rFont val="Arial"/>
        <family val="2"/>
      </rPr>
      <t>5</t>
    </r>
  </si>
  <si>
    <t>Total volatile organic compounds</t>
  </si>
  <si>
    <r>
      <rPr>
        <vertAlign val="superscript"/>
        <sz val="8"/>
        <rFont val="Arial"/>
        <family val="2"/>
      </rPr>
      <t>1</t>
    </r>
    <r>
      <rPr>
        <sz val="8"/>
        <rFont val="Arial"/>
        <family val="2"/>
      </rPr>
      <t xml:space="preserve"> FY23 excludes Carina Mine Operations, Jackson 4 (J4) and Phil’s Creek as emissions did not exceed NPI reporting thresholds, and Ken’s Bore as the site was not operational</t>
    </r>
  </si>
  <si>
    <r>
      <rPr>
        <vertAlign val="superscript"/>
        <sz val="8"/>
        <rFont val="Arial"/>
        <family val="2"/>
      </rPr>
      <t>2</t>
    </r>
    <r>
      <rPr>
        <sz val="8"/>
        <rFont val="Arial"/>
        <family val="2"/>
      </rPr>
      <t xml:space="preserve"> FY24 excludes Carina Mine Operations and Phil’s Creek as emissions did not exceed NPI reporting thresholds.</t>
    </r>
  </si>
  <si>
    <r>
      <rPr>
        <vertAlign val="superscript"/>
        <sz val="8"/>
        <rFont val="Arial"/>
        <family val="2"/>
      </rPr>
      <t>3</t>
    </r>
    <r>
      <rPr>
        <sz val="8"/>
        <rFont val="Arial"/>
        <family val="2"/>
      </rPr>
      <t xml:space="preserve"> FY25 includes emissions from the Truck Maintenance Facility at Onslow Camp Dunes as this facility exceeded NPI reporting thresholds.</t>
    </r>
  </si>
  <si>
    <r>
      <rPr>
        <vertAlign val="superscript"/>
        <sz val="8"/>
        <rFont val="Arial"/>
        <family val="2"/>
      </rPr>
      <t>4</t>
    </r>
    <r>
      <rPr>
        <sz val="8"/>
        <rFont val="Arial"/>
        <family val="2"/>
      </rPr>
      <t xml:space="preserve"> FY24 particulate matter &lt;10um has been restated as dust emissions at Wodgina were revised.</t>
    </r>
  </si>
  <si>
    <r>
      <rPr>
        <vertAlign val="superscript"/>
        <sz val="8"/>
        <rFont val="Arial"/>
        <family val="2"/>
      </rPr>
      <t>5</t>
    </r>
    <r>
      <rPr>
        <sz val="8"/>
        <rFont val="Arial"/>
        <family val="2"/>
      </rPr>
      <t xml:space="preserve"> Sulfur dioxide measurements based on engineering calculation emission estimation technique.</t>
    </r>
  </si>
  <si>
    <t>Table 2: Air quality emissions per site (kg)</t>
  </si>
  <si>
    <r>
      <t>Yilgarn Hub (Iron Ore)</t>
    </r>
    <r>
      <rPr>
        <b/>
        <vertAlign val="superscript"/>
        <sz val="11"/>
        <color rgb="FFFFFFFF"/>
        <rFont val="Arial"/>
        <family val="2"/>
      </rPr>
      <t>1</t>
    </r>
  </si>
  <si>
    <t>Particulate matter &lt;10um</t>
  </si>
  <si>
    <t>Sulphur dioxide</t>
  </si>
  <si>
    <r>
      <t>Koolyanobbing</t>
    </r>
    <r>
      <rPr>
        <b/>
        <vertAlign val="superscript"/>
        <sz val="11"/>
        <color rgb="FF000000"/>
        <rFont val="Arial"/>
        <family val="2"/>
      </rPr>
      <t>2</t>
    </r>
  </si>
  <si>
    <r>
      <t>Jackson 4 (J4)</t>
    </r>
    <r>
      <rPr>
        <b/>
        <vertAlign val="superscript"/>
        <sz val="11"/>
        <color rgb="FF000000"/>
        <rFont val="Arial"/>
        <family val="2"/>
      </rPr>
      <t>3</t>
    </r>
  </si>
  <si>
    <r>
      <rPr>
        <vertAlign val="superscript"/>
        <sz val="8"/>
        <color rgb="FF000000"/>
        <rFont val="Arial"/>
        <family val="2"/>
      </rPr>
      <t>1</t>
    </r>
    <r>
      <rPr>
        <sz val="8"/>
        <color rgb="FF000000"/>
        <rFont val="Arial"/>
        <family val="2"/>
      </rPr>
      <t xml:space="preserve"> Yilgarn Hub was placed on operational pause on 31 December 2024.</t>
    </r>
  </si>
  <si>
    <r>
      <rPr>
        <vertAlign val="superscript"/>
        <sz val="8"/>
        <color rgb="FF000000"/>
        <rFont val="Arial"/>
        <family val="2"/>
      </rPr>
      <t xml:space="preserve">2  </t>
    </r>
    <r>
      <rPr>
        <sz val="8"/>
        <color rgb="FF000000"/>
        <rFont val="Arial"/>
        <family val="2"/>
      </rPr>
      <t>Koolyanobbing includes Windarling and Deception operations.</t>
    </r>
  </si>
  <si>
    <r>
      <rPr>
        <vertAlign val="superscript"/>
        <sz val="8"/>
        <color rgb="FF000000"/>
        <rFont val="Arial"/>
        <family val="2"/>
      </rPr>
      <t xml:space="preserve">3  </t>
    </r>
    <r>
      <rPr>
        <sz val="8"/>
        <color rgb="FF000000"/>
        <rFont val="Arial"/>
        <family val="2"/>
      </rPr>
      <t xml:space="preserve">Ore from a stockpile was handled in July 2024 at J4. The facility only tripped NPI reporting thresholds for mercury emissions this year. </t>
    </r>
  </si>
  <si>
    <r>
      <t>Infrastructure</t>
    </r>
    <r>
      <rPr>
        <b/>
        <vertAlign val="superscript"/>
        <sz val="11"/>
        <color rgb="FF000000"/>
        <rFont val="Arial"/>
        <family val="2"/>
      </rPr>
      <t>1</t>
    </r>
  </si>
  <si>
    <r>
      <rPr>
        <vertAlign val="superscript"/>
        <sz val="8"/>
        <color rgb="FF000000"/>
        <rFont val="Arial"/>
        <family val="2"/>
      </rPr>
      <t>1</t>
    </r>
    <r>
      <rPr>
        <sz val="8"/>
        <color rgb="FF000000"/>
        <rFont val="Arial"/>
        <family val="2"/>
      </rPr>
      <t xml:space="preserve"> Pilbara Hub Infrastructure includes Boodarie Yard.  The facility only tripped NPI reporting thresholds for lead and mercury emissions this year. </t>
    </r>
  </si>
  <si>
    <r>
      <t>Ken's Bore</t>
    </r>
    <r>
      <rPr>
        <b/>
        <vertAlign val="superscript"/>
        <sz val="11"/>
        <color rgb="FF000000"/>
        <rFont val="Arial"/>
        <family val="2"/>
      </rPr>
      <t>1</t>
    </r>
  </si>
  <si>
    <r>
      <t>Onslow Camp Dunes</t>
    </r>
    <r>
      <rPr>
        <b/>
        <vertAlign val="superscript"/>
        <sz val="11"/>
        <color rgb="FF000000"/>
        <rFont val="Arial"/>
        <family val="2"/>
      </rPr>
      <t>2</t>
    </r>
  </si>
  <si>
    <t>`</t>
  </si>
  <si>
    <r>
      <rPr>
        <vertAlign val="superscript"/>
        <sz val="8"/>
        <color rgb="FF000000"/>
        <rFont val="Arial"/>
        <family val="2"/>
      </rPr>
      <t>1</t>
    </r>
    <r>
      <rPr>
        <sz val="8"/>
        <color rgb="FF000000"/>
        <rFont val="Arial"/>
        <family val="2"/>
      </rPr>
      <t xml:space="preserve"> Emissions at Ken's Bore includes emissions from Cardo Bore East and Upper Cane pits.</t>
    </r>
  </si>
  <si>
    <r>
      <rPr>
        <vertAlign val="superscript"/>
        <sz val="8"/>
        <color rgb="FF000000"/>
        <rFont val="Arial"/>
        <family val="2"/>
      </rPr>
      <t xml:space="preserve">2 </t>
    </r>
    <r>
      <rPr>
        <sz val="8"/>
        <color rgb="FF000000"/>
        <rFont val="Arial"/>
        <family val="2"/>
      </rPr>
      <t>Onslow Camp Dunes includes emissions from the Truck Maintenance Facility.</t>
    </r>
  </si>
  <si>
    <r>
      <t>Bald Hill</t>
    </r>
    <r>
      <rPr>
        <b/>
        <vertAlign val="superscript"/>
        <sz val="11"/>
        <color rgb="FF000000"/>
        <rFont val="Arial"/>
        <family val="2"/>
      </rPr>
      <t>1</t>
    </r>
  </si>
  <si>
    <r>
      <rPr>
        <vertAlign val="superscript"/>
        <sz val="8"/>
        <color rgb="FF000000"/>
        <rFont val="Arial"/>
        <family val="2"/>
      </rPr>
      <t>1</t>
    </r>
    <r>
      <rPr>
        <sz val="8"/>
        <color rgb="FF000000"/>
        <rFont val="Arial"/>
        <family val="2"/>
      </rPr>
      <t xml:space="preserve"> Assumed control of Bald Hill on 1 November 2023.</t>
    </r>
  </si>
  <si>
    <t>GRI 305-7 &amp; GRI G4 - MM3| Nitrogen oxides (NOX), sulfur oxides (SOX), and other significant air emissions</t>
  </si>
  <si>
    <t>Table 3: RDG air quality emissions (kg)</t>
  </si>
  <si>
    <r>
      <t>Resource Development Group</t>
    </r>
    <r>
      <rPr>
        <b/>
        <vertAlign val="superscript"/>
        <sz val="11"/>
        <color rgb="FFFFFFFF"/>
        <rFont val="Arial"/>
        <family val="2"/>
      </rPr>
      <t>1</t>
    </r>
  </si>
  <si>
    <r>
      <rPr>
        <vertAlign val="superscript"/>
        <sz val="8"/>
        <color theme="1"/>
        <rFont val="Arial"/>
        <family val="2"/>
      </rPr>
      <t>1</t>
    </r>
    <r>
      <rPr>
        <sz val="8"/>
        <color theme="1"/>
        <rFont val="Arial"/>
        <family val="2"/>
      </rPr>
      <t xml:space="preserve">  FY25 excludes Ant-Sunday Hill. Activity at this site was minimal and emissions did not exceed NPI reporting thresholds.</t>
    </r>
  </si>
  <si>
    <r>
      <rPr>
        <vertAlign val="superscript"/>
        <sz val="8"/>
        <color theme="1"/>
        <rFont val="Calibri"/>
        <family val="2"/>
        <scheme val="minor"/>
      </rPr>
      <t>4</t>
    </r>
    <r>
      <rPr>
        <sz val="8"/>
        <color theme="1"/>
        <rFont val="Calibri"/>
        <family val="2"/>
        <scheme val="minor"/>
      </rPr>
      <t xml:space="preserve"> Water bodies listed as of value or importance to Indigenous Australians and/or local communities that are adjacent to or in close proximity of our operations and have management mechanisms in place to ensure both cultural and/or environmental values are maintained.</t>
    </r>
  </si>
  <si>
    <r>
      <t>Precipitation (mm/annum)</t>
    </r>
    <r>
      <rPr>
        <b/>
        <vertAlign val="superscript"/>
        <sz val="11"/>
        <color rgb="FF000000"/>
        <rFont val="Arial"/>
        <family val="2"/>
      </rPr>
      <t>3</t>
    </r>
  </si>
  <si>
    <r>
      <t>Water bodies of value or importance to Indigenous Australians and/or local communities</t>
    </r>
    <r>
      <rPr>
        <b/>
        <vertAlign val="superscript"/>
        <sz val="11"/>
        <color rgb="FF000000"/>
        <rFont val="Arial"/>
        <family val="2"/>
      </rPr>
      <t>4</t>
    </r>
  </si>
  <si>
    <r>
      <rPr>
        <vertAlign val="superscript"/>
        <sz val="8"/>
        <color theme="1"/>
        <rFont val="Calibri"/>
        <family val="2"/>
        <scheme val="minor"/>
      </rPr>
      <t>3</t>
    </r>
    <r>
      <rPr>
        <sz val="8"/>
        <color theme="1"/>
        <rFont val="Calibri"/>
        <family val="2"/>
        <scheme val="minor"/>
      </rPr>
      <t xml:space="preserve"> Annual precipitation is based on data from the Australian Government Bureau of Meteorology. </t>
    </r>
  </si>
  <si>
    <t>Mine</t>
  </si>
  <si>
    <t>MinRes had no significant environmental incidents associated with water, however 11 incidents of non-compliance associated with water licences, standards and regulations were recorded during FY25.</t>
  </si>
  <si>
    <r>
      <rPr>
        <vertAlign val="superscript"/>
        <sz val="8"/>
        <color theme="1"/>
        <rFont val="Calibri"/>
        <family val="2"/>
        <scheme val="minor"/>
      </rPr>
      <t>1</t>
    </r>
    <r>
      <rPr>
        <sz val="8"/>
        <color theme="1"/>
        <rFont val="Calibri"/>
        <family val="2"/>
        <scheme val="minor"/>
      </rPr>
      <t xml:space="preserve"> Data is not available for exploration and care and maintenance sites.</t>
    </r>
  </si>
  <si>
    <t>All MinRes employees have the right to freedom of association. As at 30 June 2025, 33 per cent of employees were covered by collective bargaining agreements. MinRes has no employees based in the United States.</t>
  </si>
  <si>
    <t>303-5</t>
  </si>
  <si>
    <t>Water consumption</t>
  </si>
  <si>
    <t>Table 4: Number of significant disputes related to land use, customary rights of local communities and Aboriginal People</t>
  </si>
  <si>
    <r>
      <t>Table 3: Number and percentage of operations where there are formal agreements with Aboriginal communities</t>
    </r>
    <r>
      <rPr>
        <vertAlign val="superscript"/>
        <sz val="11"/>
        <color rgb="FF9C5938"/>
        <rFont val="Arial"/>
        <family val="2"/>
      </rPr>
      <t>1</t>
    </r>
  </si>
  <si>
    <t>Table 5: Number of incidents or violations involving the rights of Aboriginal People</t>
  </si>
  <si>
    <t>Table 7: RDG number and percentage of operations where there are formal agreements with Aboriginal communities</t>
  </si>
  <si>
    <t>Table 9: RDG number of incidents or violations involving the rights of Aboriginal People</t>
  </si>
  <si>
    <t>Table 8: RDG number of significant disputes related to land use, customary rights of local communities and Aboriginal People</t>
  </si>
  <si>
    <r>
      <t>Payment to governments</t>
    </r>
    <r>
      <rPr>
        <vertAlign val="superscript"/>
        <sz val="11"/>
        <rFont val="Arial"/>
        <family val="2"/>
      </rPr>
      <t>3</t>
    </r>
  </si>
  <si>
    <t>ADDITIONAL INFORMATION</t>
  </si>
  <si>
    <t>Identifies as Aboriginal and Torres Strait Islander</t>
  </si>
  <si>
    <t>Does not identify as Aboriginal and Torres Strait Islander</t>
  </si>
  <si>
    <r>
      <rPr>
        <vertAlign val="superscript"/>
        <sz val="8"/>
        <rFont val="Arial"/>
        <family val="2"/>
      </rPr>
      <t>1</t>
    </r>
    <r>
      <rPr>
        <sz val="8"/>
        <rFont val="Arial"/>
        <family val="2"/>
      </rPr>
      <t xml:space="preserve"> Data is not available for the total number of coaching sessions in FY23.</t>
    </r>
  </si>
  <si>
    <t>In April 2025, DEMIRS imposed a penalty in lieu of forfeiture on two Mining Leases for failure to rehabilitate exploration disturbance within the required timeframe at the Wodgina Lithium Project. MinRes completed the rehabilitation works on the two Mining Leases in February 2025 and August 2025.</t>
  </si>
  <si>
    <r>
      <t>Table 3: Greenhouse gases associated with scope 1 emissions</t>
    </r>
    <r>
      <rPr>
        <b/>
        <sz val="11"/>
        <color theme="8" tint="-0.249977111117893"/>
        <rFont val="Arial"/>
        <family val="2"/>
      </rPr>
      <t xml:space="preserve"> </t>
    </r>
  </si>
  <si>
    <r>
      <t>Table 4: Facility level greenhouse gas emissions (t CO</t>
    </r>
    <r>
      <rPr>
        <vertAlign val="subscript"/>
        <sz val="11"/>
        <color theme="8" tint="-0.249977111117893"/>
        <rFont val="Arial"/>
        <family val="2"/>
      </rPr>
      <t>2</t>
    </r>
    <r>
      <rPr>
        <sz val="11"/>
        <color theme="8" tint="-0.249977111117893"/>
        <rFont val="Arial"/>
        <family val="2"/>
      </rPr>
      <t>e)</t>
    </r>
  </si>
  <si>
    <r>
      <t>Table 5: Commodity level greenhouse gas emissions (t CO</t>
    </r>
    <r>
      <rPr>
        <vertAlign val="subscript"/>
        <sz val="11"/>
        <color theme="8" tint="-0.249977111117893"/>
        <rFont val="Arial"/>
        <family val="2"/>
      </rPr>
      <t>2</t>
    </r>
    <r>
      <rPr>
        <sz val="11"/>
        <color theme="8" tint="-0.249977111117893"/>
        <rFont val="Arial"/>
        <family val="2"/>
      </rPr>
      <t xml:space="preserve">e) </t>
    </r>
  </si>
  <si>
    <r>
      <t>Table 3: Number of IUCN Red List species and national conservation list species with habitats in areas affected by the operations of the organisation, by level of extinction risk</t>
    </r>
    <r>
      <rPr>
        <vertAlign val="superscript"/>
        <sz val="11"/>
        <color theme="8" tint="-0.249977111117893"/>
        <rFont val="Arial"/>
        <family val="2"/>
      </rPr>
      <t>1</t>
    </r>
  </si>
  <si>
    <r>
      <t>Table 1: Operational water status and sensitivity</t>
    </r>
    <r>
      <rPr>
        <vertAlign val="superscript"/>
        <sz val="11"/>
        <color theme="8" tint="-0.249977111117893"/>
        <rFont val="Arial"/>
        <family val="2"/>
      </rPr>
      <t>1</t>
    </r>
  </si>
  <si>
    <r>
      <t>Table 2: Water withdrawn by source and water quality (ML)</t>
    </r>
    <r>
      <rPr>
        <vertAlign val="superscript"/>
        <sz val="11"/>
        <color theme="8" tint="-0.249977111117893"/>
        <rFont val="Arial"/>
        <family val="2"/>
      </rPr>
      <t>1</t>
    </r>
  </si>
  <si>
    <r>
      <t>Table 4: Water efficiency</t>
    </r>
    <r>
      <rPr>
        <vertAlign val="superscript"/>
        <sz val="11"/>
        <color theme="8" tint="-0.249977111117893"/>
        <rFont val="Calibri"/>
        <family val="2"/>
        <scheme val="minor"/>
      </rPr>
      <t>1</t>
    </r>
  </si>
  <si>
    <r>
      <t>Table 1: Waste rock ('000 WMT)</t>
    </r>
    <r>
      <rPr>
        <vertAlign val="superscript"/>
        <sz val="11"/>
        <color theme="8" tint="-0.249977111117893"/>
        <rFont val="Arial"/>
        <family val="2"/>
      </rPr>
      <t>1</t>
    </r>
  </si>
  <si>
    <r>
      <t>GRI 305-7 &amp; GRI G4 - MM3| Nitrogen oxides (NO</t>
    </r>
    <r>
      <rPr>
        <b/>
        <vertAlign val="subscript"/>
        <sz val="11"/>
        <color theme="8" tint="-0.249977111117893"/>
        <rFont val="Arial"/>
        <family val="2"/>
      </rPr>
      <t>X</t>
    </r>
    <r>
      <rPr>
        <b/>
        <sz val="11"/>
        <color theme="8" tint="-0.249977111117893"/>
        <rFont val="Arial"/>
        <family val="2"/>
      </rPr>
      <t>), sulfur oxides (SO</t>
    </r>
    <r>
      <rPr>
        <b/>
        <vertAlign val="subscript"/>
        <sz val="11"/>
        <color theme="8" tint="-0.249977111117893"/>
        <rFont val="Arial"/>
        <family val="2"/>
      </rPr>
      <t>X</t>
    </r>
    <r>
      <rPr>
        <b/>
        <sz val="11"/>
        <color theme="8" tint="-0.249977111117893"/>
        <rFont val="Arial"/>
        <family val="2"/>
      </rPr>
      <t>), and other significant air emissions</t>
    </r>
  </si>
  <si>
    <t>Mineral Resources has reported in accordance with the GRI Standards for the financial year ended 30 June 2025, including select G4 Mining and Metals Sector Disclosures and MinRes specific ESG performance indicators.</t>
  </si>
  <si>
    <t>Reference location or explanation</t>
  </si>
  <si>
    <t>Where there has been changes to previously reported data, this is shown in italics. MinRes provides updated figures and explanation for changes if the adjustment represents a material change.</t>
  </si>
  <si>
    <r>
      <t>Table 2: Scope 1 and 2 greenhouse gas emissions (t CO</t>
    </r>
    <r>
      <rPr>
        <vertAlign val="subscript"/>
        <sz val="11"/>
        <color theme="8" tint="-0.249977111117893"/>
        <rFont val="Arial"/>
        <family val="2"/>
      </rPr>
      <t>2</t>
    </r>
    <r>
      <rPr>
        <sz val="11"/>
        <color theme="8" tint="-0.249977111117893"/>
        <rFont val="Arial"/>
        <family val="2"/>
      </rPr>
      <t>e)</t>
    </r>
    <r>
      <rPr>
        <vertAlign val="superscript"/>
        <sz val="11"/>
        <color theme="8" tint="-0.249977111117893"/>
        <rFont val="Arial"/>
        <family val="2"/>
      </rPr>
      <t>1</t>
    </r>
  </si>
  <si>
    <r>
      <t>Total Scope 2 - Location-based</t>
    </r>
    <r>
      <rPr>
        <vertAlign val="superscript"/>
        <sz val="11"/>
        <color rgb="FF000000"/>
        <rFont val="Arial"/>
        <family val="2"/>
      </rPr>
      <t>4</t>
    </r>
  </si>
  <si>
    <r>
      <rPr>
        <vertAlign val="superscript"/>
        <sz val="8"/>
        <rFont val="Arial"/>
        <family val="2"/>
      </rPr>
      <t>2</t>
    </r>
    <r>
      <rPr>
        <sz val="8"/>
        <rFont val="Arial"/>
        <family val="2"/>
      </rPr>
      <t xml:space="preserve"> FY25 emissions reportable to the Clean Energy Regulator under the NGER Act 2007.</t>
    </r>
  </si>
  <si>
    <r>
      <rPr>
        <vertAlign val="superscript"/>
        <sz val="8"/>
        <color theme="1"/>
        <rFont val="Arial"/>
        <family val="2"/>
      </rPr>
      <t xml:space="preserve">1 </t>
    </r>
    <r>
      <rPr>
        <sz val="8"/>
        <color theme="1"/>
        <rFont val="Arial"/>
        <family val="2"/>
      </rPr>
      <t xml:space="preserve">MinRes Scope 1 and Scope 2 emissions only occur in Australia. We use emission factors disclosed in the Australian </t>
    </r>
    <r>
      <rPr>
        <i/>
        <sz val="8"/>
        <color theme="1"/>
        <rFont val="Arial"/>
        <family val="2"/>
      </rPr>
      <t>National Greenhouse and Energy Reporting (Measurement) Determination, 2008</t>
    </r>
    <r>
      <rPr>
        <sz val="8"/>
        <color theme="1"/>
        <rFont val="Arial"/>
        <family val="2"/>
      </rPr>
      <t xml:space="preserve"> made under subsection 10(3) of the </t>
    </r>
    <r>
      <rPr>
        <i/>
        <sz val="8"/>
        <color theme="1"/>
        <rFont val="Arial"/>
        <family val="2"/>
      </rPr>
      <t xml:space="preserve">National Greenhouse and Energy Reporting </t>
    </r>
    <r>
      <rPr>
        <sz val="8"/>
        <color theme="1"/>
        <rFont val="Arial"/>
        <family val="2"/>
      </rPr>
      <t xml:space="preserve">(NGER) </t>
    </r>
    <r>
      <rPr>
        <i/>
        <sz val="8"/>
        <color theme="1"/>
        <rFont val="Arial"/>
        <family val="2"/>
      </rPr>
      <t>Act 2007</t>
    </r>
    <r>
      <rPr>
        <sz val="8"/>
        <color theme="1"/>
        <rFont val="Arial"/>
        <family val="2"/>
      </rPr>
      <t>. The emission factors applied are for metric tonnes of carbon dioxide equivalent, including the greenhouse gases CO2, CH4 and N2O. Global Warming Potential (GWP) values are defined in the NGER Regulations, 2008 based on the 100-year GWP timeframe referenced in the Intergovernmental Panel on Climate Change’s (IPCC) 2014 Fifth Assessment Report. No biogenic CO2 emissions have been included in our Scope 1 GHG emissions, while Scope 2 GHG emissions are calculated using a location-based approach.</t>
    </r>
  </si>
  <si>
    <r>
      <rPr>
        <vertAlign val="superscript"/>
        <sz val="8"/>
        <rFont val="Arial"/>
        <family val="2"/>
      </rPr>
      <t xml:space="preserve">4 </t>
    </r>
    <r>
      <rPr>
        <sz val="8"/>
        <rFont val="Arial"/>
        <family val="2"/>
      </rPr>
      <t xml:space="preserve">External assurance has been obtained over total Scope 1 and Scope 2 emissions. Refer to page 187 of the </t>
    </r>
    <r>
      <rPr>
        <i/>
        <sz val="8"/>
        <rFont val="Arial"/>
        <family val="2"/>
      </rPr>
      <t>2025 Sustainability Report</t>
    </r>
    <r>
      <rPr>
        <sz val="8"/>
        <rFont val="Arial"/>
        <family val="2"/>
      </rPr>
      <t xml:space="preserve"> for a copy of the Independent Limited Assurance Statement.</t>
    </r>
  </si>
  <si>
    <t>Yilgarn Divestment</t>
  </si>
  <si>
    <r>
      <t>Total Scope 1</t>
    </r>
    <r>
      <rPr>
        <vertAlign val="superscript"/>
        <sz val="11"/>
        <color rgb="FF000000"/>
        <rFont val="Arial"/>
        <family val="2"/>
      </rPr>
      <t>3,4</t>
    </r>
  </si>
  <si>
    <r>
      <rPr>
        <vertAlign val="superscript"/>
        <sz val="8"/>
        <color rgb="FF000000"/>
        <rFont val="Arial"/>
        <family val="2"/>
      </rPr>
      <t>5</t>
    </r>
    <r>
      <rPr>
        <sz val="8"/>
        <color rgb="FF000000"/>
        <rFont val="Arial"/>
        <family val="2"/>
      </rPr>
      <t xml:space="preserve"> MinRes' total FY25 Scope 2 emissions consider the 1,862 tCO</t>
    </r>
    <r>
      <rPr>
        <vertAlign val="subscript"/>
        <sz val="8"/>
        <color rgb="FF000000"/>
        <rFont val="Arial"/>
        <family val="2"/>
      </rPr>
      <t>2</t>
    </r>
    <r>
      <rPr>
        <sz val="8"/>
        <color rgb="FF000000"/>
        <rFont val="Arial"/>
        <family val="2"/>
      </rPr>
      <t>e (FY24: 670 tCO2e) relating to large generation certificates purchased and surrendered through our electricity retailer for 20 Walters Drive. Under the market-based approach, Scope 2 emissions are disclosed as 0 tCO</t>
    </r>
    <r>
      <rPr>
        <vertAlign val="subscript"/>
        <sz val="8"/>
        <color rgb="FF000000"/>
        <rFont val="Arial"/>
        <family val="2"/>
      </rPr>
      <t>2</t>
    </r>
    <r>
      <rPr>
        <sz val="8"/>
        <color rgb="FF000000"/>
        <rFont val="Arial"/>
        <family val="2"/>
      </rPr>
      <t>e. Location based Scope 2 emissions are mandatory for compliance reporting under NGER using the prescribed emission factors, MinRes’ market-based Scope 2 emissions are voluntarily disclosed.</t>
    </r>
  </si>
  <si>
    <r>
      <t xml:space="preserve">Energy is a critical input for our business operations and makes a significant contribution to our operational Scope 1 and 2 greenhouse gas emissions. Currently, diesel makes up the majority of our energy mix, however, we are actively exploring innovative ways to reduce our energy consumption and transition towards more sustainable energy sources to minimise our environmental impact. Our greenhouse gas (GHG) emissions are directly related to our energy use and growth of our operations. MinRes calculates its direct (Scope 1) and energy indirect (Scope 2) GHG emissions for entities under its operational control in alignment with the GHG Protocol and the Australian </t>
    </r>
    <r>
      <rPr>
        <i/>
        <sz val="11"/>
        <color theme="1"/>
        <rFont val="Arial"/>
        <family val="2"/>
      </rPr>
      <t>National Greenhouse and Energy Reporting Act 2007</t>
    </r>
    <r>
      <rPr>
        <sz val="11"/>
        <color theme="1"/>
        <rFont val="Arial"/>
        <family val="2"/>
      </rPr>
      <t>. 
Our climate change performance metrics are detailed below.</t>
    </r>
  </si>
  <si>
    <r>
      <rPr>
        <vertAlign val="superscript"/>
        <sz val="8"/>
        <rFont val="Arial"/>
        <family val="2"/>
      </rPr>
      <t>3</t>
    </r>
    <r>
      <rPr>
        <sz val="8"/>
        <rFont val="Arial"/>
        <family val="2"/>
      </rPr>
      <t xml:space="preserve"> MinRes' total FY25 Scope 1 emissions (731,084 tCO2e) includes Scope 1 emissions of 20,817 tCO</t>
    </r>
    <r>
      <rPr>
        <vertAlign val="subscript"/>
        <sz val="8"/>
        <rFont val="Arial"/>
        <family val="2"/>
      </rPr>
      <t>2</t>
    </r>
    <r>
      <rPr>
        <sz val="8"/>
        <rFont val="Arial"/>
        <family val="2"/>
      </rPr>
      <t xml:space="preserve">e relating to Yilgarn sites sold to an external third party in June 2025. </t>
    </r>
  </si>
  <si>
    <t>NGER Reportable emissions</t>
  </si>
  <si>
    <r>
      <t>Scope 1 emissions</t>
    </r>
    <r>
      <rPr>
        <vertAlign val="superscript"/>
        <sz val="11"/>
        <color rgb="FF000000"/>
        <rFont val="Arial"/>
        <family val="2"/>
      </rPr>
      <t>2</t>
    </r>
  </si>
  <si>
    <r>
      <t>Scope 2 emissions</t>
    </r>
    <r>
      <rPr>
        <vertAlign val="superscript"/>
        <sz val="11"/>
        <color rgb="FF000000"/>
        <rFont val="Arial"/>
        <family val="2"/>
      </rPr>
      <t>2</t>
    </r>
  </si>
  <si>
    <t>Total Emissions</t>
  </si>
  <si>
    <t>Scope 1 Emissions</t>
  </si>
  <si>
    <t>Scope 2 Emissions</t>
  </si>
  <si>
    <t>MinRes Reportable emissions</t>
  </si>
  <si>
    <t>Market-based accounting</t>
  </si>
  <si>
    <r>
      <t>Total Scope 2 - Market-based</t>
    </r>
    <r>
      <rPr>
        <vertAlign val="superscript"/>
        <sz val="11"/>
        <color rgb="FF000000"/>
        <rFont val="Arial"/>
        <family val="2"/>
      </rPr>
      <t xml:space="preserve">4,5 </t>
    </r>
  </si>
  <si>
    <t>2025 Sustainability Report - Our Company Profile</t>
  </si>
  <si>
    <t>2025 Modern Slavery Statement</t>
  </si>
  <si>
    <t>2025 Sustainability Report - About this Report</t>
  </si>
  <si>
    <t>Sustainability Report - Independent Limited Assurance Statement</t>
  </si>
  <si>
    <r>
      <t>Table 9: Participation in career entry programs by gender profile</t>
    </r>
    <r>
      <rPr>
        <vertAlign val="superscript"/>
        <sz val="11"/>
        <color rgb="FF9C5938"/>
        <rFont val="Arial"/>
        <family val="2"/>
      </rPr>
      <t>1,2</t>
    </r>
  </si>
  <si>
    <r>
      <rPr>
        <vertAlign val="superscript"/>
        <sz val="8"/>
        <color rgb="FF000000"/>
        <rFont val="Arial"/>
        <family val="2"/>
      </rPr>
      <t>2</t>
    </r>
    <r>
      <rPr>
        <sz val="8"/>
        <color rgb="FF000000"/>
        <rFont val="Arial"/>
        <family val="2"/>
      </rPr>
      <t xml:space="preserve"> Z Connect, New To Industry MC Driver Program and Upskilling Program were new programs introduced in FY24.</t>
    </r>
  </si>
  <si>
    <r>
      <rPr>
        <vertAlign val="superscript"/>
        <sz val="8"/>
        <color rgb="FF000000"/>
        <rFont val="Arial"/>
        <family val="2"/>
      </rPr>
      <t>1</t>
    </r>
    <r>
      <rPr>
        <sz val="8"/>
        <color rgb="FF000000"/>
        <rFont val="Arial"/>
        <family val="2"/>
      </rPr>
      <t xml:space="preserve"> No career entry program participants identified as non-binary in from FY24 to FY25. Gender options for non-binary and prefer not to disclose were availabe FY24 onwards.</t>
    </r>
  </si>
  <si>
    <r>
      <t>Table 10: Participation in career entry programs by Aboriginal and Torres Strait Islander profile</t>
    </r>
    <r>
      <rPr>
        <vertAlign val="superscript"/>
        <sz val="11"/>
        <color rgb="FF9C5938"/>
        <rFont val="Arial"/>
        <family val="2"/>
      </rPr>
      <t>1</t>
    </r>
  </si>
  <si>
    <t>Identifies as Aboriginal and 
Torres Strait Islander People</t>
  </si>
  <si>
    <r>
      <rPr>
        <vertAlign val="superscript"/>
        <sz val="8"/>
        <color rgb="FF000000"/>
        <rFont val="Arial"/>
        <family val="2"/>
      </rPr>
      <t>1</t>
    </r>
    <r>
      <rPr>
        <sz val="8"/>
        <color rgb="FF000000"/>
        <rFont val="Arial"/>
        <family val="2"/>
      </rPr>
      <t xml:space="preserve"> These are included within the total reported in Table 9 and are not additional to the totals reported. Career entry programs listed in Table 9 but not in Table 10 have no Aboriginal and Torres Strait Islander participation from FY23 to FY25.</t>
    </r>
  </si>
  <si>
    <t>Sustainability Performance Tables - Climate Change</t>
  </si>
  <si>
    <t>Sustainability Performance Tables - TCFD Index</t>
  </si>
  <si>
    <t>Sustainability Performance Tables - Responsible Supply Chain</t>
  </si>
  <si>
    <t>Sustainability Performance Tables - Environmental Stewardship</t>
  </si>
  <si>
    <t>Sustainability Performance Tables -  Environmental Stewardship</t>
  </si>
  <si>
    <t>Sustainability Performance Tables - Air Quality</t>
  </si>
  <si>
    <t>Sustainability Performance Tables - Water</t>
  </si>
  <si>
    <t>Annual Report - Board of Directors</t>
  </si>
  <si>
    <t>Annual Report - Business Overview</t>
  </si>
  <si>
    <t>Corporate Governance Statement - Board Roles and Responsibilities</t>
  </si>
  <si>
    <t>Corporate Governance Statement - Board Composition</t>
  </si>
  <si>
    <t>Modern Slavery Statement - Chair Letter</t>
  </si>
  <si>
    <t>Corporate Governance Statement - Whistleblower Policy and Procedure</t>
  </si>
  <si>
    <t>Sustainability Report - Ethics and Integrity - Whistleblowing Channel</t>
  </si>
  <si>
    <t>Sustainability Report - Ethics and Integrity - Internal Reporting Mechanism</t>
  </si>
  <si>
    <t>Sustainability Performance Tables - Ethics and Integrity</t>
  </si>
  <si>
    <t>Sustainability Performance Tables - Our Stakeholders</t>
  </si>
  <si>
    <t>Sustainability Performance Tables - Our People and Diversity</t>
  </si>
  <si>
    <t>Modern Slavery Statement - Our Structure, Operations and Supply Chain</t>
  </si>
  <si>
    <t>Sustainability Report - Our Sustainability Approach - Our Approach to Materiality</t>
  </si>
  <si>
    <t>Corporate Governance Statement - Board Roles and Responsibilities - Performance review and evaluation</t>
  </si>
  <si>
    <t>MinRes' risk management is governed by our Risk Management Policy, available on our website.</t>
  </si>
  <si>
    <t>No confirmed instances of corruption in FY25.</t>
  </si>
  <si>
    <t xml:space="preserve">Sustainability Report - Our FY25 Performance </t>
  </si>
  <si>
    <t>There were no legal actions for anti-competitive behaviour, anti-trust, and monopoly practices during FY25.</t>
  </si>
  <si>
    <t>No confirmed instances of discrimination in FY25.</t>
  </si>
  <si>
    <t>Sustainability Report - Diversity and Inclusion - Fair Work</t>
  </si>
  <si>
    <t>Modern Slavery Statement - Assessing and Addressing Risks of Modern Slavery</t>
  </si>
  <si>
    <t>MinRes received no substantiated complaints in relation to customer privacy and losses of customer data for which we are aware during FY25.</t>
  </si>
  <si>
    <t xml:space="preserve">MinRes does not currently report against GRI 205-2 c, d and e. MinRes will work on enhancing disclosures year-on-year to increase our alignment with the framework. </t>
  </si>
  <si>
    <t xml:space="preserve">Sustainability Performance Tables - Ethics and Integrity </t>
  </si>
  <si>
    <t>Material Topic: Ethics and Integrity</t>
  </si>
  <si>
    <t>Material Topic: Value and Performance</t>
  </si>
  <si>
    <t>Sustainability Performance Tables - Value and Performance</t>
  </si>
  <si>
    <t>Material Topic: Safety, Health and Wellbeing</t>
  </si>
  <si>
    <t>Sustainability Performance Tables - Safety, Health and Wellbeing</t>
  </si>
  <si>
    <t>Sustainability Performance Tables - Health and Safety</t>
  </si>
  <si>
    <t>Sustainability Performance Tables - Attracting and Retaining Talent</t>
  </si>
  <si>
    <t>Material Topic: Working with Traditional Owners</t>
  </si>
  <si>
    <t>Material Topic: Community and Stakeholder Relationships</t>
  </si>
  <si>
    <t>Material Topic: Waste and Air Quality</t>
  </si>
  <si>
    <t>Sustainability Performance Tables - Waste and Tailings</t>
  </si>
  <si>
    <t>Reason</t>
  </si>
  <si>
    <t>Total other water withdrawn</t>
  </si>
  <si>
    <t>Sustainability Report - Climate Change -  Climate-Related Risks and Opportunities</t>
  </si>
  <si>
    <t>MinRes defines local spend as spend within Western Australia.</t>
  </si>
  <si>
    <t xml:space="preserve">GRI 408: Child Labour </t>
  </si>
  <si>
    <t>Sustainability Report - Responsible Supply Chain - Managing Human Rights Risks</t>
  </si>
  <si>
    <t>100 per cent of our active suppliers were screened for social criteria risks.</t>
  </si>
  <si>
    <r>
      <rPr>
        <vertAlign val="superscript"/>
        <sz val="11"/>
        <rFont val="Arial"/>
        <family val="2"/>
      </rPr>
      <t>2</t>
    </r>
    <r>
      <rPr>
        <sz val="11"/>
        <rFont val="Arial"/>
        <family val="2"/>
      </rPr>
      <t xml:space="preserve"> The previously reported figure of 1 has been restated to 3. </t>
    </r>
  </si>
  <si>
    <r>
      <rPr>
        <vertAlign val="superscript"/>
        <sz val="11"/>
        <rFont val="Arial"/>
        <family val="2"/>
      </rPr>
      <t>3</t>
    </r>
    <r>
      <rPr>
        <sz val="11"/>
        <rFont val="Arial"/>
        <family val="2"/>
      </rPr>
      <t xml:space="preserve"> The previously reported figure of 1 has been restated to 5. </t>
    </r>
  </si>
  <si>
    <r>
      <t>Number of reportable heritage incidents</t>
    </r>
    <r>
      <rPr>
        <vertAlign val="superscript"/>
        <sz val="11"/>
        <rFont val="Arial"/>
        <family val="2"/>
      </rPr>
      <t>1</t>
    </r>
    <r>
      <rPr>
        <sz val="11"/>
        <rFont val="Arial"/>
        <family val="2"/>
      </rPr>
      <t xml:space="preserve"> </t>
    </r>
  </si>
  <si>
    <r>
      <rPr>
        <vertAlign val="superscript"/>
        <sz val="11"/>
        <rFont val="Arial"/>
        <family val="2"/>
      </rPr>
      <t>1</t>
    </r>
    <r>
      <rPr>
        <sz val="11"/>
        <rFont val="Arial"/>
        <family val="2"/>
      </rPr>
      <t xml:space="preserve"> An internal audit of historic cultural heritage reports identified eight (8) heritage places, of which seven (7) were classified as isolated cultural material and one (1) as an artefact scatter, which were either impacted or partially impacted. Of these, four (4) were impacted during FY24, two (2) during FY23 and two (2) prior to FY22. The Traditional Owners and regulator are aware of these incidents and no regulatory action is to be taken.</t>
    </r>
  </si>
  <si>
    <r>
      <rPr>
        <vertAlign val="superscript"/>
        <sz val="8"/>
        <rFont val="Arial"/>
        <family val="2"/>
      </rPr>
      <t>2</t>
    </r>
    <r>
      <rPr>
        <sz val="8"/>
        <rFont val="Arial"/>
        <family val="2"/>
      </rPr>
      <t xml:space="preserve"> Criteria for determining water quality categories correlates with the Mineral Council of Australia’s (MCA) Water Accounting Framework with high quality water (Category 1 - Fresh), medium quality water (Category 2 - Requiring moderate treatment) and low-quality water (Category 3 - Requiring significant treatment). Category 1 meets the GRI criteria for Freshwater, Category 2 and 3 meet the GRI criteria for Other water.</t>
    </r>
  </si>
  <si>
    <r>
      <rPr>
        <vertAlign val="superscript"/>
        <sz val="8"/>
        <rFont val="Arial"/>
        <family val="2"/>
      </rPr>
      <t>4</t>
    </r>
    <r>
      <rPr>
        <sz val="8"/>
        <rFont val="Arial"/>
        <family val="2"/>
      </rPr>
      <t xml:space="preserve"> Criteria for determining water quality categories correlates with the Mineral Council of Australia’s (MCA) Water Accounting Framework with high quality water (Category 1 - Fresh), medium quality water (Category 2 - Requiring moderate treatment) and low-quality water (Category 3 - Requiring significant treatment). Category 1 meets the GRI criteria for Freshwater, Category 2 and 3 meet the GRI criteria for Other water.</t>
    </r>
  </si>
  <si>
    <r>
      <t xml:space="preserve">3 </t>
    </r>
    <r>
      <rPr>
        <vertAlign val="superscript"/>
        <sz val="11"/>
        <rFont val="Arial"/>
        <family val="2"/>
      </rPr>
      <t>2</t>
    </r>
  </si>
  <si>
    <r>
      <t xml:space="preserve">5 </t>
    </r>
    <r>
      <rPr>
        <vertAlign val="superscript"/>
        <sz val="11"/>
        <rFont val="Arial"/>
        <family val="2"/>
      </rPr>
      <t>3</t>
    </r>
  </si>
  <si>
    <r>
      <t>Table 4: Cumulative land disturbance and rehabilitation (ha)</t>
    </r>
    <r>
      <rPr>
        <vertAlign val="superscript"/>
        <sz val="11"/>
        <color theme="8" tint="-0.249977111117893"/>
        <rFont val="Arial"/>
        <family val="2"/>
      </rPr>
      <t>1</t>
    </r>
  </si>
  <si>
    <r>
      <t>Infrastructure</t>
    </r>
    <r>
      <rPr>
        <vertAlign val="superscript"/>
        <sz val="11"/>
        <rFont val="Arial"/>
        <family val="2"/>
      </rPr>
      <t>4</t>
    </r>
  </si>
  <si>
    <r>
      <t>Bald Hill</t>
    </r>
    <r>
      <rPr>
        <vertAlign val="superscript"/>
        <sz val="11"/>
        <rFont val="Arial"/>
        <family val="2"/>
      </rPr>
      <t>5</t>
    </r>
  </si>
  <si>
    <r>
      <t>Onslow Iron Mine</t>
    </r>
    <r>
      <rPr>
        <vertAlign val="superscript"/>
        <sz val="11"/>
        <rFont val="Arial"/>
        <family val="2"/>
      </rPr>
      <t>6</t>
    </r>
  </si>
  <si>
    <r>
      <t>Red Gully</t>
    </r>
    <r>
      <rPr>
        <vertAlign val="superscript"/>
        <sz val="11"/>
        <rFont val="Arial"/>
        <family val="2"/>
      </rPr>
      <t>7</t>
    </r>
  </si>
  <si>
    <r>
      <t>Energy</t>
    </r>
    <r>
      <rPr>
        <vertAlign val="superscript"/>
        <sz val="11"/>
        <rFont val="Arial"/>
        <family val="2"/>
      </rPr>
      <t>7</t>
    </r>
  </si>
  <si>
    <r>
      <rPr>
        <vertAlign val="superscript"/>
        <sz val="8"/>
        <rFont val="Arial"/>
        <family val="2"/>
      </rPr>
      <t xml:space="preserve">6 </t>
    </r>
    <r>
      <rPr>
        <sz val="8"/>
        <rFont val="Arial"/>
        <family val="2"/>
      </rPr>
      <t>Includes Haul Road disturbance.</t>
    </r>
  </si>
  <si>
    <r>
      <t xml:space="preserve">7 </t>
    </r>
    <r>
      <rPr>
        <sz val="8"/>
        <rFont val="Arial"/>
        <family val="2"/>
      </rPr>
      <t xml:space="preserve">Red Gully and exploration sites are not reported under MRF. Reported disturbance wholly or partially on previously disturbed agricultural land and is thus not indicative of area of native vegetation disturbed. </t>
    </r>
  </si>
  <si>
    <r>
      <rPr>
        <vertAlign val="superscript"/>
        <sz val="8"/>
        <rFont val="Arial"/>
        <family val="2"/>
      </rPr>
      <t>2</t>
    </r>
    <r>
      <rPr>
        <sz val="8"/>
        <rFont val="Arial"/>
        <family val="2"/>
      </rPr>
      <t xml:space="preserve"> FY25 data for Windarling includes Deception.</t>
    </r>
  </si>
  <si>
    <r>
      <rPr>
        <vertAlign val="superscript"/>
        <sz val="8"/>
        <color rgb="FF000000"/>
        <rFont val="Arial"/>
        <family val="2"/>
      </rPr>
      <t xml:space="preserve">1 </t>
    </r>
    <r>
      <rPr>
        <sz val="8"/>
        <color rgb="FF000000"/>
        <rFont val="Arial"/>
        <family val="2"/>
      </rPr>
      <t xml:space="preserve">The calculation methodology for cumulative land disturbed and rehabilitated was updated in FY25 to align with MinRes' Mining Rehabilitation Fund (MRF) reporting methodology. </t>
    </r>
  </si>
  <si>
    <r>
      <t>Iron Valley</t>
    </r>
    <r>
      <rPr>
        <vertAlign val="superscript"/>
        <sz val="11"/>
        <rFont val="Arial"/>
        <family val="2"/>
      </rPr>
      <t>3</t>
    </r>
  </si>
  <si>
    <r>
      <t>Exploration sites</t>
    </r>
    <r>
      <rPr>
        <b/>
        <vertAlign val="superscript"/>
        <sz val="11"/>
        <rFont val="Arial"/>
        <family val="2"/>
      </rPr>
      <t>8, 9</t>
    </r>
  </si>
  <si>
    <r>
      <rPr>
        <vertAlign val="superscript"/>
        <sz val="8"/>
        <color rgb="FF000000"/>
        <rFont val="Arial"/>
        <family val="2"/>
      </rPr>
      <t>3</t>
    </r>
    <r>
      <rPr>
        <sz val="8"/>
        <color rgb="FF000000"/>
        <rFont val="Arial"/>
        <family val="2"/>
      </rPr>
      <t xml:space="preserve"> Iron Valley disturbance figures for FY24 and FY23 have been update to address an error in previous reporting. </t>
    </r>
  </si>
  <si>
    <r>
      <t xml:space="preserve">4 </t>
    </r>
    <r>
      <rPr>
        <sz val="8"/>
        <rFont val="Arial"/>
        <family val="2"/>
      </rPr>
      <t>Includes Boodarie Yard.</t>
    </r>
  </si>
  <si>
    <r>
      <t>5</t>
    </r>
    <r>
      <rPr>
        <sz val="8"/>
        <rFont val="Arial"/>
        <family val="2"/>
      </rPr>
      <t xml:space="preserve">  Assumed control of Bald Hill on 1 November 2023 and placed into care and maintenance on 4 December 2024. Disturbance is still counted under Lithium commodities instead of Care and Maintenance.</t>
    </r>
  </si>
  <si>
    <r>
      <t xml:space="preserve">8 </t>
    </r>
    <r>
      <rPr>
        <sz val="8"/>
        <rFont val="Arial"/>
        <family val="2"/>
      </rPr>
      <t>FY25 exploration data for Lithium Commodities, Care &amp; Maintenance Sites and Onslow Iron Hub have been disclosed separately.</t>
    </r>
  </si>
  <si>
    <r>
      <rPr>
        <vertAlign val="superscript"/>
        <sz val="8"/>
        <color rgb="FF000000"/>
        <rFont val="Arial"/>
        <family val="2"/>
      </rPr>
      <t>9</t>
    </r>
    <r>
      <rPr>
        <sz val="8"/>
        <color rgb="FF000000"/>
        <rFont val="Arial"/>
        <family val="2"/>
      </rPr>
      <t xml:space="preserve"> FY25 figures for Lithium Commodities, Care &amp; Maintenance Sites and Onslow Iron Hub have been disclosed separately.</t>
    </r>
  </si>
  <si>
    <t>GLOBAL REPORTING INITIATIVE CONTENT INDEX</t>
  </si>
  <si>
    <t>UNITED NATIONS GLOBAL COMPACT TEN PRINCIPLES INDEX</t>
  </si>
  <si>
    <t>SUSTAINABLE DEVELOPMENT GOALS INDEX</t>
  </si>
  <si>
    <t>MinRes had no significant environmental incidents associated with water, however four incidents of non-compliance associated with water licences, standards and regulations were recorded during FY25. In response to the incidents, we reviewed our water monitoring plans and schedules and updated where necessary, ensuring all obligations were integrated into our obligations management system to reduce likelihood of reoccurrence. Refer to our 2025 Sustainability Report for further information.</t>
  </si>
  <si>
    <t>Established by the Financial Stability Board, the industry-led Task Force on Climate-related Financial Disclosures (TCFD), developed a set of recommendations, the TCFD Recommendations, to guide improved disclosure of climate-related information. 
Companies who align their climate change disclosures with the TCFD Recommendations provide investors and other stakeholders with the metrics and information needed to undertake more robust and consistent analyses of the potential financial impacts of climate change.</t>
  </si>
  <si>
    <t>MinRes is committed to freedom of association and collective bargaining. As at 30 June 2025, 33 per cent of employees were covered by collective bargaining agreements.</t>
  </si>
  <si>
    <t>Refer to 2025 Sustainability Report - Environmental Stewardship.</t>
  </si>
  <si>
    <t>2025 Sustainability Report (page 6)</t>
  </si>
  <si>
    <t>2025 Sustainability Report (page 13)</t>
  </si>
  <si>
    <t>2025 Annual Report (page 235)</t>
  </si>
  <si>
    <t>2025 Annual Report (page 197)</t>
  </si>
  <si>
    <t>2025 Sustainability Report (page 187)</t>
  </si>
  <si>
    <t>2025 Annual Report (page 20)</t>
  </si>
  <si>
    <t>2025 Modern Slavery Statement (page 5)</t>
  </si>
  <si>
    <t>2025 Sustainability Performance Tables - Our People and Diversity</t>
  </si>
  <si>
    <t>2025 Sustainability Report (page 87)</t>
  </si>
  <si>
    <t>2025 Sustainability Report (page 29)</t>
  </si>
  <si>
    <t>2025 Corporate Governance Statement (page 11)</t>
  </si>
  <si>
    <t>Nomination Committee Charter</t>
  </si>
  <si>
    <t>2025 Annual Report (page 15)</t>
  </si>
  <si>
    <t>Sustainability Committee Charter</t>
  </si>
  <si>
    <t>Board Charter</t>
  </si>
  <si>
    <t>2025 Corporate Governance Statement (page 19)</t>
  </si>
  <si>
    <t>2025 Corporate Governance Statement (page 13)</t>
  </si>
  <si>
    <t>2025 Corporate Governance Statement (page 12)</t>
  </si>
  <si>
    <t>2025 Annual Report (page 87)</t>
  </si>
  <si>
    <t>2025 Sustainability Report (page 7)</t>
  </si>
  <si>
    <t>2025 Modern Slavery Statement (page 4)</t>
  </si>
  <si>
    <t>2025 Sustainability Report (page 35)</t>
  </si>
  <si>
    <t>2025 Sustainability Report (page 49)</t>
  </si>
  <si>
    <t>2025 Modern Slavery Statement (page 17)</t>
  </si>
  <si>
    <t>2025 Sustainability Report (page 36)</t>
  </si>
  <si>
    <t>2025 Corporate Governance Statement (page 18)</t>
  </si>
  <si>
    <t>2025 Sustainability Report (page 37)</t>
  </si>
  <si>
    <t>2025 Sustainability Report (page 91)</t>
  </si>
  <si>
    <t xml:space="preserve">2025 Sustainability Performance Tables - Our Stakeholders - Industry associations, peers and academia </t>
  </si>
  <si>
    <t>2025 Sustainability Report (page 23)</t>
  </si>
  <si>
    <t>2025 Sustainability Performance Tables - Our Stakeholders</t>
  </si>
  <si>
    <t>2025 Modern Slavery Statement - Our Workforce (page 7)</t>
  </si>
  <si>
    <t>2025 Sustainability Report (page 20)</t>
  </si>
  <si>
    <t>2025 Sustainability Report (page 22)</t>
  </si>
  <si>
    <t>Risk Management Policy</t>
  </si>
  <si>
    <t>2025 Sustainability Report (page 10)</t>
  </si>
  <si>
    <t>2025 Sustainability Report (page 43)</t>
  </si>
  <si>
    <t>2025 Sustainability Performance Tables - Value and Performance</t>
  </si>
  <si>
    <t>2025 Sustainability Report (page 119)</t>
  </si>
  <si>
    <t>2025 Sustainability Performance Tables - TCFD Index</t>
  </si>
  <si>
    <t>2025 Sustainability Report (page 50)</t>
  </si>
  <si>
    <t>2025 Sustainability Report (page 54)</t>
  </si>
  <si>
    <t>2025 Sustainability Report (page 52)</t>
  </si>
  <si>
    <t>2025 Sustainability Report (page 61)</t>
  </si>
  <si>
    <t>Tax Transparency Report - Country by Country Reporting</t>
  </si>
  <si>
    <t>2025 Tax Transparency Report (page 8)</t>
  </si>
  <si>
    <t>Tax Transparency Report - Approach to Tax</t>
  </si>
  <si>
    <t>2025 Tax Transparency Report (page 2)</t>
  </si>
  <si>
    <t>Sustainability Report - Value and Performance - Tax Transparency</t>
  </si>
  <si>
    <t>2025 Sustainability Report (page 45)</t>
  </si>
  <si>
    <t>Whistleblower Policy</t>
  </si>
  <si>
    <t>2025 Annual Report (page 224)</t>
  </si>
  <si>
    <t>Tax Transparency Report - Stakeholder Engagement</t>
  </si>
  <si>
    <t>2025 Tax Transparency Report (page 3)</t>
  </si>
  <si>
    <t>Sustainability Report - Safety, Health and Wellbeing - Health and Safety</t>
  </si>
  <si>
    <t>2025 Sustainability Report (page 63)</t>
  </si>
  <si>
    <t>Sustainability Report - Safety, Health and Wellbeing - Occupational Health</t>
  </si>
  <si>
    <t>2025 Sustainability Report (page 71)</t>
  </si>
  <si>
    <t>Sustainability Report - Safety, Health and Wellbeing - Health and Safety Training</t>
  </si>
  <si>
    <t>2025 Sustainability Report (page 74)</t>
  </si>
  <si>
    <r>
      <rPr>
        <vertAlign val="superscript"/>
        <sz val="8"/>
        <color theme="1"/>
        <rFont val="Arial"/>
        <family val="2"/>
      </rPr>
      <t xml:space="preserve">1 </t>
    </r>
    <r>
      <rPr>
        <sz val="8"/>
        <color theme="1"/>
        <rFont val="Arial"/>
        <family val="2"/>
      </rPr>
      <t>FY23 data is not available.</t>
    </r>
  </si>
  <si>
    <t>2025 Sustainability Report (page 68)</t>
  </si>
  <si>
    <t>MinRes Website</t>
  </si>
  <si>
    <t>2025 Sustainability Report (page 67)</t>
  </si>
  <si>
    <t>2025 Sustainability Performance Tables - Safety, Health and Wellbeing</t>
  </si>
  <si>
    <t>2025 Sustainability Report (page 79)</t>
  </si>
  <si>
    <t>2025 Sustainability Performance Tables - Attracting and Retaining Talent</t>
  </si>
  <si>
    <t>Sustainability Report - Attracting and Retaining Talent - Remuneration, Rewards and Employee Benefits</t>
  </si>
  <si>
    <t>2025 Sustainability Report (page 81)</t>
  </si>
  <si>
    <t>2025 Sustainability Report (page 92)</t>
  </si>
  <si>
    <t>2025 Sustainability Performance Tables - Attracting and Retaining Talent - Training</t>
  </si>
  <si>
    <t>Sustainability Report - Attracting and Retaining Talent - Training and Development</t>
  </si>
  <si>
    <t>2025 Sustainability Report (page 83)</t>
  </si>
  <si>
    <t>Material Topic: Attracting and Retaining Talent &amp; Diversity and Inclusion</t>
  </si>
  <si>
    <t>2025 Sustainability Performance Tables - Attracting and Retaining Talent - Career Development Pathways</t>
  </si>
  <si>
    <t>Sustainability Report - Attracting and Retaining Talent - Employee Wellbeing</t>
  </si>
  <si>
    <t>2025 Sustainability Report (page 82)</t>
  </si>
  <si>
    <t>2025 Sustainability Performance Tables - Responsible Supply Chain</t>
  </si>
  <si>
    <t>2025 Sustainability Performance Tables - Ethics and Integrity</t>
  </si>
  <si>
    <t>2025 Modern Slavery Statement - Identifying Risks of Modern Slavery</t>
  </si>
  <si>
    <t>MinRes has a bespoke Safe and Respectful Behaviours training program, which was delivered to 95.3 per cent of the workforce as at 30 June 2025. This was implemented to educate employees on their requirement to create a safe and respectful workplace.</t>
  </si>
  <si>
    <t>2025 Sustainability Report - Climate Change (page 116)</t>
  </si>
  <si>
    <t>2025 Sustainability Report - Climate Change (page 119)</t>
  </si>
  <si>
    <t xml:space="preserve">MinRes operates under traffic management plans at each of it operational sites. Priority rules and strict segregation is used to separate heavy vehicle and light vehicle integrations. </t>
  </si>
  <si>
    <t>2025 Sustainability Report - Climate Change (pages 115 and 133)</t>
  </si>
  <si>
    <r>
      <t>In FY21, MinRes set a medium-term target to achieve 50% absolute reduction in operational emissions at existing operations by 2035 from baseline FY22 emissions</t>
    </r>
    <r>
      <rPr>
        <vertAlign val="superscript"/>
        <sz val="11"/>
        <color theme="1"/>
        <rFont val="Arial"/>
        <family val="2"/>
      </rPr>
      <t xml:space="preserve">1 </t>
    </r>
    <r>
      <rPr>
        <sz val="11"/>
        <color theme="1"/>
        <rFont val="Arial"/>
        <family val="2"/>
      </rPr>
      <t>and net zero operational emissions by 2050. Since then, MinRes has experienced significant growth and change, making our original interim 2023 emissions target no longer fit for purpose. MinRes has updated our interim emission ambition to 45% reduction in Scope 1 and 2 emissions intensity (per tonne of product shipped) by FY35 relative to an FY24 baseline of approximately 716,000 tCO</t>
    </r>
    <r>
      <rPr>
        <vertAlign val="subscript"/>
        <sz val="11"/>
        <color theme="1"/>
        <rFont val="Arial"/>
        <family val="2"/>
      </rPr>
      <t>2</t>
    </r>
    <r>
      <rPr>
        <sz val="11"/>
        <color theme="1"/>
        <rFont val="Arial"/>
        <family val="2"/>
      </rPr>
      <t xml:space="preserve">e. MinRes has made no change to its long-term Net Zero by 2050 ambition and remains committed to achieving this goal. </t>
    </r>
  </si>
  <si>
    <t>Reference</t>
  </si>
  <si>
    <t>MinRes is focused on enhancing water-use efficiency throughout our operations by implementing water recycling practices where practicable and adopting sustainable withdrawal methods.</t>
  </si>
  <si>
    <t>Refer to 2025 Sustainability Report - Ethics and Integrity</t>
  </si>
  <si>
    <t>Refer to 2025 Modern Slavery Statement</t>
  </si>
  <si>
    <t>Refer to 2025 Sustainability Report - Diversity and Inclusion</t>
  </si>
  <si>
    <t>MinRes climate change ambitions include, Net zero operational emissions by 2050, and 45 per cent reduction in Scope 1 and 2 mining emissions intensity by FY35 relative to our FY24 baseline, on a kilogram of carbon dioxide equivalent (kgCO2 e) emitted per tonne of product shipped.</t>
  </si>
  <si>
    <t>Refer to 2025 Sustainability Report - Responsible Supply Chain</t>
  </si>
  <si>
    <t xml:space="preserve">MinRes is committed to reducing and eliminating the use of single-use plastics, implementing biodegradable crib containers and coffee cups across all operations and Perth-based sites. </t>
  </si>
  <si>
    <t xml:space="preserve">At MinRes, we are committed to building a diverse, inclusive and non-discriminatory workplace where every individual’s unique background and perspective is respected and valued. Guided by our values of care and unity, we strive to create an environment that embraces and celebrates differences.
Refer to the 2025 Sustainability Report to find out more about the initiative implemented in FY25. </t>
  </si>
  <si>
    <t>2024 Sustainability Report</t>
  </si>
  <si>
    <t>2025 Sustainability Report</t>
  </si>
  <si>
    <t>2025 Annual Report</t>
  </si>
  <si>
    <t>MinRes has worked to improve our performance in this area by drafting Water Management Plans across all sites (except Bald Hill) in line with our water stewardship pathway. Refer to our 2025 Sustainability Report - Water.</t>
  </si>
  <si>
    <t>MinRes discloses Scope 1 emissions in our 2025 Annual Report and 2025 Sustainability Report.</t>
  </si>
  <si>
    <t>MinRes discusses our management of Scope 1 emissions in our 2025 Sustainability Report.</t>
  </si>
  <si>
    <t>No strikes and lock outs have occurred over FY25.</t>
  </si>
  <si>
    <t>Sustainability Report - Working with Traditional Owners</t>
  </si>
  <si>
    <t>2025 Sustainability Performance Tables - Working with Traditional Owners</t>
  </si>
  <si>
    <t>2025 Sustainability Report (page 95)</t>
  </si>
  <si>
    <t>Sustainability Performance Tables - Working with Traditional Owners</t>
  </si>
  <si>
    <r>
      <t>Nitrogen oxides (NO</t>
    </r>
    <r>
      <rPr>
        <vertAlign val="subscript"/>
        <sz val="11"/>
        <color theme="1"/>
        <rFont val="Arial"/>
        <family val="2"/>
      </rPr>
      <t>X</t>
    </r>
    <r>
      <rPr>
        <sz val="11"/>
        <color theme="1"/>
        <rFont val="Arial"/>
        <family val="2"/>
      </rPr>
      <t>), sulfur oxides (SO</t>
    </r>
    <r>
      <rPr>
        <vertAlign val="subscript"/>
        <sz val="11"/>
        <color theme="1"/>
        <rFont val="Arial"/>
        <family val="2"/>
      </rPr>
      <t>X</t>
    </r>
    <r>
      <rPr>
        <sz val="11"/>
        <color theme="1"/>
        <rFont val="Arial"/>
        <family val="2"/>
      </rPr>
      <t>), and other significant air emissions</t>
    </r>
  </si>
  <si>
    <t>Sustainability Report - Working with Traditional Owners - Aboriginal Engagement</t>
  </si>
  <si>
    <t>2025 Sustainability Report (page 96)</t>
  </si>
  <si>
    <t>Sustainability Report - Value and Performance - Value Creation Model</t>
  </si>
  <si>
    <t>2025 Sustainability Report (page 46)</t>
  </si>
  <si>
    <t>Tailings Storage Facility Policy (Available on the MinRes website)</t>
  </si>
  <si>
    <t xml:space="preserve">2025 Annual Report </t>
  </si>
  <si>
    <t>2025 Sustainability Report (page 109)</t>
  </si>
  <si>
    <t>2025 Sustainability Report (page 105)</t>
  </si>
  <si>
    <t>2025 Sustainability Report (page 106)</t>
  </si>
  <si>
    <t>2025 Sustainability Report (page 141)</t>
  </si>
  <si>
    <t>2025 Sustainability Report (page 145)</t>
  </si>
  <si>
    <t>2025 Sustainability Performance Tables - Environmental Stewardship</t>
  </si>
  <si>
    <t>2025 Sustainability Performance Tables - Air Quality</t>
  </si>
  <si>
    <t>2025 Sustainability Performance Tables - Climate Change</t>
  </si>
  <si>
    <t>2025 Sustainability Performance Tables - Waste &amp; Tailings</t>
  </si>
  <si>
    <t>2025 Sustainability Performance Tables - Our People &amp; Diversity</t>
  </si>
  <si>
    <t>2025 Sustainability Report
2025 Sustainability Performance Tables - Waste and Tailings
Tailings Facility Register (Available on the MinRes website)</t>
  </si>
  <si>
    <t>2025 Sustainability Performance Tables - Our People and Diveristy</t>
  </si>
  <si>
    <t>2025 Sustainability Report (page 171)</t>
  </si>
  <si>
    <t>2025 Sustainability Report (page 182)</t>
  </si>
  <si>
    <t>2025 Sustainability Report - Climate Change</t>
  </si>
  <si>
    <t>2025 Sustainability Report - Water</t>
  </si>
  <si>
    <t>2025 Sustainability Report (page 172)</t>
  </si>
  <si>
    <t>2025 Sustainability Report - Diversity &amp; Inclusion</t>
  </si>
  <si>
    <t>2025 Sustainability Performance Tables - Waste and Tailings</t>
  </si>
  <si>
    <t xml:space="preserve">2025 Sustainability Report - Diversity &amp; Inclusion
2025 Sustainability Report - Attracting &amp; Retaining Talent </t>
  </si>
  <si>
    <t>2025 Sustainability Report - Safety, Health &amp; Wellbeing
2025 Sustainability Report - Water</t>
  </si>
  <si>
    <t xml:space="preserve">2025 Sustainability Report - Safety, Health &amp; Wellbeing </t>
  </si>
  <si>
    <t>2025 Sustainability Report (page 176)</t>
  </si>
  <si>
    <t>2025 Sustainability Report (page 161)</t>
  </si>
  <si>
    <t>2025 Sustainability Report - Safety, Health &amp; Wellbeing</t>
  </si>
  <si>
    <t>2025 Sustainability Report (page 165)</t>
  </si>
  <si>
    <t>2025 Sustainability Report - Land Access &amp; Cultural Heritage</t>
  </si>
  <si>
    <t>2025 Sustainability Report (page 162)</t>
  </si>
  <si>
    <t>2025 Sustainability Report - Waste &amp; Air Quality</t>
  </si>
  <si>
    <t>2025 Sustainability Performance Tables - Water</t>
  </si>
  <si>
    <t>2025 Sustainability Report - Environmental Stewardship</t>
  </si>
  <si>
    <t>Sustainability Report - Water - Water Balance</t>
  </si>
  <si>
    <t>2025 Sustainability Report -Environmental Stewardship</t>
  </si>
  <si>
    <t>2025 Sustainability Report (page 169)</t>
  </si>
  <si>
    <t>2025 Sustainability Report (page 115)</t>
  </si>
  <si>
    <t>Sustainability Report - Climate Change - Climate-Related Risks and Opportunities</t>
  </si>
  <si>
    <t>Sustainability Report - Climate Change - Energy Consumption</t>
  </si>
  <si>
    <t>2025 Sustainability Report (page 136)</t>
  </si>
  <si>
    <t>2025 Sustainability Report (page 133)</t>
  </si>
  <si>
    <t>2025 Sustainability Report - Attracting &amp; Retaining Talent
2025 Sustainability Report - Diversity &amp; Inclusion</t>
  </si>
  <si>
    <t>2025 Sustainability Report - Responsible Supply Chain</t>
  </si>
  <si>
    <t>2025 Sustainability Report -Community &amp; Stakeholder Relationships</t>
  </si>
  <si>
    <t>Sustainability Report - Climate Change - Decarbonisation Strategy</t>
  </si>
  <si>
    <t>2025 Sustainability Report (page 129)</t>
  </si>
  <si>
    <t>Material Topic: Climate Change</t>
  </si>
  <si>
    <r>
      <t xml:space="preserve">MinRes is committed to use best practices and emergency response expertise to develop, maintain, and implement site-specific emergency preparedness and response plans. Refer to our </t>
    </r>
    <r>
      <rPr>
        <i/>
        <sz val="11"/>
        <color theme="1"/>
        <rFont val="Arial"/>
        <family val="2"/>
      </rPr>
      <t>Tailings Storage Facility Policy</t>
    </r>
    <r>
      <rPr>
        <sz val="11"/>
        <color theme="1"/>
        <rFont val="Arial"/>
        <family val="2"/>
      </rPr>
      <t>.</t>
    </r>
  </si>
  <si>
    <t>Goal Description</t>
  </si>
  <si>
    <t>Target</t>
  </si>
  <si>
    <t>Description</t>
  </si>
  <si>
    <t>Indicator</t>
  </si>
  <si>
    <t>Direct Response</t>
  </si>
  <si>
    <t>Goal Number</t>
  </si>
  <si>
    <t>WORKING WITH TRADITIONAL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</si>
</sst>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quot;$&quot;* #,##0.00_-;\-&quot;$&quot;* #,##0.00_-;_-&quot;$&quot;* &quot;-&quot;??_-;_-@_-"/>
    <numFmt numFmtId="43" formatCode="_-* #,##0.00_-;\-* #,##0.00_-;_-* &quot;-&quot;??_-;_-@_-"/>
    <numFmt numFmtId="164" formatCode="_-* #,##0_-;\-* #,##0_-;_-* &quot;-&quot;??_-;_-@_-"/>
    <numFmt numFmtId="165" formatCode="#,##0.0"/>
    <numFmt numFmtId="166" formatCode="0.0%"/>
    <numFmt numFmtId="167" formatCode="_-* #,##0.0_-;\-* #,##0.0_-;_-* &quot;-&quot;??_-;_-@_-"/>
    <numFmt numFmtId="168" formatCode="0.0"/>
    <numFmt numFmtId="169" formatCode="_(* #,##0_);_(* \(#,##0\);_(* &quot;-&quot;??_);_(@_)"/>
    <numFmt numFmtId="170" formatCode="_(* #,##0.0_);_(* \(#,##0.0\);_(* &quot;-&quot;??_);_(@_)"/>
    <numFmt numFmtId="171" formatCode="&quot;$&quot;#,##0"/>
    <numFmt numFmtId="172" formatCode="\▲\ \ 0%;\▼\ \ 0%;&quot;-&quot;0%"/>
    <numFmt numFmtId="173" formatCode="#,##0_ ;\-#,##0\ "/>
    <numFmt numFmtId="174" formatCode="#,##0.0_ ;\-#,##0.0\ "/>
    <numFmt numFmtId="175" formatCode="\▲\ \ 0.0%;\▼\ \ 0.0%;&quot;-&quot;0.0%"/>
    <numFmt numFmtId="176" formatCode="_-* #,##0.0_-;\-* #,##0.0_-;_-* &quot;-&quot;?_-;_-@_-"/>
    <numFmt numFmtId="177" formatCode="0.000%"/>
    <numFmt numFmtId="178" formatCode="\▲\ \ 0.00%;\▼\ \ 0.00%;&quot;-&quot;0.00%"/>
    <numFmt numFmtId="179" formatCode="#,##0.000"/>
  </numFmts>
  <fonts count="170" x14ac:knownFonts="1">
    <font>
      <sz val="11"/>
      <color theme="1"/>
      <name val="Calibri"/>
      <family val="2"/>
      <scheme val="minor"/>
    </font>
    <font>
      <sz val="11"/>
      <color theme="1"/>
      <name val="Calibri"/>
      <family val="2"/>
      <scheme val="minor"/>
    </font>
    <font>
      <sz val="11"/>
      <color theme="5"/>
      <name val="Arial"/>
      <family val="2"/>
    </font>
    <font>
      <sz val="11"/>
      <color theme="1"/>
      <name val="Arial"/>
      <family val="2"/>
    </font>
    <font>
      <sz val="11"/>
      <color theme="2"/>
      <name val="Arial"/>
      <family val="2"/>
    </font>
    <font>
      <b/>
      <sz val="11"/>
      <color theme="2"/>
      <name val="Arial"/>
      <family val="2"/>
    </font>
    <font>
      <sz val="10"/>
      <name val="Arial"/>
      <family val="2"/>
    </font>
    <font>
      <u/>
      <sz val="11"/>
      <color theme="10"/>
      <name val="Calibri"/>
      <family val="2"/>
      <scheme val="minor"/>
    </font>
    <font>
      <b/>
      <sz val="11"/>
      <color theme="0"/>
      <name val="Arial"/>
      <family val="2"/>
    </font>
    <font>
      <b/>
      <sz val="11"/>
      <name val="Arial"/>
      <family val="2"/>
    </font>
    <font>
      <sz val="11"/>
      <name val="Arial"/>
      <family val="2"/>
    </font>
    <font>
      <b/>
      <sz val="11"/>
      <color theme="5"/>
      <name val="Arial"/>
      <family val="2"/>
    </font>
    <font>
      <b/>
      <sz val="11"/>
      <color rgb="FFFFFFFF"/>
      <name val="Arial"/>
      <family val="2"/>
    </font>
    <font>
      <b/>
      <sz val="11"/>
      <color rgb="FF000000"/>
      <name val="Arial"/>
      <family val="2"/>
    </font>
    <font>
      <b/>
      <vertAlign val="superscript"/>
      <sz val="11"/>
      <color rgb="FF000000"/>
      <name val="Arial"/>
      <family val="2"/>
    </font>
    <font>
      <sz val="11"/>
      <color rgb="FF000000"/>
      <name val="Arial"/>
      <family val="2"/>
    </font>
    <font>
      <i/>
      <sz val="11"/>
      <color rgb="FF000000"/>
      <name val="Arial"/>
      <family val="2"/>
    </font>
    <font>
      <b/>
      <sz val="11"/>
      <color theme="1"/>
      <name val="Arial"/>
      <family val="2"/>
    </font>
    <font>
      <sz val="8"/>
      <color theme="1"/>
      <name val="Arial"/>
      <family val="2"/>
    </font>
    <font>
      <vertAlign val="superscript"/>
      <sz val="11"/>
      <color theme="1"/>
      <name val="Arial"/>
      <family val="2"/>
    </font>
    <font>
      <sz val="8"/>
      <name val="Arial"/>
      <family val="2"/>
    </font>
    <font>
      <vertAlign val="superscript"/>
      <sz val="11"/>
      <color rgb="FF000000"/>
      <name val="Arial"/>
      <family val="2"/>
    </font>
    <font>
      <vertAlign val="subscript"/>
      <sz val="11"/>
      <color theme="1"/>
      <name val="Arial"/>
      <family val="2"/>
    </font>
    <font>
      <i/>
      <sz val="11"/>
      <color theme="1"/>
      <name val="Arial"/>
      <family val="2"/>
    </font>
    <font>
      <vertAlign val="superscript"/>
      <sz val="8"/>
      <color theme="1"/>
      <name val="Arial"/>
      <family val="2"/>
    </font>
    <font>
      <vertAlign val="subscript"/>
      <sz val="11"/>
      <color rgb="FF000000"/>
      <name val="Arial"/>
      <family val="2"/>
    </font>
    <font>
      <sz val="8"/>
      <name val="Calibri"/>
      <family val="2"/>
      <scheme val="minor"/>
    </font>
    <font>
      <sz val="8"/>
      <color rgb="FF000000"/>
      <name val="Arial"/>
      <family val="2"/>
    </font>
    <font>
      <b/>
      <sz val="11"/>
      <color theme="4"/>
      <name val="Calibri"/>
      <family val="2"/>
      <scheme val="minor"/>
    </font>
    <font>
      <b/>
      <sz val="9.5"/>
      <color theme="4"/>
      <name val="Calibri"/>
      <family val="2"/>
      <scheme val="minor"/>
    </font>
    <font>
      <sz val="9.5"/>
      <color theme="4"/>
      <name val="Calibri"/>
      <family val="2"/>
      <scheme val="minor"/>
    </font>
    <font>
      <b/>
      <sz val="11"/>
      <color theme="9"/>
      <name val="Arial"/>
      <family val="2"/>
    </font>
    <font>
      <sz val="11"/>
      <color theme="9"/>
      <name val="Arial"/>
      <family val="2"/>
    </font>
    <font>
      <vertAlign val="superscript"/>
      <sz val="11"/>
      <name val="Arial"/>
      <family val="2"/>
    </font>
    <font>
      <sz val="11"/>
      <color theme="0"/>
      <name val="Arial"/>
      <family val="2"/>
    </font>
    <font>
      <sz val="11"/>
      <color rgb="FFC00000"/>
      <name val="Arial"/>
      <family val="2"/>
    </font>
    <font>
      <b/>
      <sz val="11"/>
      <color rgb="FFC00000"/>
      <name val="Arial"/>
      <family val="2"/>
    </font>
    <font>
      <b/>
      <vertAlign val="superscript"/>
      <sz val="11"/>
      <color theme="0"/>
      <name val="Arial"/>
      <family val="2"/>
    </font>
    <font>
      <sz val="11"/>
      <color rgb="FFFF0000"/>
      <name val="Arial"/>
      <family val="2"/>
    </font>
    <font>
      <b/>
      <sz val="11"/>
      <color theme="1"/>
      <name val="Calibri"/>
      <family val="2"/>
      <scheme val="minor"/>
    </font>
    <font>
      <b/>
      <sz val="11"/>
      <color rgb="FFFFFFFF"/>
      <name val="Calibri"/>
      <family val="2"/>
      <scheme val="minor"/>
    </font>
    <font>
      <i/>
      <sz val="11"/>
      <name val="Arial"/>
      <family val="2"/>
    </font>
    <font>
      <sz val="11"/>
      <name val="Calibri"/>
      <family val="2"/>
      <scheme val="minor"/>
    </font>
    <font>
      <vertAlign val="subscript"/>
      <sz val="11"/>
      <name val="Arial"/>
      <family val="2"/>
    </font>
    <font>
      <sz val="9"/>
      <color theme="1"/>
      <name val="Arial"/>
      <family val="2"/>
    </font>
    <font>
      <sz val="9"/>
      <name val="Calibri"/>
      <family val="2"/>
      <scheme val="minor"/>
    </font>
    <font>
      <vertAlign val="superscript"/>
      <sz val="9"/>
      <name val="Calibri"/>
      <family val="2"/>
      <scheme val="minor"/>
    </font>
    <font>
      <b/>
      <sz val="9"/>
      <color theme="1"/>
      <name val="Arial"/>
      <family val="2"/>
    </font>
    <font>
      <b/>
      <sz val="11"/>
      <color theme="9" tint="-0.499984740745262"/>
      <name val="Arial"/>
      <family val="2"/>
    </font>
    <font>
      <b/>
      <sz val="16"/>
      <color theme="0"/>
      <name val="Arial"/>
      <family val="2"/>
    </font>
    <font>
      <b/>
      <vertAlign val="superscript"/>
      <sz val="11"/>
      <name val="Arial"/>
      <family val="2"/>
    </font>
    <font>
      <b/>
      <sz val="16"/>
      <color theme="4" tint="-0.249977111117893"/>
      <name val="Arial"/>
      <family val="2"/>
    </font>
    <font>
      <sz val="11"/>
      <color theme="4" tint="-0.249977111117893"/>
      <name val="Arial"/>
      <family val="2"/>
    </font>
    <font>
      <sz val="11"/>
      <color theme="7" tint="-0.249977111117893"/>
      <name val="Arial"/>
      <family val="2"/>
    </font>
    <font>
      <b/>
      <sz val="16"/>
      <color theme="7" tint="-0.249977111117893"/>
      <name val="Arial"/>
      <family val="2"/>
    </font>
    <font>
      <b/>
      <sz val="11"/>
      <color theme="7" tint="-0.249977111117893"/>
      <name val="Arial"/>
      <family val="2"/>
    </font>
    <font>
      <b/>
      <vertAlign val="superscript"/>
      <sz val="11"/>
      <color theme="7" tint="-0.249977111117893"/>
      <name val="Arial"/>
      <family val="2"/>
    </font>
    <font>
      <b/>
      <sz val="11"/>
      <color theme="8"/>
      <name val="Arial"/>
      <family val="2"/>
    </font>
    <font>
      <sz val="11"/>
      <color theme="8"/>
      <name val="Arial"/>
      <family val="2"/>
    </font>
    <font>
      <b/>
      <vertAlign val="superscript"/>
      <sz val="11"/>
      <color rgb="FFFFFFFF"/>
      <name val="Arial"/>
      <family val="2"/>
    </font>
    <font>
      <vertAlign val="superscript"/>
      <sz val="9"/>
      <color theme="1"/>
      <name val="Arial"/>
      <family val="2"/>
    </font>
    <font>
      <b/>
      <sz val="20"/>
      <color theme="0"/>
      <name val="Arial"/>
      <family val="2"/>
    </font>
    <font>
      <b/>
      <sz val="20"/>
      <color theme="2"/>
      <name val="Arial"/>
      <family val="2"/>
    </font>
    <font>
      <b/>
      <sz val="20"/>
      <color rgb="FFC00000"/>
      <name val="Arial"/>
      <family val="2"/>
    </font>
    <font>
      <b/>
      <sz val="14"/>
      <color theme="0"/>
      <name val="Arial"/>
      <family val="2"/>
    </font>
    <font>
      <b/>
      <sz val="14"/>
      <color theme="1"/>
      <name val="Arial"/>
      <family val="2"/>
    </font>
    <font>
      <sz val="11"/>
      <color theme="9" tint="-0.249977111117893"/>
      <name val="Arial"/>
      <family val="2"/>
    </font>
    <font>
      <b/>
      <sz val="11"/>
      <color theme="9" tint="-0.249977111117893"/>
      <name val="Arial"/>
      <family val="2"/>
    </font>
    <font>
      <b/>
      <vertAlign val="superscript"/>
      <sz val="11"/>
      <color theme="9" tint="-0.249977111117893"/>
      <name val="Arial"/>
      <family val="2"/>
    </font>
    <font>
      <b/>
      <sz val="11"/>
      <color theme="4" tint="-0.499984740745262"/>
      <name val="Arial"/>
      <family val="2"/>
    </font>
    <font>
      <sz val="11"/>
      <color rgb="FF000000"/>
      <name val="Calibri"/>
      <family val="2"/>
      <scheme val="minor"/>
    </font>
    <font>
      <sz val="11"/>
      <name val="Calibri Light"/>
      <family val="2"/>
      <scheme val="major"/>
    </font>
    <font>
      <sz val="11"/>
      <color rgb="FF000000"/>
      <name val="Calibri Light"/>
      <family val="2"/>
      <scheme val="major"/>
    </font>
    <font>
      <vertAlign val="superscript"/>
      <sz val="9"/>
      <color rgb="FF000000"/>
      <name val="Arial"/>
      <family val="2"/>
    </font>
    <font>
      <sz val="9"/>
      <color rgb="FF000000"/>
      <name val="Arial"/>
      <family val="2"/>
    </font>
    <font>
      <b/>
      <sz val="18"/>
      <color theme="0"/>
      <name val="Arial"/>
      <family val="2"/>
    </font>
    <font>
      <u/>
      <sz val="11"/>
      <color theme="1"/>
      <name val="Arial"/>
      <family val="2"/>
    </font>
    <font>
      <sz val="11"/>
      <color rgb="FFFFFFFF"/>
      <name val="Arial"/>
      <family val="2"/>
    </font>
    <font>
      <b/>
      <sz val="11"/>
      <color rgb="FF998500"/>
      <name val="Arial"/>
      <family val="2"/>
    </font>
    <font>
      <sz val="11"/>
      <color rgb="FF929799"/>
      <name val="Arial"/>
      <family val="2"/>
    </font>
    <font>
      <sz val="10"/>
      <color rgb="FF000000"/>
      <name val="Arial"/>
      <family val="2"/>
    </font>
    <font>
      <b/>
      <sz val="10"/>
      <color rgb="FF000000"/>
      <name val="Arial"/>
      <family val="2"/>
    </font>
    <font>
      <sz val="11"/>
      <color rgb="FFFFE428"/>
      <name val="Arial"/>
      <family val="2"/>
    </font>
    <font>
      <sz val="11"/>
      <color theme="1"/>
      <name val="Arial"/>
      <family val="2"/>
    </font>
    <font>
      <sz val="9"/>
      <name val="Arial"/>
      <family val="2"/>
    </font>
    <font>
      <sz val="11"/>
      <color rgb="FF0070C0"/>
      <name val="Arial"/>
      <family val="2"/>
    </font>
    <font>
      <b/>
      <strike/>
      <sz val="11"/>
      <color rgb="FFFFFFFF"/>
      <name val="Arial"/>
      <family val="2"/>
    </font>
    <font>
      <b/>
      <i/>
      <sz val="9"/>
      <color theme="1"/>
      <name val="Calibri"/>
      <family val="2"/>
      <scheme val="minor"/>
    </font>
    <font>
      <b/>
      <sz val="11"/>
      <color theme="5" tint="-0.249977111117893"/>
      <name val="Arial"/>
      <family val="2"/>
    </font>
    <font>
      <b/>
      <sz val="11"/>
      <color rgb="FF9C5938"/>
      <name val="Arial"/>
      <family val="2"/>
    </font>
    <font>
      <b/>
      <sz val="11"/>
      <color rgb="FF4B9BA6"/>
      <name val="Arial"/>
      <family val="2"/>
    </font>
    <font>
      <b/>
      <sz val="11"/>
      <color rgb="FF929799"/>
      <name val="Arial"/>
      <family val="2"/>
    </font>
    <font>
      <b/>
      <i/>
      <sz val="11"/>
      <color theme="0"/>
      <name val="Arial"/>
      <family val="2"/>
    </font>
    <font>
      <b/>
      <i/>
      <sz val="11"/>
      <name val="Arial"/>
      <family val="2"/>
    </font>
    <font>
      <b/>
      <sz val="11"/>
      <color rgb="FFFF0000"/>
      <name val="Arial"/>
      <family val="2"/>
    </font>
    <font>
      <vertAlign val="superscript"/>
      <sz val="11"/>
      <color theme="7" tint="-0.249977111117893"/>
      <name val="Arial"/>
      <family val="2"/>
    </font>
    <font>
      <sz val="8"/>
      <color rgb="FF9C5938"/>
      <name val="Arial"/>
      <family val="2"/>
    </font>
    <font>
      <sz val="11"/>
      <color rgb="FF00B050"/>
      <name val="Arial"/>
      <family val="2"/>
    </font>
    <font>
      <sz val="8"/>
      <color theme="1"/>
      <name val="Calibri"/>
      <family val="2"/>
      <scheme val="minor"/>
    </font>
    <font>
      <vertAlign val="superscript"/>
      <sz val="8"/>
      <name val="Calibri"/>
      <family val="2"/>
      <scheme val="minor"/>
    </font>
    <font>
      <sz val="11"/>
      <color theme="1"/>
      <name val="Arial"/>
      <family val="2"/>
    </font>
    <font>
      <vertAlign val="superscript"/>
      <sz val="8"/>
      <color rgb="FF000000"/>
      <name val="Arial"/>
      <family val="2"/>
    </font>
    <font>
      <sz val="8"/>
      <color rgb="FFFF0000"/>
      <name val="Arial"/>
      <family val="2"/>
    </font>
    <font>
      <vertAlign val="superscript"/>
      <sz val="8"/>
      <name val="Arial"/>
      <family val="2"/>
    </font>
    <font>
      <vertAlign val="superscript"/>
      <sz val="8"/>
      <color theme="1"/>
      <name val="Calibri"/>
      <family val="2"/>
      <scheme val="minor"/>
    </font>
    <font>
      <sz val="8"/>
      <color rgb="FF000000"/>
      <name val="Calibri"/>
      <family val="2"/>
      <scheme val="minor"/>
    </font>
    <font>
      <b/>
      <sz val="8"/>
      <color theme="1"/>
      <name val="Arial"/>
      <family val="2"/>
    </font>
    <font>
      <b/>
      <sz val="11"/>
      <color theme="1"/>
      <name val="Arial"/>
      <family val="2"/>
    </font>
    <font>
      <i/>
      <sz val="8"/>
      <color theme="1"/>
      <name val="Arial"/>
      <family val="2"/>
    </font>
    <font>
      <i/>
      <sz val="8"/>
      <name val="Arial"/>
      <family val="2"/>
    </font>
    <font>
      <vertAlign val="subscript"/>
      <sz val="8"/>
      <color theme="1"/>
      <name val="Arial"/>
      <family val="2"/>
    </font>
    <font>
      <sz val="11"/>
      <color rgb="FF7030A0"/>
      <name val="Arial"/>
      <family val="2"/>
    </font>
    <font>
      <sz val="11"/>
      <color theme="1"/>
      <name val="Arial"/>
      <family val="2"/>
    </font>
    <font>
      <sz val="11"/>
      <color theme="9" tint="-0.499984740745262"/>
      <name val="Arial"/>
      <family val="2"/>
    </font>
    <font>
      <b/>
      <i/>
      <sz val="11"/>
      <color theme="1"/>
      <name val="Arial"/>
      <family val="2"/>
    </font>
    <font>
      <sz val="9"/>
      <color rgb="FFFF0000"/>
      <name val="Arial"/>
      <family val="2"/>
    </font>
    <font>
      <i/>
      <sz val="8"/>
      <name val="Calibri"/>
      <family val="2"/>
      <scheme val="minor"/>
    </font>
    <font>
      <sz val="14"/>
      <color theme="1"/>
      <name val="Arial"/>
      <family val="2"/>
    </font>
    <font>
      <b/>
      <sz val="11"/>
      <color rgb="FF6B7274"/>
      <name val="Arial"/>
      <family val="2"/>
    </font>
    <font>
      <sz val="11"/>
      <color rgb="FF6B7274"/>
      <name val="Arial"/>
      <family val="2"/>
    </font>
    <font>
      <sz val="11"/>
      <color rgb="FF998500"/>
      <name val="Arial"/>
      <family val="2"/>
    </font>
    <font>
      <b/>
      <sz val="16"/>
      <color theme="5"/>
      <name val="Arial"/>
      <family val="2"/>
    </font>
    <font>
      <sz val="11"/>
      <color rgb="FF37737B"/>
      <name val="Arial"/>
      <family val="2"/>
    </font>
    <font>
      <sz val="11"/>
      <color rgb="FF4B9BA6"/>
      <name val="Arial"/>
      <family val="2"/>
    </font>
    <font>
      <b/>
      <sz val="11"/>
      <color rgb="FFBFBFBF"/>
      <name val="Arial"/>
      <family val="2"/>
    </font>
    <font>
      <sz val="11"/>
      <color rgb="FFBFBFBF"/>
      <name val="Arial"/>
      <family val="2"/>
    </font>
    <font>
      <b/>
      <sz val="16"/>
      <color theme="5" tint="9.9978637043366805E-2"/>
      <name val="Arial"/>
      <family val="2"/>
    </font>
    <font>
      <sz val="11"/>
      <color theme="5" tint="9.9978637043366805E-2"/>
      <name val="Arial"/>
      <family val="2"/>
    </font>
    <font>
      <vertAlign val="superscript"/>
      <sz val="11"/>
      <color theme="5" tint="9.9978637043366805E-2"/>
      <name val="Arial"/>
      <family val="2"/>
    </font>
    <font>
      <b/>
      <sz val="11"/>
      <color theme="5" tint="9.9978637043366805E-2"/>
      <name val="Arial"/>
      <family val="2"/>
    </font>
    <font>
      <sz val="11"/>
      <color rgb="FF9C5938"/>
      <name val="Arial"/>
      <family val="2"/>
    </font>
    <font>
      <vertAlign val="superscript"/>
      <sz val="11"/>
      <color rgb="FF9C5938"/>
      <name val="Arial"/>
      <family val="2"/>
    </font>
    <font>
      <vertAlign val="subscript"/>
      <sz val="8"/>
      <name val="Arial"/>
      <family val="2"/>
    </font>
    <font>
      <vertAlign val="subscript"/>
      <sz val="8"/>
      <color rgb="FF000000"/>
      <name val="Arial"/>
      <family val="2"/>
    </font>
    <font>
      <vertAlign val="superscript"/>
      <sz val="8"/>
      <color rgb="FFFF0000"/>
      <name val="Arial"/>
      <family val="2"/>
    </font>
    <font>
      <b/>
      <vertAlign val="superscript"/>
      <sz val="11"/>
      <color rgb="FF9C5938"/>
      <name val="Arial"/>
      <family val="2"/>
    </font>
    <font>
      <b/>
      <sz val="9"/>
      <color rgb="FF000000"/>
      <name val="Arial"/>
      <family val="2"/>
    </font>
    <font>
      <b/>
      <sz val="16"/>
      <color theme="2" tint="-0.499984740745262"/>
      <name val="Arial"/>
      <family val="2"/>
    </font>
    <font>
      <sz val="11"/>
      <color theme="2" tint="-0.499984740745262"/>
      <name val="Arial"/>
      <family val="2"/>
    </font>
    <font>
      <b/>
      <sz val="11"/>
      <color theme="2" tint="-0.499984740745262"/>
      <name val="Arial"/>
      <family val="2"/>
    </font>
    <font>
      <b/>
      <sz val="16"/>
      <color theme="2" tint="-0.249977111117893"/>
      <name val="Arial"/>
      <family val="2"/>
    </font>
    <font>
      <sz val="16"/>
      <color theme="1"/>
      <name val="Arial"/>
      <family val="2"/>
    </font>
    <font>
      <sz val="14"/>
      <color rgb="FF000000"/>
      <name val="Arial"/>
      <family val="2"/>
    </font>
    <font>
      <b/>
      <i/>
      <sz val="11"/>
      <color rgb="FF000000"/>
      <name val="Arial"/>
      <family val="2"/>
    </font>
    <font>
      <vertAlign val="superscript"/>
      <sz val="11"/>
      <color rgb="FF6B7274"/>
      <name val="Arial"/>
      <family val="2"/>
    </font>
    <font>
      <sz val="11"/>
      <name val="Arial"/>
      <family val="2"/>
    </font>
    <font>
      <b/>
      <sz val="11"/>
      <color rgb="FFFFFFFF"/>
      <name val="Arial"/>
      <family val="2"/>
    </font>
    <font>
      <sz val="11"/>
      <color theme="5" tint="0.249977111117893"/>
      <name val="Arial"/>
      <family val="2"/>
    </font>
    <font>
      <sz val="11"/>
      <color theme="8" tint="-0.249977111117893"/>
      <name val="Arial"/>
      <family val="2"/>
    </font>
    <font>
      <b/>
      <sz val="16"/>
      <color theme="8" tint="-0.249977111117893"/>
      <name val="Arial"/>
      <family val="2"/>
    </font>
    <font>
      <b/>
      <sz val="11"/>
      <color theme="8" tint="-0.249977111117893"/>
      <name val="Arial"/>
      <family val="2"/>
    </font>
    <font>
      <vertAlign val="subscript"/>
      <sz val="11"/>
      <color theme="8" tint="-0.249977111117893"/>
      <name val="Arial"/>
      <family val="2"/>
    </font>
    <font>
      <vertAlign val="superscript"/>
      <sz val="11"/>
      <color theme="8" tint="-0.249977111117893"/>
      <name val="Arial"/>
      <family val="2"/>
    </font>
    <font>
      <vertAlign val="superscript"/>
      <sz val="11"/>
      <color theme="8" tint="-0.249977111117893"/>
      <name val="Calibri"/>
      <family val="2"/>
      <scheme val="minor"/>
    </font>
    <font>
      <sz val="8"/>
      <color theme="8" tint="-0.249977111117893"/>
      <name val="Arial"/>
      <family val="2"/>
    </font>
    <font>
      <b/>
      <vertAlign val="subscript"/>
      <sz val="11"/>
      <color theme="8" tint="-0.249977111117893"/>
      <name val="Arial"/>
      <family val="2"/>
    </font>
    <font>
      <sz val="11"/>
      <color rgb="FF000000"/>
      <name val="Arial"/>
      <family val="2"/>
    </font>
    <font>
      <sz val="11"/>
      <name val="Arial"/>
      <family val="2"/>
    </font>
    <font>
      <b/>
      <sz val="8"/>
      <color rgb="FF000000"/>
      <name val="Arial"/>
      <family val="2"/>
    </font>
    <font>
      <sz val="11"/>
      <color theme="1"/>
      <name val="Arial"/>
      <family val="2"/>
    </font>
    <font>
      <b/>
      <sz val="11"/>
      <color theme="1"/>
      <name val="Arial"/>
      <family val="2"/>
    </font>
    <font>
      <b/>
      <sz val="11"/>
      <color theme="0"/>
      <name val="Arial"/>
      <family val="2"/>
    </font>
    <font>
      <b/>
      <i/>
      <sz val="11"/>
      <color theme="10"/>
      <name val="Arial"/>
      <family val="2"/>
    </font>
    <font>
      <b/>
      <sz val="14"/>
      <color rgb="FFFF0000"/>
      <name val="Arial"/>
      <family val="2"/>
    </font>
    <font>
      <u/>
      <sz val="11"/>
      <name val="Arial"/>
      <family val="2"/>
    </font>
    <font>
      <sz val="11"/>
      <color theme="10"/>
      <name val="Arial"/>
      <family val="2"/>
    </font>
    <font>
      <u/>
      <sz val="11"/>
      <color rgb="FFC00000"/>
      <name val="Arial"/>
      <family val="2"/>
    </font>
    <font>
      <b/>
      <u/>
      <sz val="11"/>
      <color theme="0"/>
      <name val="Arial"/>
      <family val="2"/>
    </font>
    <font>
      <u/>
      <sz val="11"/>
      <color theme="0"/>
      <name val="Arial"/>
      <family val="2"/>
    </font>
    <font>
      <i/>
      <u/>
      <sz val="11"/>
      <name val="Arial"/>
      <family val="2"/>
    </font>
  </fonts>
  <fills count="33">
    <fill>
      <patternFill patternType="none"/>
    </fill>
    <fill>
      <patternFill patternType="gray125"/>
    </fill>
    <fill>
      <patternFill patternType="solid">
        <fgColor rgb="FFFFFFFF"/>
        <bgColor indexed="64"/>
      </patternFill>
    </fill>
    <fill>
      <patternFill patternType="solid">
        <fgColor theme="0"/>
      </patternFill>
    </fill>
    <fill>
      <patternFill patternType="solid">
        <fgColor theme="0"/>
        <bgColor indexed="64"/>
      </patternFill>
    </fill>
    <fill>
      <patternFill patternType="solid">
        <fgColor theme="7"/>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rgb="FFE58832"/>
        <bgColor indexed="64"/>
      </patternFill>
    </fill>
    <fill>
      <patternFill patternType="solid">
        <fgColor rgb="FFFFFFFF"/>
        <bgColor rgb="FF000000"/>
      </patternFill>
    </fill>
    <fill>
      <patternFill patternType="solid">
        <fgColor theme="8" tint="0.79998168889431442"/>
        <bgColor rgb="FF000000"/>
      </patternFill>
    </fill>
    <fill>
      <patternFill patternType="solid">
        <fgColor theme="0"/>
        <bgColor rgb="FF000000"/>
      </patternFill>
    </fill>
    <fill>
      <patternFill patternType="solid">
        <fgColor rgb="FFE7CABC"/>
        <bgColor rgb="FF000000"/>
      </patternFill>
    </fill>
    <fill>
      <patternFill patternType="solid">
        <fgColor theme="8"/>
        <bgColor rgb="FF000000"/>
      </patternFill>
    </fill>
    <fill>
      <patternFill patternType="solid">
        <fgColor rgb="FF929799"/>
        <bgColor indexed="64"/>
      </patternFill>
    </fill>
    <fill>
      <patternFill patternType="solid">
        <fgColor rgb="FFE9EAEB"/>
        <bgColor indexed="64"/>
      </patternFill>
    </fill>
    <fill>
      <patternFill patternType="solid">
        <fgColor rgb="FF929799"/>
        <bgColor rgb="FF000000"/>
      </patternFill>
    </fill>
    <fill>
      <patternFill patternType="solid">
        <fgColor rgb="FFE9EAEB"/>
        <bgColor rgb="FF000000"/>
      </patternFill>
    </fill>
    <fill>
      <patternFill patternType="solid">
        <fgColor theme="5" tint="0.89999084444715716"/>
        <bgColor indexed="64"/>
      </patternFill>
    </fill>
    <fill>
      <patternFill patternType="solid">
        <fgColor theme="5" tint="0.89999084444715716"/>
        <bgColor rgb="FF000000"/>
      </patternFill>
    </fill>
    <fill>
      <patternFill patternType="solid">
        <fgColor rgb="FFF2E4DD"/>
        <bgColor rgb="FF000000"/>
      </patternFill>
    </fill>
    <fill>
      <patternFill patternType="solid">
        <fgColor rgb="FFD3D5D6"/>
        <bgColor rgb="FF000000"/>
      </patternFill>
    </fill>
    <fill>
      <patternFill patternType="solid">
        <fgColor theme="2"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7" tint="0.39997558519241921"/>
        <bgColor indexed="64"/>
      </patternFill>
    </fill>
    <fill>
      <patternFill patternType="solid">
        <fgColor theme="7" tint="0.79998168889431442"/>
        <bgColor rgb="FF000000"/>
      </patternFill>
    </fill>
    <fill>
      <patternFill patternType="solid">
        <fgColor theme="5" tint="0.249977111117893"/>
        <bgColor rgb="FF000000"/>
      </patternFill>
    </fill>
    <fill>
      <patternFill patternType="solid">
        <fgColor theme="8" tint="0.39997558519241921"/>
        <bgColor indexed="64"/>
      </patternFill>
    </fill>
  </fills>
  <borders count="94">
    <border>
      <left/>
      <right/>
      <top/>
      <bottom/>
      <diagonal/>
    </border>
    <border>
      <left/>
      <right/>
      <top/>
      <bottom style="thick">
        <color theme="5"/>
      </bottom>
      <diagonal/>
    </border>
    <border>
      <left/>
      <right/>
      <top/>
      <bottom style="medium">
        <color theme="4"/>
      </bottom>
      <diagonal/>
    </border>
    <border>
      <left/>
      <right/>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249977111117893"/>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249977111117893"/>
      </bottom>
      <diagonal/>
    </border>
    <border>
      <left/>
      <right/>
      <top/>
      <bottom style="medium">
        <color theme="4" tint="-0.249977111117893"/>
      </bottom>
      <diagonal/>
    </border>
    <border>
      <left/>
      <right/>
      <top/>
      <bottom style="medium">
        <color theme="7" tint="-0.249977111117893"/>
      </bottom>
      <diagonal/>
    </border>
    <border>
      <left/>
      <right/>
      <top/>
      <bottom style="medium">
        <color theme="8" tint="-0.249977111117893"/>
      </bottom>
      <diagonal/>
    </border>
    <border>
      <left/>
      <right/>
      <top/>
      <bottom style="medium">
        <color theme="8" tint="-0.499984740745262"/>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bottom/>
      <diagonal/>
    </border>
    <border>
      <left/>
      <right/>
      <top style="thin">
        <color theme="0" tint="-0.34998626667073579"/>
      </top>
      <bottom style="thin">
        <color theme="0" tint="-0.249977111117893"/>
      </bottom>
      <diagonal/>
    </border>
    <border>
      <left/>
      <right/>
      <top style="medium">
        <color theme="8" tint="-0.499984740745262"/>
      </top>
      <bottom style="thin">
        <color theme="0" tint="-0.249977111117893"/>
      </bottom>
      <diagonal/>
    </border>
    <border>
      <left/>
      <right/>
      <top style="thin">
        <color theme="0" tint="-0.249977111117893"/>
      </top>
      <bottom style="thin">
        <color theme="0" tint="-0.34998626667073579"/>
      </bottom>
      <diagonal/>
    </border>
    <border>
      <left style="thin">
        <color theme="0" tint="-0.249977111117893"/>
      </left>
      <right/>
      <top/>
      <bottom/>
      <diagonal/>
    </border>
    <border>
      <left/>
      <right/>
      <top/>
      <bottom style="thin">
        <color rgb="FFA6A6A6"/>
      </bottom>
      <diagonal/>
    </border>
    <border>
      <left style="thin">
        <color rgb="FFA6A6A6"/>
      </left>
      <right/>
      <top/>
      <bottom/>
      <diagonal/>
    </border>
    <border>
      <left style="thin">
        <color rgb="FFA6A6A6"/>
      </left>
      <right/>
      <top/>
      <bottom style="thin">
        <color rgb="FFA6A6A6"/>
      </bottom>
      <diagonal/>
    </border>
    <border>
      <left/>
      <right style="thin">
        <color theme="0" tint="-0.249977111117893"/>
      </right>
      <top/>
      <bottom style="thin">
        <color theme="0" tint="-0.34998626667073579"/>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style="thin">
        <color theme="0" tint="-0.249977111117893"/>
      </top>
      <bottom/>
      <diagonal/>
    </border>
    <border>
      <left/>
      <right/>
      <top style="medium">
        <color theme="7" tint="-0.249977111117893"/>
      </top>
      <bottom/>
      <diagonal/>
    </border>
    <border>
      <left/>
      <right style="thin">
        <color theme="0" tint="-0.34998626667073579"/>
      </right>
      <top style="thin">
        <color theme="0" tint="-0.34998626667073579"/>
      </top>
      <bottom/>
      <diagonal/>
    </border>
    <border>
      <left style="thin">
        <color rgb="FFA6A6A6"/>
      </left>
      <right/>
      <top/>
      <bottom style="thin">
        <color theme="0" tint="-0.34998626667073579"/>
      </bottom>
      <diagonal/>
    </border>
    <border>
      <left/>
      <right style="thin">
        <color rgb="FFA6A6A6"/>
      </right>
      <top/>
      <bottom/>
      <diagonal/>
    </border>
    <border>
      <left/>
      <right style="thin">
        <color rgb="FFA6A6A6"/>
      </right>
      <top/>
      <bottom style="thin">
        <color theme="0" tint="-0.34998626667073579"/>
      </bottom>
      <diagonal/>
    </border>
    <border>
      <left/>
      <right style="thin">
        <color theme="0" tint="-0.249977111117893"/>
      </right>
      <top/>
      <bottom style="thin">
        <color rgb="FFA6A6A6"/>
      </bottom>
      <diagonal/>
    </border>
    <border>
      <left/>
      <right style="thin">
        <color theme="0" tint="-0.34998626667073579"/>
      </right>
      <top/>
      <bottom style="thin">
        <color rgb="FFA6A6A6"/>
      </bottom>
      <diagonal/>
    </border>
    <border>
      <left/>
      <right/>
      <top/>
      <bottom style="thin">
        <color rgb="FFBFBFBF"/>
      </bottom>
      <diagonal/>
    </border>
    <border>
      <left/>
      <right style="thin">
        <color rgb="FFBFBFBF"/>
      </right>
      <top/>
      <bottom/>
      <diagonal/>
    </border>
    <border>
      <left style="thin">
        <color rgb="FFBFBFBF"/>
      </left>
      <right/>
      <top/>
      <bottom/>
      <diagonal/>
    </border>
    <border>
      <left style="thin">
        <color rgb="FFA6A6A6"/>
      </left>
      <right style="thin">
        <color rgb="FFA6A6A6"/>
      </right>
      <top/>
      <bottom/>
      <diagonal/>
    </border>
    <border>
      <left/>
      <right style="thin">
        <color rgb="FFA6A6A6"/>
      </right>
      <top/>
      <bottom style="thin">
        <color rgb="FFA6A6A6"/>
      </bottom>
      <diagonal/>
    </border>
    <border>
      <left/>
      <right style="thin">
        <color rgb="FFBFBFBF"/>
      </right>
      <top/>
      <bottom style="thin">
        <color rgb="FFA6A6A6"/>
      </bottom>
      <diagonal/>
    </border>
    <border>
      <left style="thin">
        <color rgb="FFBFBFBF"/>
      </left>
      <right/>
      <top/>
      <bottom style="thin">
        <color rgb="FFA6A6A6"/>
      </bottom>
      <diagonal/>
    </border>
    <border>
      <left/>
      <right/>
      <top style="thin">
        <color rgb="FFA6A6A6"/>
      </top>
      <bottom/>
      <diagonal/>
    </border>
    <border>
      <left/>
      <right style="thin">
        <color rgb="FF929799"/>
      </right>
      <top/>
      <bottom/>
      <diagonal/>
    </border>
    <border>
      <left style="thin">
        <color rgb="FF929799"/>
      </left>
      <right/>
      <top/>
      <bottom/>
      <diagonal/>
    </border>
    <border>
      <left/>
      <right style="thin">
        <color rgb="FF929799"/>
      </right>
      <top/>
      <bottom style="thin">
        <color rgb="FF929799"/>
      </bottom>
      <diagonal/>
    </border>
    <border>
      <left/>
      <right/>
      <top/>
      <bottom style="thin">
        <color rgb="FF929799"/>
      </bottom>
      <diagonal/>
    </border>
    <border>
      <left/>
      <right style="thin">
        <color rgb="FF929799"/>
      </right>
      <top/>
      <bottom style="thin">
        <color rgb="FFA6A6A6"/>
      </bottom>
      <diagonal/>
    </border>
    <border>
      <left/>
      <right/>
      <top style="thin">
        <color rgb="FFA6A6A6"/>
      </top>
      <bottom style="thin">
        <color rgb="FFA6A6A6"/>
      </bottom>
      <diagonal/>
    </border>
    <border>
      <left/>
      <right/>
      <top style="thin">
        <color rgb="FF929799"/>
      </top>
      <bottom/>
      <diagonal/>
    </border>
    <border>
      <left style="thin">
        <color rgb="FFA6A6A6"/>
      </left>
      <right/>
      <top/>
      <bottom style="thin">
        <color rgb="FF929799"/>
      </bottom>
      <diagonal/>
    </border>
    <border>
      <left/>
      <right style="thin">
        <color rgb="FFA6A6A6"/>
      </right>
      <top/>
      <bottom style="thin">
        <color rgb="FF929799"/>
      </bottom>
      <diagonal/>
    </border>
    <border>
      <left style="thin">
        <color rgb="FF929799"/>
      </left>
      <right/>
      <top/>
      <bottom style="thin">
        <color rgb="FF929799"/>
      </bottom>
      <diagonal/>
    </border>
    <border>
      <left style="thin">
        <color rgb="FF929799"/>
      </left>
      <right/>
      <top/>
      <bottom style="thin">
        <color rgb="FFA6A6A6"/>
      </bottom>
      <diagonal/>
    </border>
    <border>
      <left/>
      <right/>
      <top/>
      <bottom style="medium">
        <color theme="5"/>
      </bottom>
      <diagonal/>
    </border>
    <border>
      <left/>
      <right style="thin">
        <color rgb="FFBFBFBF"/>
      </right>
      <top/>
      <bottom style="thin">
        <color rgb="FFBFBFBF"/>
      </bottom>
      <diagonal/>
    </border>
    <border>
      <left style="thin">
        <color rgb="FFA6A6A6"/>
      </left>
      <right style="thin">
        <color rgb="FFBFBFBF"/>
      </right>
      <top/>
      <bottom/>
      <diagonal/>
    </border>
    <border>
      <left style="thin">
        <color rgb="FFA6A6A6"/>
      </left>
      <right style="thin">
        <color rgb="FFBFBFBF"/>
      </right>
      <top/>
      <bottom style="thin">
        <color rgb="FFA6A6A6"/>
      </bottom>
      <diagonal/>
    </border>
    <border>
      <left/>
      <right/>
      <top/>
      <bottom style="medium">
        <color theme="5" tint="9.9978637043366805E-2"/>
      </bottom>
      <diagonal/>
    </border>
    <border>
      <left style="thin">
        <color rgb="FFBFBFBF"/>
      </left>
      <right style="thin">
        <color rgb="FFBFBFBF"/>
      </right>
      <top/>
      <bottom/>
      <diagonal/>
    </border>
    <border>
      <left style="thin">
        <color rgb="FFBFBFBF"/>
      </left>
      <right/>
      <top/>
      <bottom style="thin">
        <color rgb="FFBFBFBF"/>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
      <left/>
      <right/>
      <top style="thin">
        <color rgb="FFBFBFBF"/>
      </top>
      <bottom/>
      <diagonal/>
    </border>
    <border>
      <left style="thin">
        <color rgb="FFBFBFBF"/>
      </left>
      <right style="thin">
        <color rgb="FFBFBFBF"/>
      </right>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bottom style="thin">
        <color theme="0" tint="-0.34998626667073579"/>
      </bottom>
      <diagonal/>
    </border>
    <border>
      <left/>
      <right style="thin">
        <color rgb="FFBFBFBF"/>
      </right>
      <top/>
      <bottom style="thin">
        <color theme="0" tint="-0.34998626667073579"/>
      </bottom>
      <diagonal/>
    </border>
    <border>
      <left style="thin">
        <color rgb="FFBFBFBF"/>
      </left>
      <right/>
      <top/>
      <bottom style="thin">
        <color theme="0" tint="-0.34998626667073579"/>
      </bottom>
      <diagonal/>
    </border>
    <border>
      <left/>
      <right style="thin">
        <color theme="0" tint="-0.34998626667073579"/>
      </right>
      <top/>
      <bottom style="thin">
        <color rgb="FFBFBFBF"/>
      </bottom>
      <diagonal/>
    </border>
    <border>
      <left/>
      <right style="thin">
        <color rgb="FFA6A6A6"/>
      </right>
      <top/>
      <bottom style="thin">
        <color rgb="FFBFBFBF"/>
      </bottom>
      <diagonal/>
    </border>
    <border>
      <left/>
      <right/>
      <top/>
      <bottom style="medium">
        <color theme="2" tint="-0.249977111117893"/>
      </bottom>
      <diagonal/>
    </border>
    <border>
      <left/>
      <right/>
      <top style="thin">
        <color theme="0" tint="-0.249977111117893"/>
      </top>
      <bottom style="medium">
        <color theme="7" tint="-0.249977111117893"/>
      </bottom>
      <diagonal/>
    </border>
    <border>
      <left/>
      <right/>
      <top/>
      <bottom style="medium">
        <color rgb="FF6B7274"/>
      </bottom>
      <diagonal/>
    </border>
    <border>
      <left style="thin">
        <color theme="0" tint="-0.34998626667073579"/>
      </left>
      <right/>
      <top/>
      <bottom style="thin">
        <color rgb="FF6B7274"/>
      </bottom>
      <diagonal/>
    </border>
    <border>
      <left/>
      <right/>
      <top/>
      <bottom style="thin">
        <color rgb="FF6B7274"/>
      </bottom>
      <diagonal/>
    </border>
    <border>
      <left/>
      <right style="thin">
        <color rgb="FFA6A6A6"/>
      </right>
      <top/>
      <bottom style="thin">
        <color theme="0" tint="-0.249977111117893"/>
      </bottom>
      <diagonal/>
    </border>
    <border>
      <left style="thin">
        <color rgb="FFA6A6A6"/>
      </left>
      <right/>
      <top/>
      <bottom style="thin">
        <color theme="0" tint="-0.249977111117893"/>
      </bottom>
      <diagonal/>
    </border>
    <border>
      <left/>
      <right/>
      <top/>
      <bottom style="thin">
        <color theme="5" tint="0.249977111117893"/>
      </bottom>
      <diagonal/>
    </border>
    <border>
      <left/>
      <right/>
      <top/>
      <bottom style="thin">
        <color theme="8"/>
      </bottom>
      <diagonal/>
    </border>
    <border>
      <left/>
      <right style="thin">
        <color theme="0" tint="-0.34998626667073579"/>
      </right>
      <top/>
      <bottom style="thin">
        <color rgb="FF929799"/>
      </bottom>
      <diagonal/>
    </border>
    <border>
      <left/>
      <right style="thin">
        <color theme="0" tint="-0.34998626667073579"/>
      </right>
      <top/>
      <bottom style="thin">
        <color theme="8"/>
      </bottom>
      <diagonal/>
    </border>
    <border>
      <left/>
      <right style="thin">
        <color theme="0" tint="-0.34998626667073579"/>
      </right>
      <top style="thin">
        <color rgb="FFA6A6A6"/>
      </top>
      <bottom style="thin">
        <color rgb="FFA6A6A6"/>
      </bottom>
      <diagonal/>
    </border>
    <border>
      <left/>
      <right style="thin">
        <color theme="0" tint="-0.34998626667073579"/>
      </right>
      <top style="thin">
        <color rgb="FFA6A6A6"/>
      </top>
      <bottom/>
      <diagonal/>
    </border>
    <border>
      <left/>
      <right style="thin">
        <color theme="0" tint="-0.34998626667073579"/>
      </right>
      <top style="thin">
        <color rgb="FF929799"/>
      </top>
      <bottom/>
      <diagonal/>
    </border>
    <border>
      <left/>
      <right/>
      <top/>
      <bottom style="thin">
        <color theme="0"/>
      </bottom>
      <diagonal/>
    </border>
    <border>
      <left/>
      <right style="thin">
        <color theme="0" tint="-0.34998626667073579"/>
      </right>
      <top/>
      <bottom style="thin">
        <color theme="0"/>
      </bottom>
      <diagonal/>
    </border>
    <border>
      <left/>
      <right/>
      <top style="thin">
        <color theme="0" tint="-0.249977111117893"/>
      </top>
      <bottom style="thin">
        <color theme="0" tint="-0.14999847407452621"/>
      </bottom>
      <diagonal/>
    </border>
    <border>
      <left/>
      <right/>
      <top style="thin">
        <color theme="0" tint="-0.249977111117893"/>
      </top>
      <bottom style="medium">
        <color theme="4" tint="-0.249977111117893"/>
      </bottom>
      <diagonal/>
    </border>
    <border>
      <left/>
      <right/>
      <top style="medium">
        <color theme="5" tint="9.9978637043366805E-2"/>
      </top>
      <bottom style="thin">
        <color theme="0" tint="-0.249977111117893"/>
      </bottom>
      <diagonal/>
    </border>
  </borders>
  <cellStyleXfs count="21">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3" fillId="0" borderId="0"/>
    <xf numFmtId="0" fontId="6" fillId="0" borderId="0"/>
    <xf numFmtId="9" fontId="6" fillId="0" borderId="0" applyFont="0" applyFill="0" applyBorder="0" applyAlignment="0" applyProtection="0"/>
    <xf numFmtId="0" fontId="28" fillId="0" borderId="0">
      <alignment horizontal="left" vertical="top" wrapText="1"/>
    </xf>
    <xf numFmtId="0" fontId="29" fillId="0" borderId="1" applyFill="0" applyProtection="0">
      <alignment horizontal="left"/>
    </xf>
    <xf numFmtId="0" fontId="29" fillId="0" borderId="1">
      <alignment horizontal="right" wrapText="1"/>
    </xf>
    <xf numFmtId="168" fontId="30" fillId="3" borderId="2">
      <alignment horizontal="right"/>
    </xf>
    <xf numFmtId="0" fontId="6"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5" fillId="12" borderId="0" applyNumberFormat="0" applyAlignment="0"/>
  </cellStyleXfs>
  <cellXfs count="3063">
    <xf numFmtId="0" fontId="0" fillId="0" borderId="0" xfId="0"/>
    <xf numFmtId="0" fontId="2" fillId="0" borderId="0" xfId="0" applyFont="1"/>
    <xf numFmtId="0" fontId="3" fillId="0" borderId="0" xfId="0" applyFont="1"/>
    <xf numFmtId="0" fontId="3" fillId="0" borderId="0" xfId="0" applyFont="1" applyAlignment="1">
      <alignment horizontal="right" vertical="center" wrapText="1"/>
    </xf>
    <xf numFmtId="0" fontId="15" fillId="2" borderId="0" xfId="0" applyFont="1" applyFill="1" applyAlignment="1">
      <alignment horizontal="left" vertical="center" wrapText="1"/>
    </xf>
    <xf numFmtId="0" fontId="17" fillId="0" borderId="0" xfId="0" applyFont="1" applyAlignment="1">
      <alignment horizontal="left" vertical="center"/>
    </xf>
    <xf numFmtId="0" fontId="8" fillId="0" borderId="0" xfId="0" applyFont="1"/>
    <xf numFmtId="0" fontId="11" fillId="0" borderId="0" xfId="0" applyFont="1" applyAlignment="1">
      <alignment vertical="center"/>
    </xf>
    <xf numFmtId="0" fontId="3" fillId="0" borderId="0" xfId="0" applyFont="1" applyAlignment="1">
      <alignment vertical="center" wrapText="1"/>
    </xf>
    <xf numFmtId="0" fontId="17" fillId="0" borderId="0" xfId="0" applyFont="1" applyAlignment="1">
      <alignment vertical="center"/>
    </xf>
    <xf numFmtId="0" fontId="18" fillId="0" borderId="0" xfId="0" applyFont="1"/>
    <xf numFmtId="0" fontId="3" fillId="0" borderId="0" xfId="0" applyFont="1" applyAlignment="1">
      <alignment wrapText="1"/>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right"/>
    </xf>
    <xf numFmtId="164" fontId="15" fillId="2" borderId="0" xfId="1" applyNumberFormat="1" applyFont="1" applyFill="1" applyAlignment="1">
      <alignment horizontal="right" vertical="center"/>
    </xf>
    <xf numFmtId="164" fontId="10" fillId="0" borderId="0" xfId="1" applyNumberFormat="1" applyFont="1" applyFill="1" applyBorder="1"/>
    <xf numFmtId="0" fontId="3" fillId="0" borderId="0" xfId="0" applyFont="1" applyAlignment="1">
      <alignment horizontal="left" vertical="center"/>
    </xf>
    <xf numFmtId="3" fontId="3" fillId="0" borderId="0" xfId="0" applyNumberFormat="1" applyFont="1"/>
    <xf numFmtId="0" fontId="3" fillId="0" borderId="0" xfId="4"/>
    <xf numFmtId="0" fontId="15" fillId="0" borderId="0" xfId="0" applyFont="1" applyAlignment="1">
      <alignment horizontal="center" vertical="center" wrapText="1"/>
    </xf>
    <xf numFmtId="0" fontId="3" fillId="0" borderId="0" xfId="0" applyFont="1" applyAlignment="1">
      <alignment horizontal="center" vertical="center" wrapText="1"/>
    </xf>
    <xf numFmtId="0" fontId="10" fillId="0" borderId="0" xfId="0" applyFont="1"/>
    <xf numFmtId="0" fontId="3" fillId="0" borderId="0" xfId="0" applyFont="1" applyAlignment="1">
      <alignment horizontal="center"/>
    </xf>
    <xf numFmtId="0" fontId="10" fillId="0" borderId="0" xfId="3" applyFont="1" applyBorder="1" applyAlignment="1">
      <alignment vertical="center" wrapText="1"/>
    </xf>
    <xf numFmtId="164" fontId="3" fillId="0" borderId="0" xfId="0" applyNumberFormat="1" applyFont="1"/>
    <xf numFmtId="0" fontId="2" fillId="0" borderId="0" xfId="0" applyFont="1" applyAlignment="1">
      <alignment vertical="center"/>
    </xf>
    <xf numFmtId="0" fontId="15" fillId="0" borderId="0" xfId="0" applyFont="1" applyAlignment="1">
      <alignment horizontal="right" vertical="center" wrapText="1"/>
    </xf>
    <xf numFmtId="0" fontId="24" fillId="0" borderId="0" xfId="0" applyFont="1"/>
    <xf numFmtId="0" fontId="3" fillId="4" borderId="0" xfId="0" applyFont="1" applyFill="1"/>
    <xf numFmtId="0" fontId="31" fillId="0" borderId="0" xfId="0" applyFont="1"/>
    <xf numFmtId="0" fontId="15" fillId="0" borderId="0" xfId="0" applyFont="1" applyAlignment="1">
      <alignment vertical="center"/>
    </xf>
    <xf numFmtId="0" fontId="3" fillId="0" borderId="3" xfId="0" applyFont="1" applyBorder="1" applyAlignment="1">
      <alignment horizontal="center" vertical="center"/>
    </xf>
    <xf numFmtId="3" fontId="15" fillId="0" borderId="0" xfId="0" applyNumberFormat="1" applyFont="1" applyAlignment="1">
      <alignment horizontal="center" vertical="center" wrapText="1"/>
    </xf>
    <xf numFmtId="0" fontId="17" fillId="0" borderId="0" xfId="0" applyFont="1" applyAlignment="1">
      <alignment horizontal="center" vertical="center" wrapText="1"/>
    </xf>
    <xf numFmtId="0" fontId="32" fillId="0" borderId="0" xfId="0" applyFont="1"/>
    <xf numFmtId="0" fontId="13" fillId="0" borderId="0" xfId="0" applyFont="1" applyAlignment="1">
      <alignment horizontal="left" vertical="center"/>
    </xf>
    <xf numFmtId="0" fontId="15" fillId="0" borderId="0" xfId="0" applyFont="1" applyAlignment="1">
      <alignment horizontal="left" vertical="center"/>
    </xf>
    <xf numFmtId="0" fontId="31" fillId="0" borderId="0" xfId="0" applyFont="1" applyAlignment="1">
      <alignment vertical="center"/>
    </xf>
    <xf numFmtId="0" fontId="9" fillId="0" borderId="0" xfId="0" applyFont="1" applyAlignment="1">
      <alignment vertical="center" wrapText="1"/>
    </xf>
    <xf numFmtId="0" fontId="10" fillId="0" borderId="0" xfId="1" applyNumberFormat="1" applyFont="1" applyFill="1" applyBorder="1" applyAlignment="1">
      <alignment vertical="center" wrapText="1"/>
    </xf>
    <xf numFmtId="0" fontId="10" fillId="0" borderId="0" xfId="1" applyNumberFormat="1" applyFont="1" applyFill="1" applyBorder="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3" fillId="0" borderId="3" xfId="0" applyFont="1" applyBorder="1" applyAlignment="1">
      <alignment horizontal="left" vertical="center" wrapText="1"/>
    </xf>
    <xf numFmtId="0" fontId="17" fillId="0" borderId="0" xfId="0" applyFont="1"/>
    <xf numFmtId="0" fontId="17" fillId="0" borderId="0" xfId="0" applyFont="1" applyAlignment="1">
      <alignment horizontal="center"/>
    </xf>
    <xf numFmtId="0" fontId="17" fillId="0" borderId="0" xfId="0" applyFont="1" applyAlignment="1">
      <alignment horizontal="right"/>
    </xf>
    <xf numFmtId="0" fontId="15" fillId="0" borderId="0" xfId="0" applyFont="1" applyAlignment="1">
      <alignment horizontal="left" vertical="center" wrapText="1"/>
    </xf>
    <xf numFmtId="0" fontId="13" fillId="0" borderId="0" xfId="0" applyFont="1" applyAlignment="1">
      <alignment horizontal="right" vertical="center" wrapText="1"/>
    </xf>
    <xf numFmtId="166" fontId="35" fillId="0" borderId="0" xfId="2" applyNumberFormat="1" applyFont="1" applyFill="1" applyBorder="1" applyAlignment="1">
      <alignment horizontal="right" vertical="center"/>
    </xf>
    <xf numFmtId="164" fontId="15" fillId="0" borderId="0" xfId="1" applyNumberFormat="1" applyFont="1" applyFill="1" applyBorder="1" applyAlignment="1">
      <alignment horizontal="right" vertical="center"/>
    </xf>
    <xf numFmtId="166" fontId="12" fillId="0" borderId="0" xfId="2" applyNumberFormat="1" applyFont="1" applyFill="1" applyBorder="1" applyAlignment="1">
      <alignment horizontal="right" vertical="center"/>
    </xf>
    <xf numFmtId="15" fontId="12" fillId="0" borderId="0" xfId="0" applyNumberFormat="1" applyFont="1" applyAlignment="1">
      <alignment horizontal="center" vertical="center"/>
    </xf>
    <xf numFmtId="0" fontId="8" fillId="0" borderId="0" xfId="0" applyFont="1" applyAlignment="1">
      <alignment horizontal="right" vertical="center"/>
    </xf>
    <xf numFmtId="0" fontId="17" fillId="0" borderId="0" xfId="0" applyFont="1" applyAlignment="1">
      <alignment horizontal="right" vertical="center" wrapText="1"/>
    </xf>
    <xf numFmtId="166" fontId="3" fillId="0" borderId="0" xfId="2" applyNumberFormat="1" applyFont="1" applyFill="1" applyBorder="1" applyAlignment="1">
      <alignment horizontal="center"/>
    </xf>
    <xf numFmtId="0" fontId="39" fillId="0" borderId="0" xfId="0" applyFont="1" applyAlignment="1">
      <alignment vertical="center" wrapText="1"/>
    </xf>
    <xf numFmtId="169" fontId="3" fillId="0" borderId="0" xfId="0" applyNumberFormat="1" applyFont="1" applyAlignment="1">
      <alignment horizontal="right" vertical="center" wrapText="1"/>
    </xf>
    <xf numFmtId="169" fontId="18" fillId="0" borderId="0" xfId="0" applyNumberFormat="1" applyFont="1" applyAlignment="1">
      <alignment horizontal="left" vertical="top" wrapText="1"/>
    </xf>
    <xf numFmtId="0" fontId="18" fillId="0" borderId="0" xfId="0" applyFont="1" applyAlignment="1">
      <alignment horizontal="left" vertical="top" wrapText="1"/>
    </xf>
    <xf numFmtId="0" fontId="31" fillId="0" borderId="0" xfId="0" applyFont="1" applyAlignment="1">
      <alignment horizontal="left" vertical="center"/>
    </xf>
    <xf numFmtId="0" fontId="27" fillId="0" borderId="0" xfId="0" applyFont="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wrapText="1"/>
    </xf>
    <xf numFmtId="0" fontId="8" fillId="0" borderId="0" xfId="0" applyFont="1" applyAlignment="1">
      <alignment horizontal="center"/>
    </xf>
    <xf numFmtId="0" fontId="13" fillId="0" borderId="0" xfId="0" applyFont="1" applyAlignment="1">
      <alignment vertical="center" wrapText="1"/>
    </xf>
    <xf numFmtId="0" fontId="10" fillId="0" borderId="0" xfId="0" applyFont="1" applyAlignment="1">
      <alignment horizontal="left" vertical="center" wrapText="1"/>
    </xf>
    <xf numFmtId="0" fontId="10" fillId="0" borderId="0" xfId="5" applyFont="1" applyAlignment="1">
      <alignment horizontal="left" vertical="center" wrapText="1"/>
    </xf>
    <xf numFmtId="0" fontId="3" fillId="0" borderId="0" xfId="5" applyFont="1" applyAlignment="1">
      <alignment horizontal="left" vertical="center" wrapText="1"/>
    </xf>
    <xf numFmtId="15" fontId="12" fillId="0" borderId="0" xfId="0" applyNumberFormat="1" applyFont="1" applyAlignment="1">
      <alignment vertical="center"/>
    </xf>
    <xf numFmtId="9" fontId="3" fillId="0" borderId="0" xfId="2" applyFont="1"/>
    <xf numFmtId="0" fontId="3" fillId="0" borderId="0" xfId="0" applyFont="1" applyAlignment="1">
      <alignment horizontal="left" wrapText="1"/>
    </xf>
    <xf numFmtId="0" fontId="10" fillId="0" borderId="0" xfId="0" applyFont="1" applyAlignment="1">
      <alignment horizontal="left" indent="1"/>
    </xf>
    <xf numFmtId="0" fontId="42" fillId="0" borderId="0" xfId="0" applyFont="1" applyAlignment="1">
      <alignment horizontal="left" wrapText="1"/>
    </xf>
    <xf numFmtId="0" fontId="3" fillId="4" borderId="0" xfId="0" applyFont="1" applyFill="1" applyAlignment="1">
      <alignment horizontal="left" vertical="center" wrapText="1"/>
    </xf>
    <xf numFmtId="3" fontId="3" fillId="4" borderId="0" xfId="0" applyNumberFormat="1" applyFont="1" applyFill="1" applyAlignment="1">
      <alignment horizontal="center" vertical="center" wrapText="1"/>
    </xf>
    <xf numFmtId="0" fontId="10" fillId="0" borderId="0" xfId="0" applyFont="1" applyAlignment="1">
      <alignment horizontal="left" vertical="center"/>
    </xf>
    <xf numFmtId="0" fontId="3" fillId="4" borderId="0" xfId="0" applyFont="1" applyFill="1" applyAlignment="1">
      <alignment horizontal="center"/>
    </xf>
    <xf numFmtId="0" fontId="3" fillId="4" borderId="0" xfId="0" applyFont="1" applyFill="1" applyAlignment="1">
      <alignment horizontal="right" vertical="center" wrapText="1"/>
    </xf>
    <xf numFmtId="164" fontId="17" fillId="0" borderId="0" xfId="0" applyNumberFormat="1" applyFont="1"/>
    <xf numFmtId="0" fontId="27" fillId="0" borderId="0" xfId="5" applyFont="1" applyAlignment="1">
      <alignment horizontal="center" vertical="center" wrapText="1"/>
    </xf>
    <xf numFmtId="0" fontId="10" fillId="0" borderId="0" xfId="5" applyFont="1" applyAlignment="1">
      <alignment horizontal="center" vertical="center"/>
    </xf>
    <xf numFmtId="0" fontId="10" fillId="0" borderId="0" xfId="5" applyFont="1" applyAlignment="1">
      <alignment vertical="center" wrapText="1"/>
    </xf>
    <xf numFmtId="0" fontId="10" fillId="0" borderId="0" xfId="5" applyFont="1" applyAlignment="1">
      <alignment horizontal="left" vertical="top"/>
    </xf>
    <xf numFmtId="0" fontId="10" fillId="0" borderId="0" xfId="5" applyFont="1" applyAlignment="1">
      <alignment vertical="top"/>
    </xf>
    <xf numFmtId="0" fontId="10" fillId="0" borderId="0" xfId="5" applyFont="1" applyAlignment="1">
      <alignment horizontal="right" vertical="top"/>
    </xf>
    <xf numFmtId="0" fontId="3" fillId="4" borderId="0" xfId="0" applyFont="1" applyFill="1" applyAlignment="1">
      <alignment horizontal="left"/>
    </xf>
    <xf numFmtId="166" fontId="3" fillId="0" borderId="0" xfId="2" applyNumberFormat="1" applyFont="1"/>
    <xf numFmtId="0" fontId="10" fillId="0" borderId="0" xfId="0" applyFont="1" applyAlignment="1">
      <alignment horizontal="left" vertical="top" wrapText="1"/>
    </xf>
    <xf numFmtId="0" fontId="27" fillId="0" borderId="0" xfId="0" applyFont="1" applyAlignment="1">
      <alignment horizontal="left" vertical="center"/>
    </xf>
    <xf numFmtId="0" fontId="3" fillId="4" borderId="0" xfId="0" applyFont="1" applyFill="1" applyAlignment="1">
      <alignment vertical="center"/>
    </xf>
    <xf numFmtId="0" fontId="10" fillId="0" borderId="0" xfId="0" applyFont="1" applyAlignment="1">
      <alignment wrapText="1"/>
    </xf>
    <xf numFmtId="0" fontId="3" fillId="0" borderId="0" xfId="0" applyFont="1" applyAlignment="1">
      <alignment horizontal="left" vertical="top"/>
    </xf>
    <xf numFmtId="0" fontId="3" fillId="0" borderId="0" xfId="0" applyFont="1" applyAlignment="1">
      <alignment vertical="top" wrapText="1"/>
    </xf>
    <xf numFmtId="0" fontId="0" fillId="0" borderId="0" xfId="0" applyAlignment="1">
      <alignment vertical="center"/>
    </xf>
    <xf numFmtId="3" fontId="3" fillId="0" borderId="0" xfId="0" applyNumberFormat="1" applyFont="1" applyAlignment="1">
      <alignment horizontal="center"/>
    </xf>
    <xf numFmtId="3" fontId="17" fillId="0" borderId="0" xfId="0" applyNumberFormat="1" applyFont="1" applyAlignment="1">
      <alignment horizontal="center"/>
    </xf>
    <xf numFmtId="0" fontId="3" fillId="0" borderId="0" xfId="0" applyFont="1" applyAlignment="1">
      <alignment horizontal="left" vertical="top" wrapText="1"/>
    </xf>
    <xf numFmtId="0" fontId="0" fillId="0" borderId="0" xfId="0" applyAlignment="1">
      <alignment wrapText="1"/>
    </xf>
    <xf numFmtId="0" fontId="44" fillId="0" borderId="0" xfId="0" applyFont="1"/>
    <xf numFmtId="0" fontId="44" fillId="0" borderId="0" xfId="0" applyFont="1" applyAlignment="1">
      <alignment horizontal="center"/>
    </xf>
    <xf numFmtId="0" fontId="47" fillId="0" borderId="0" xfId="0" applyFont="1" applyAlignment="1">
      <alignment horizontal="center"/>
    </xf>
    <xf numFmtId="168" fontId="3" fillId="0" borderId="0" xfId="0" applyNumberFormat="1" applyFont="1"/>
    <xf numFmtId="0" fontId="42" fillId="0" borderId="0" xfId="0" applyFont="1" applyAlignment="1">
      <alignment wrapText="1"/>
    </xf>
    <xf numFmtId="0" fontId="18" fillId="0" borderId="0" xfId="0" applyFont="1" applyAlignment="1">
      <alignment vertical="top" wrapText="1"/>
    </xf>
    <xf numFmtId="0" fontId="3" fillId="0" borderId="8" xfId="0" applyFont="1" applyBorder="1"/>
    <xf numFmtId="0" fontId="3" fillId="0" borderId="8" xfId="0" applyFont="1" applyBorder="1" applyAlignment="1">
      <alignment vertical="center"/>
    </xf>
    <xf numFmtId="10" fontId="3" fillId="0" borderId="0" xfId="2" applyNumberFormat="1" applyFont="1"/>
    <xf numFmtId="0" fontId="9" fillId="4" borderId="0" xfId="0" applyFont="1" applyFill="1" applyAlignment="1">
      <alignment vertical="center" wrapText="1"/>
    </xf>
    <xf numFmtId="0" fontId="48" fillId="0" borderId="0" xfId="0" applyFont="1" applyAlignment="1">
      <alignment horizontal="left" vertical="center" wrapText="1"/>
    </xf>
    <xf numFmtId="0" fontId="48" fillId="4" borderId="0" xfId="0" applyFont="1" applyFill="1" applyAlignment="1">
      <alignment horizontal="left" vertical="center" wrapText="1"/>
    </xf>
    <xf numFmtId="0" fontId="10" fillId="0" borderId="0" xfId="1" applyNumberFormat="1" applyFont="1" applyFill="1" applyBorder="1" applyAlignment="1">
      <alignment horizontal="left" vertical="center" wrapText="1"/>
    </xf>
    <xf numFmtId="0" fontId="0" fillId="0" borderId="0" xfId="0" applyAlignment="1">
      <alignment horizontal="left" vertical="center"/>
    </xf>
    <xf numFmtId="0" fontId="38" fillId="0" borderId="0" xfId="1" applyNumberFormat="1" applyFont="1" applyFill="1" applyBorder="1" applyAlignment="1">
      <alignment vertical="center" wrapText="1"/>
    </xf>
    <xf numFmtId="0" fontId="38" fillId="4" borderId="0" xfId="1" applyNumberFormat="1"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right"/>
    </xf>
    <xf numFmtId="0" fontId="8" fillId="0" borderId="0" xfId="0" applyFont="1" applyAlignment="1">
      <alignment vertical="center"/>
    </xf>
    <xf numFmtId="0" fontId="8" fillId="0" borderId="0" xfId="0" applyFont="1" applyAlignment="1">
      <alignment horizontal="center" vertical="center" wrapText="1"/>
    </xf>
    <xf numFmtId="3" fontId="17" fillId="0" borderId="4" xfId="0" applyNumberFormat="1" applyFont="1" applyBorder="1" applyAlignment="1">
      <alignment horizontal="center"/>
    </xf>
    <xf numFmtId="0" fontId="3" fillId="0" borderId="0" xfId="5" applyFont="1" applyAlignment="1">
      <alignment vertical="center"/>
    </xf>
    <xf numFmtId="0" fontId="9" fillId="0" borderId="0" xfId="5" applyFont="1" applyAlignment="1">
      <alignment horizontal="center" vertical="center"/>
    </xf>
    <xf numFmtId="0" fontId="10" fillId="0" borderId="0" xfId="11" applyFont="1" applyAlignment="1">
      <alignment horizontal="center" vertical="center"/>
    </xf>
    <xf numFmtId="0" fontId="9" fillId="0" borderId="0" xfId="11" applyFont="1" applyAlignment="1">
      <alignment horizontal="center" vertical="center"/>
    </xf>
    <xf numFmtId="0" fontId="17" fillId="0" borderId="0" xfId="0" applyFont="1" applyAlignment="1">
      <alignment horizontal="center" vertical="center"/>
    </xf>
    <xf numFmtId="3" fontId="3" fillId="0" borderId="0" xfId="0" applyNumberFormat="1" applyFont="1" applyAlignment="1">
      <alignment horizontal="center" vertical="center"/>
    </xf>
    <xf numFmtId="3" fontId="15" fillId="0" borderId="0" xfId="0" applyNumberFormat="1" applyFont="1" applyAlignment="1">
      <alignment horizontal="right" vertical="center"/>
    </xf>
    <xf numFmtId="3" fontId="17" fillId="0" borderId="0" xfId="0" applyNumberFormat="1" applyFont="1" applyAlignment="1">
      <alignment horizontal="center" vertical="center"/>
    </xf>
    <xf numFmtId="0" fontId="42" fillId="0" borderId="0" xfId="0" applyFont="1" applyAlignment="1">
      <alignment vertical="top" wrapText="1"/>
    </xf>
    <xf numFmtId="0" fontId="10" fillId="0" borderId="0" xfId="5" applyFont="1" applyAlignment="1">
      <alignment horizontal="right"/>
    </xf>
    <xf numFmtId="0" fontId="3" fillId="0" borderId="0" xfId="0" applyFont="1" applyAlignment="1">
      <alignment vertical="top"/>
    </xf>
    <xf numFmtId="165" fontId="3" fillId="0" borderId="0" xfId="0" applyNumberFormat="1" applyFont="1" applyAlignment="1">
      <alignment horizontal="right" vertical="center" wrapText="1"/>
    </xf>
    <xf numFmtId="170" fontId="3" fillId="0" borderId="0" xfId="0" applyNumberFormat="1" applyFont="1" applyAlignment="1">
      <alignment horizontal="right" vertical="center" wrapText="1"/>
    </xf>
    <xf numFmtId="0" fontId="3" fillId="6" borderId="12" xfId="0" applyFont="1" applyFill="1" applyBorder="1"/>
    <xf numFmtId="0" fontId="52" fillId="0" borderId="0" xfId="0" applyFont="1"/>
    <xf numFmtId="0" fontId="52" fillId="6" borderId="12" xfId="0" applyFont="1" applyFill="1" applyBorder="1"/>
    <xf numFmtId="0" fontId="3" fillId="6" borderId="0" xfId="0" applyFont="1" applyFill="1" applyAlignment="1">
      <alignment vertical="center"/>
    </xf>
    <xf numFmtId="0" fontId="3" fillId="6" borderId="0" xfId="0" applyFont="1" applyFill="1" applyAlignment="1">
      <alignment horizontal="left" vertical="center" wrapText="1"/>
    </xf>
    <xf numFmtId="0" fontId="53" fillId="8" borderId="0" xfId="0" applyFont="1" applyFill="1"/>
    <xf numFmtId="0" fontId="54" fillId="8" borderId="0" xfId="0" applyFont="1" applyFill="1"/>
    <xf numFmtId="0" fontId="53" fillId="8" borderId="13" xfId="0" applyFont="1" applyFill="1" applyBorder="1"/>
    <xf numFmtId="0" fontId="55" fillId="0" borderId="0" xfId="0" applyFont="1" applyAlignment="1">
      <alignment vertical="center" wrapText="1"/>
    </xf>
    <xf numFmtId="0" fontId="55" fillId="0" borderId="0" xfId="0" applyFont="1" applyAlignment="1">
      <alignment vertical="center"/>
    </xf>
    <xf numFmtId="0" fontId="53" fillId="0" borderId="0" xfId="0" applyFont="1"/>
    <xf numFmtId="0" fontId="53" fillId="0" borderId="0" xfId="0" applyFont="1" applyAlignment="1">
      <alignment vertical="center"/>
    </xf>
    <xf numFmtId="0" fontId="55" fillId="0" borderId="0" xfId="0" applyFont="1"/>
    <xf numFmtId="15" fontId="55" fillId="8" borderId="0" xfId="0" applyNumberFormat="1" applyFont="1" applyFill="1" applyAlignment="1">
      <alignment horizontal="center" vertical="center"/>
    </xf>
    <xf numFmtId="0" fontId="55" fillId="8" borderId="0" xfId="0" applyFont="1" applyFill="1" applyAlignment="1">
      <alignment horizontal="center" vertical="center"/>
    </xf>
    <xf numFmtId="0" fontId="55" fillId="8" borderId="0" xfId="0" applyFont="1" applyFill="1" applyAlignment="1">
      <alignment horizontal="left" vertical="center" wrapText="1"/>
    </xf>
    <xf numFmtId="0" fontId="55" fillId="8" borderId="0" xfId="0" applyFont="1" applyFill="1" applyAlignment="1">
      <alignment horizontal="center" vertical="center" wrapText="1"/>
    </xf>
    <xf numFmtId="15" fontId="55" fillId="8" borderId="0" xfId="0" applyNumberFormat="1" applyFont="1" applyFill="1" applyAlignment="1">
      <alignment vertical="center"/>
    </xf>
    <xf numFmtId="3" fontId="3" fillId="9" borderId="0" xfId="0" applyNumberFormat="1" applyFont="1" applyFill="1" applyAlignment="1">
      <alignment horizontal="center" vertical="center" wrapText="1"/>
    </xf>
    <xf numFmtId="3" fontId="3" fillId="9" borderId="0" xfId="0" applyNumberFormat="1" applyFont="1" applyFill="1" applyAlignment="1">
      <alignment horizontal="center"/>
    </xf>
    <xf numFmtId="0" fontId="3" fillId="9" borderId="0" xfId="0" applyFont="1" applyFill="1" applyAlignment="1">
      <alignment horizontal="left" vertical="center" wrapText="1"/>
    </xf>
    <xf numFmtId="0" fontId="55" fillId="8" borderId="0" xfId="0" applyFont="1" applyFill="1" applyAlignment="1">
      <alignment horizontal="left" vertical="center"/>
    </xf>
    <xf numFmtId="0" fontId="13" fillId="9" borderId="0" xfId="0" applyFont="1" applyFill="1" applyAlignment="1">
      <alignment horizontal="left" vertical="center"/>
    </xf>
    <xf numFmtId="0" fontId="55" fillId="0" borderId="0" xfId="0" applyFont="1" applyAlignment="1">
      <alignment horizontal="left" vertical="center"/>
    </xf>
    <xf numFmtId="0" fontId="53" fillId="0" borderId="0" xfId="0" applyFont="1" applyAlignment="1">
      <alignment wrapText="1"/>
    </xf>
    <xf numFmtId="0" fontId="53" fillId="0" borderId="0" xfId="0" applyFont="1" applyAlignment="1">
      <alignment horizontal="left"/>
    </xf>
    <xf numFmtId="0" fontId="53" fillId="0" borderId="0" xfId="0" applyFont="1" applyAlignment="1">
      <alignment horizontal="left" vertical="center" wrapText="1"/>
    </xf>
    <xf numFmtId="0" fontId="53" fillId="0" borderId="0" xfId="0" applyFont="1" applyAlignment="1">
      <alignment horizontal="left" vertical="center"/>
    </xf>
    <xf numFmtId="0" fontId="55" fillId="8" borderId="4" xfId="0" applyFont="1" applyFill="1" applyBorder="1" applyAlignment="1">
      <alignment horizontal="center"/>
    </xf>
    <xf numFmtId="0" fontId="55" fillId="8" borderId="0" xfId="0" applyFont="1" applyFill="1" applyAlignment="1">
      <alignment horizontal="center"/>
    </xf>
    <xf numFmtId="0" fontId="13" fillId="9" borderId="0" xfId="0" applyFont="1" applyFill="1" applyAlignment="1">
      <alignment horizontal="center" vertical="center"/>
    </xf>
    <xf numFmtId="0" fontId="3" fillId="9" borderId="0" xfId="0" applyFont="1" applyFill="1" applyAlignment="1">
      <alignment horizontal="center"/>
    </xf>
    <xf numFmtId="15" fontId="55" fillId="8" borderId="4" xfId="0" applyNumberFormat="1" applyFont="1" applyFill="1" applyBorder="1" applyAlignment="1">
      <alignment horizontal="center" vertical="center"/>
    </xf>
    <xf numFmtId="0" fontId="55" fillId="8" borderId="4" xfId="0" applyFont="1" applyFill="1" applyBorder="1" applyAlignment="1">
      <alignment horizontal="center" vertical="center"/>
    </xf>
    <xf numFmtId="0" fontId="55" fillId="8" borderId="4" xfId="0" applyFont="1" applyFill="1" applyBorder="1" applyAlignment="1">
      <alignment horizontal="center" vertical="center" wrapText="1"/>
    </xf>
    <xf numFmtId="3" fontId="17" fillId="9" borderId="0" xfId="0" applyNumberFormat="1" applyFont="1" applyFill="1" applyAlignment="1">
      <alignment horizontal="center" vertical="center" wrapText="1"/>
    </xf>
    <xf numFmtId="3" fontId="17" fillId="9" borderId="4" xfId="0" applyNumberFormat="1" applyFont="1" applyFill="1" applyBorder="1" applyAlignment="1">
      <alignment horizontal="center"/>
    </xf>
    <xf numFmtId="3" fontId="3" fillId="9" borderId="0" xfId="0" applyNumberFormat="1" applyFont="1" applyFill="1" applyAlignment="1">
      <alignment horizontal="center" vertical="center"/>
    </xf>
    <xf numFmtId="0" fontId="34" fillId="10" borderId="0" xfId="0" applyFont="1" applyFill="1"/>
    <xf numFmtId="0" fontId="34" fillId="10" borderId="14" xfId="0" applyFont="1" applyFill="1" applyBorder="1"/>
    <xf numFmtId="0" fontId="12" fillId="10" borderId="0" xfId="0" applyFont="1" applyFill="1" applyAlignment="1">
      <alignment horizontal="right" vertical="center"/>
    </xf>
    <xf numFmtId="0" fontId="8" fillId="10" borderId="0" xfId="0" applyFont="1" applyFill="1" applyAlignment="1">
      <alignment horizontal="center" vertical="center" wrapText="1"/>
    </xf>
    <xf numFmtId="0" fontId="8" fillId="10" borderId="0" xfId="0" applyFont="1" applyFill="1" applyAlignment="1">
      <alignment vertical="center"/>
    </xf>
    <xf numFmtId="0" fontId="3" fillId="11" borderId="0" xfId="0" applyFont="1" applyFill="1"/>
    <xf numFmtId="0" fontId="58" fillId="0" borderId="0" xfId="0" applyFont="1" applyAlignment="1">
      <alignment horizontal="left" vertical="top" wrapText="1"/>
    </xf>
    <xf numFmtId="0" fontId="17" fillId="0" borderId="8"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17" fillId="0" borderId="17" xfId="0" applyFont="1" applyBorder="1" applyAlignment="1">
      <alignment horizontal="center" vertical="center"/>
    </xf>
    <xf numFmtId="15" fontId="55" fillId="0" borderId="0" xfId="0" applyNumberFormat="1" applyFont="1" applyAlignment="1">
      <alignment vertical="center"/>
    </xf>
    <xf numFmtId="15" fontId="55" fillId="0" borderId="0" xfId="0" applyNumberFormat="1" applyFont="1" applyAlignment="1">
      <alignment horizontal="right" vertical="center"/>
    </xf>
    <xf numFmtId="43" fontId="8" fillId="10" borderId="0" xfId="1" applyFont="1" applyFill="1" applyAlignment="1">
      <alignment horizontal="center" vertical="center" wrapText="1"/>
    </xf>
    <xf numFmtId="172" fontId="15" fillId="0" borderId="0" xfId="2" applyNumberFormat="1" applyFont="1" applyFill="1" applyBorder="1" applyAlignment="1">
      <alignment horizontal="center" vertical="center"/>
    </xf>
    <xf numFmtId="172" fontId="15" fillId="9" borderId="0" xfId="2" applyNumberFormat="1" applyFont="1" applyFill="1" applyBorder="1" applyAlignment="1">
      <alignment horizontal="center" vertical="center"/>
    </xf>
    <xf numFmtId="0" fontId="10" fillId="0" borderId="0" xfId="5" applyFont="1" applyAlignment="1">
      <alignment horizontal="center" vertical="top"/>
    </xf>
    <xf numFmtId="3" fontId="17" fillId="9" borderId="4" xfId="0" applyNumberFormat="1" applyFont="1" applyFill="1" applyBorder="1" applyAlignment="1">
      <alignment horizontal="center" vertical="center" wrapText="1"/>
    </xf>
    <xf numFmtId="9" fontId="10" fillId="0" borderId="0" xfId="2" applyFont="1" applyFill="1" applyBorder="1" applyAlignment="1">
      <alignment horizontal="center" vertical="center" wrapText="1"/>
    </xf>
    <xf numFmtId="0" fontId="10" fillId="9" borderId="0" xfId="0" applyFont="1" applyFill="1" applyAlignment="1">
      <alignment horizontal="left" vertical="center" wrapText="1"/>
    </xf>
    <xf numFmtId="0" fontId="3" fillId="0" borderId="3" xfId="0" applyFont="1" applyBorder="1" applyAlignment="1">
      <alignment vertical="center"/>
    </xf>
    <xf numFmtId="3" fontId="10" fillId="0" borderId="0" xfId="5" applyNumberFormat="1" applyFont="1" applyAlignment="1">
      <alignment horizontal="center" vertical="center"/>
    </xf>
    <xf numFmtId="164" fontId="0" fillId="0" borderId="0" xfId="1" applyNumberFormat="1" applyFont="1" applyFill="1" applyBorder="1" applyAlignment="1">
      <alignment vertical="center"/>
    </xf>
    <xf numFmtId="0" fontId="8" fillId="0" borderId="0" xfId="0" applyFont="1" applyAlignment="1">
      <alignment horizontal="right"/>
    </xf>
    <xf numFmtId="9" fontId="0" fillId="0" borderId="0" xfId="2" applyFont="1" applyFill="1" applyBorder="1"/>
    <xf numFmtId="0" fontId="38" fillId="0" borderId="0" xfId="0" applyFont="1" applyAlignment="1">
      <alignment horizontal="left" vertical="center" wrapText="1"/>
    </xf>
    <xf numFmtId="0" fontId="38" fillId="4" borderId="0" xfId="0" applyFont="1" applyFill="1" applyAlignment="1">
      <alignment horizontal="left" vertical="center" wrapText="1"/>
    </xf>
    <xf numFmtId="164" fontId="3" fillId="0" borderId="0" xfId="1" applyNumberFormat="1" applyFont="1" applyAlignment="1">
      <alignment horizontal="right"/>
    </xf>
    <xf numFmtId="164" fontId="3" fillId="0" borderId="0" xfId="1" applyNumberFormat="1" applyFont="1"/>
    <xf numFmtId="0" fontId="55" fillId="0" borderId="0" xfId="0" applyFont="1" applyAlignment="1">
      <alignment horizontal="center" vertical="center" wrapText="1"/>
    </xf>
    <xf numFmtId="9" fontId="3" fillId="0" borderId="0" xfId="2" applyFont="1" applyFill="1"/>
    <xf numFmtId="2" fontId="3" fillId="0" borderId="0" xfId="0" applyNumberFormat="1" applyFont="1"/>
    <xf numFmtId="3" fontId="17" fillId="9" borderId="6" xfId="0" applyNumberFormat="1" applyFont="1" applyFill="1" applyBorder="1" applyAlignment="1">
      <alignment horizontal="center"/>
    </xf>
    <xf numFmtId="0" fontId="0" fillId="4" borderId="0" xfId="0" applyFill="1"/>
    <xf numFmtId="0" fontId="3" fillId="0" borderId="8" xfId="0" applyFont="1" applyBorder="1" applyAlignment="1">
      <alignment horizontal="left" vertical="top" wrapText="1"/>
    </xf>
    <xf numFmtId="0" fontId="17" fillId="0" borderId="0" xfId="0" applyFont="1" applyAlignment="1">
      <alignment vertical="top" wrapText="1"/>
    </xf>
    <xf numFmtId="0" fontId="17" fillId="0" borderId="0" xfId="0" applyFont="1" applyAlignment="1">
      <alignment vertical="top"/>
    </xf>
    <xf numFmtId="0" fontId="17" fillId="0" borderId="8" xfId="0" applyFont="1" applyBorder="1" applyAlignment="1">
      <alignment vertical="top"/>
    </xf>
    <xf numFmtId="0" fontId="17" fillId="0" borderId="8" xfId="0" applyFont="1" applyBorder="1" applyAlignment="1">
      <alignment vertical="top" wrapText="1"/>
    </xf>
    <xf numFmtId="0" fontId="3" fillId="0" borderId="0" xfId="0" applyFont="1" applyAlignment="1">
      <alignment horizontal="center" wrapText="1"/>
    </xf>
    <xf numFmtId="0" fontId="3" fillId="6" borderId="8" xfId="0" applyFont="1" applyFill="1" applyBorder="1" applyAlignment="1">
      <alignment vertical="center"/>
    </xf>
    <xf numFmtId="0" fontId="8" fillId="0" borderId="0" xfId="0" applyFont="1" applyAlignment="1">
      <alignment horizontal="left" vertical="center"/>
    </xf>
    <xf numFmtId="0" fontId="8" fillId="0" borderId="0" xfId="0" applyFont="1" applyAlignment="1">
      <alignment horizontal="left" vertical="center" wrapText="1" indent="1"/>
    </xf>
    <xf numFmtId="0" fontId="8" fillId="0" borderId="0" xfId="0" applyFont="1" applyAlignment="1">
      <alignment horizontal="left" vertical="center" wrapText="1"/>
    </xf>
    <xf numFmtId="0" fontId="34" fillId="0" borderId="0" xfId="0" applyFont="1" applyAlignment="1">
      <alignment vertical="center" wrapText="1"/>
    </xf>
    <xf numFmtId="0" fontId="34" fillId="0" borderId="0" xfId="0" applyFont="1" applyAlignment="1">
      <alignment vertical="center"/>
    </xf>
    <xf numFmtId="0" fontId="10" fillId="0" borderId="17" xfId="1" applyNumberFormat="1" applyFont="1" applyFill="1" applyBorder="1" applyAlignment="1">
      <alignment vertical="center" wrapText="1"/>
    </xf>
    <xf numFmtId="49" fontId="48" fillId="0" borderId="0" xfId="0" applyNumberFormat="1" applyFont="1" applyAlignment="1">
      <alignment horizontal="right" vertical="center" wrapText="1"/>
    </xf>
    <xf numFmtId="0" fontId="10" fillId="0" borderId="8" xfId="1" applyNumberFormat="1" applyFont="1" applyFill="1" applyBorder="1" applyAlignment="1">
      <alignment horizontal="left" vertical="center" wrapText="1" indent="1"/>
    </xf>
    <xf numFmtId="0" fontId="38" fillId="0" borderId="8" xfId="1" applyNumberFormat="1" applyFont="1" applyFill="1" applyBorder="1" applyAlignment="1">
      <alignment vertical="center" wrapText="1"/>
    </xf>
    <xf numFmtId="0" fontId="38" fillId="0" borderId="8" xfId="1" applyNumberFormat="1" applyFont="1" applyFill="1" applyBorder="1" applyAlignment="1">
      <alignment horizontal="left" vertical="center" wrapText="1"/>
    </xf>
    <xf numFmtId="0" fontId="10" fillId="0" borderId="8" xfId="1" applyNumberFormat="1" applyFont="1" applyFill="1" applyBorder="1" applyAlignment="1">
      <alignment horizontal="left" vertical="center" wrapText="1"/>
    </xf>
    <xf numFmtId="0" fontId="10" fillId="0" borderId="8" xfId="1" applyNumberFormat="1" applyFont="1" applyFill="1" applyBorder="1" applyAlignment="1">
      <alignment vertical="center" wrapText="1"/>
    </xf>
    <xf numFmtId="0" fontId="10" fillId="0" borderId="8" xfId="1" applyNumberFormat="1" applyFont="1" applyFill="1" applyBorder="1" applyAlignment="1">
      <alignment vertical="center"/>
    </xf>
    <xf numFmtId="0" fontId="10" fillId="0" borderId="17" xfId="1" applyNumberFormat="1" applyFont="1" applyFill="1" applyBorder="1" applyAlignment="1">
      <alignment horizontal="left" vertical="center" wrapText="1"/>
    </xf>
    <xf numFmtId="0" fontId="10" fillId="0" borderId="17" xfId="1" applyNumberFormat="1" applyFont="1" applyFill="1" applyBorder="1" applyAlignment="1">
      <alignment vertical="center"/>
    </xf>
    <xf numFmtId="0" fontId="10" fillId="0" borderId="16" xfId="1" applyNumberFormat="1" applyFont="1" applyFill="1" applyBorder="1" applyAlignment="1">
      <alignment horizontal="left" vertical="center" wrapText="1" indent="1"/>
    </xf>
    <xf numFmtId="0" fontId="10" fillId="0" borderId="16" xfId="1" applyNumberFormat="1" applyFont="1" applyFill="1" applyBorder="1" applyAlignment="1">
      <alignment horizontal="left" vertical="center" wrapText="1"/>
    </xf>
    <xf numFmtId="0" fontId="10" fillId="0" borderId="16" xfId="1" applyNumberFormat="1" applyFont="1" applyFill="1" applyBorder="1" applyAlignment="1">
      <alignment vertical="center" wrapText="1"/>
    </xf>
    <xf numFmtId="0" fontId="10" fillId="0" borderId="16" xfId="1" applyNumberFormat="1" applyFont="1" applyFill="1" applyBorder="1" applyAlignment="1">
      <alignment vertical="center"/>
    </xf>
    <xf numFmtId="0" fontId="38" fillId="0" borderId="16" xfId="1" applyNumberFormat="1" applyFont="1" applyFill="1" applyBorder="1" applyAlignment="1">
      <alignment horizontal="left" vertical="center" wrapText="1"/>
    </xf>
    <xf numFmtId="49" fontId="39" fillId="0" borderId="0" xfId="0" applyNumberFormat="1" applyFont="1" applyAlignment="1">
      <alignment horizontal="right" vertical="center"/>
    </xf>
    <xf numFmtId="0" fontId="0" fillId="0" borderId="0" xfId="0" applyAlignment="1">
      <alignment horizontal="left" indent="1"/>
    </xf>
    <xf numFmtId="49" fontId="8" fillId="0" borderId="3" xfId="0" applyNumberFormat="1" applyFont="1" applyBorder="1" applyAlignment="1">
      <alignment horizontal="right" vertical="center"/>
    </xf>
    <xf numFmtId="0" fontId="5" fillId="0" borderId="3" xfId="0" applyFont="1" applyBorder="1" applyAlignment="1">
      <alignment horizontal="left" vertical="center" wrapText="1" indent="1"/>
    </xf>
    <xf numFmtId="0" fontId="36" fillId="0" borderId="3" xfId="0" applyFont="1" applyBorder="1" applyAlignment="1">
      <alignment horizontal="left" vertical="center" wrapText="1"/>
    </xf>
    <xf numFmtId="0" fontId="5" fillId="0" borderId="3" xfId="0" applyFont="1" applyBorder="1" applyAlignment="1">
      <alignment vertical="center" wrapText="1"/>
    </xf>
    <xf numFmtId="0" fontId="5" fillId="0" borderId="3" xfId="0" applyFont="1" applyBorder="1" applyAlignment="1">
      <alignment vertical="center"/>
    </xf>
    <xf numFmtId="49" fontId="8" fillId="0" borderId="0" xfId="0" applyNumberFormat="1" applyFont="1" applyAlignment="1">
      <alignment horizontal="right" vertical="center"/>
    </xf>
    <xf numFmtId="0" fontId="5" fillId="0" borderId="0" xfId="0" applyFont="1" applyAlignment="1">
      <alignment horizontal="left" vertical="center" wrapText="1" indent="1"/>
    </xf>
    <xf numFmtId="0" fontId="36"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38" fillId="0" borderId="17" xfId="1" applyNumberFormat="1" applyFont="1" applyFill="1" applyBorder="1" applyAlignment="1">
      <alignment vertical="center" wrapText="1"/>
    </xf>
    <xf numFmtId="0" fontId="3" fillId="0" borderId="16" xfId="0" applyFont="1" applyBorder="1" applyAlignment="1">
      <alignment horizontal="left" vertical="center" wrapText="1" indent="1"/>
    </xf>
    <xf numFmtId="0" fontId="38" fillId="0" borderId="16" xfId="1" applyNumberFormat="1" applyFont="1" applyFill="1" applyBorder="1" applyAlignment="1">
      <alignment vertical="center" wrapText="1"/>
    </xf>
    <xf numFmtId="0" fontId="10" fillId="0" borderId="0" xfId="1" applyNumberFormat="1" applyFont="1" applyFill="1" applyAlignment="1">
      <alignment horizontal="left" vertical="center" wrapText="1" indent="1"/>
    </xf>
    <xf numFmtId="0" fontId="61" fillId="5" borderId="0" xfId="0" applyFont="1" applyFill="1" applyAlignment="1">
      <alignment horizontal="left" vertical="center"/>
    </xf>
    <xf numFmtId="49" fontId="61" fillId="5" borderId="0" xfId="0" applyNumberFormat="1" applyFont="1" applyFill="1" applyAlignment="1">
      <alignment horizontal="right" vertical="center"/>
    </xf>
    <xf numFmtId="0" fontId="62" fillId="5" borderId="0" xfId="0" applyFont="1" applyFill="1" applyAlignment="1">
      <alignment horizontal="left" vertical="center" wrapText="1" indent="1"/>
    </xf>
    <xf numFmtId="0" fontId="63" fillId="5" borderId="0" xfId="0" applyFont="1" applyFill="1" applyAlignment="1">
      <alignment horizontal="left" vertical="center" wrapText="1"/>
    </xf>
    <xf numFmtId="0" fontId="62" fillId="5" borderId="0" xfId="0" applyFont="1" applyFill="1" applyAlignment="1">
      <alignment vertical="center" wrapText="1"/>
    </xf>
    <xf numFmtId="0" fontId="62" fillId="5" borderId="0" xfId="0" applyFont="1" applyFill="1" applyAlignment="1">
      <alignment vertical="center"/>
    </xf>
    <xf numFmtId="0" fontId="10" fillId="9" borderId="16" xfId="0" applyFont="1" applyFill="1" applyBorder="1" applyAlignment="1">
      <alignment horizontal="left" vertical="center" wrapText="1" indent="1"/>
    </xf>
    <xf numFmtId="0" fontId="10" fillId="9" borderId="16" xfId="0" applyFont="1" applyFill="1" applyBorder="1" applyAlignment="1">
      <alignment horizontal="left" vertical="center" wrapText="1"/>
    </xf>
    <xf numFmtId="0" fontId="9" fillId="9" borderId="16" xfId="0" applyFont="1" applyFill="1" applyBorder="1" applyAlignment="1">
      <alignment vertical="center" wrapText="1"/>
    </xf>
    <xf numFmtId="0" fontId="10" fillId="9" borderId="17" xfId="0" applyFont="1" applyFill="1" applyBorder="1" applyAlignment="1">
      <alignment horizontal="left" vertical="center" wrapText="1"/>
    </xf>
    <xf numFmtId="0" fontId="9" fillId="9" borderId="17" xfId="0" applyFont="1" applyFill="1" applyBorder="1" applyAlignment="1">
      <alignment vertical="center" wrapText="1"/>
    </xf>
    <xf numFmtId="0" fontId="10" fillId="9" borderId="8" xfId="0" applyFont="1" applyFill="1" applyBorder="1" applyAlignment="1">
      <alignment horizontal="left" vertical="center" wrapText="1" indent="1"/>
    </xf>
    <xf numFmtId="0" fontId="10" fillId="9" borderId="8" xfId="0" applyFont="1" applyFill="1" applyBorder="1" applyAlignment="1">
      <alignment horizontal="left" vertical="center" wrapText="1"/>
    </xf>
    <xf numFmtId="0" fontId="9" fillId="9" borderId="8" xfId="0" applyFont="1" applyFill="1" applyBorder="1" applyAlignment="1">
      <alignment vertical="center" wrapText="1"/>
    </xf>
    <xf numFmtId="0" fontId="9" fillId="9" borderId="0" xfId="0" applyFont="1" applyFill="1" applyAlignment="1">
      <alignment vertical="center" wrapText="1"/>
    </xf>
    <xf numFmtId="0" fontId="10" fillId="0" borderId="0" xfId="0" applyFont="1" applyAlignment="1">
      <alignment horizontal="left" vertical="center" wrapText="1" indent="1"/>
    </xf>
    <xf numFmtId="0" fontId="10" fillId="9" borderId="8" xfId="1" applyNumberFormat="1" applyFont="1" applyFill="1" applyBorder="1" applyAlignment="1">
      <alignment horizontal="left" vertical="center" wrapText="1" indent="1"/>
    </xf>
    <xf numFmtId="0" fontId="10" fillId="9" borderId="8" xfId="0" applyFont="1" applyFill="1" applyBorder="1" applyAlignment="1">
      <alignment vertical="center" wrapText="1"/>
    </xf>
    <xf numFmtId="0" fontId="10" fillId="0" borderId="8" xfId="0" applyFont="1" applyBorder="1" applyAlignment="1">
      <alignment horizontal="left" vertical="center" wrapText="1"/>
    </xf>
    <xf numFmtId="0" fontId="10" fillId="0" borderId="16" xfId="0" applyFont="1" applyBorder="1" applyAlignment="1">
      <alignment horizontal="left" vertical="center" wrapText="1" indent="1"/>
    </xf>
    <xf numFmtId="0" fontId="10" fillId="0" borderId="16" xfId="0" applyFont="1" applyBorder="1" applyAlignment="1">
      <alignment horizontal="left" vertical="center" wrapText="1"/>
    </xf>
    <xf numFmtId="49" fontId="48" fillId="4" borderId="0" xfId="0" applyNumberFormat="1" applyFont="1" applyFill="1" applyAlignment="1">
      <alignment horizontal="right" vertical="center" wrapText="1"/>
    </xf>
    <xf numFmtId="0" fontId="10" fillId="4" borderId="0" xfId="0" applyFont="1" applyFill="1" applyAlignment="1">
      <alignment horizontal="left" vertical="center" wrapText="1" indent="1"/>
    </xf>
    <xf numFmtId="0" fontId="10" fillId="9" borderId="8" xfId="1" applyNumberFormat="1" applyFont="1" applyFill="1" applyBorder="1" applyAlignment="1">
      <alignment horizontal="left" vertical="center" wrapText="1"/>
    </xf>
    <xf numFmtId="0" fontId="3" fillId="0" borderId="16" xfId="0" applyFont="1" applyBorder="1" applyAlignment="1">
      <alignment vertical="center" wrapText="1"/>
    </xf>
    <xf numFmtId="0" fontId="10" fillId="9" borderId="17" xfId="1" applyNumberFormat="1" applyFont="1" applyFill="1" applyBorder="1" applyAlignment="1">
      <alignment horizontal="left" vertical="center" wrapText="1" indent="1"/>
    </xf>
    <xf numFmtId="0" fontId="10" fillId="9" borderId="17" xfId="1" applyNumberFormat="1" applyFont="1" applyFill="1" applyBorder="1" applyAlignment="1">
      <alignment horizontal="left" vertical="center" wrapText="1"/>
    </xf>
    <xf numFmtId="0" fontId="10" fillId="9" borderId="17" xfId="1" applyNumberFormat="1" applyFont="1" applyFill="1" applyBorder="1" applyAlignment="1">
      <alignment vertical="center" wrapText="1"/>
    </xf>
    <xf numFmtId="0" fontId="61" fillId="10" borderId="0" xfId="0" applyFont="1" applyFill="1" applyAlignment="1">
      <alignment horizontal="left" vertical="center"/>
    </xf>
    <xf numFmtId="49" fontId="61" fillId="10" borderId="0" xfId="0" applyNumberFormat="1" applyFont="1" applyFill="1" applyAlignment="1">
      <alignment horizontal="right" vertical="center"/>
    </xf>
    <xf numFmtId="0" fontId="62" fillId="10" borderId="0" xfId="0" applyFont="1" applyFill="1" applyAlignment="1">
      <alignment horizontal="left" vertical="center" wrapText="1" indent="1"/>
    </xf>
    <xf numFmtId="0" fontId="63" fillId="10" borderId="0" xfId="0" applyFont="1" applyFill="1" applyAlignment="1">
      <alignment horizontal="left" vertical="center" wrapText="1"/>
    </xf>
    <xf numFmtId="0" fontId="62" fillId="10" borderId="0" xfId="0" applyFont="1" applyFill="1" applyAlignment="1">
      <alignment vertical="center" wrapText="1"/>
    </xf>
    <xf numFmtId="0" fontId="62" fillId="10" borderId="0" xfId="0" applyFont="1" applyFill="1" applyAlignment="1">
      <alignment vertical="center"/>
    </xf>
    <xf numFmtId="49" fontId="64" fillId="10" borderId="15" xfId="0" applyNumberFormat="1" applyFont="1" applyFill="1" applyBorder="1" applyAlignment="1">
      <alignment horizontal="right" vertical="center"/>
    </xf>
    <xf numFmtId="0" fontId="64" fillId="10" borderId="15" xfId="0" applyFont="1" applyFill="1" applyBorder="1" applyAlignment="1">
      <alignment horizontal="left" vertical="center" wrapText="1" indent="1"/>
    </xf>
    <xf numFmtId="0" fontId="64" fillId="10" borderId="15" xfId="0" applyFont="1" applyFill="1" applyBorder="1" applyAlignment="1">
      <alignment vertical="center" wrapText="1"/>
    </xf>
    <xf numFmtId="0" fontId="10" fillId="0" borderId="20" xfId="1" applyNumberFormat="1" applyFont="1" applyFill="1" applyBorder="1" applyAlignment="1">
      <alignment horizontal="left" vertical="center" wrapText="1" indent="1"/>
    </xf>
    <xf numFmtId="0" fontId="10" fillId="0" borderId="20" xfId="0" applyFont="1" applyBorder="1" applyAlignment="1">
      <alignment horizontal="left" vertical="center" wrapText="1"/>
    </xf>
    <xf numFmtId="0" fontId="9" fillId="0" borderId="20" xfId="0" applyFont="1" applyBorder="1" applyAlignment="1">
      <alignment vertical="center" wrapText="1"/>
    </xf>
    <xf numFmtId="0" fontId="10" fillId="11" borderId="17" xfId="0" applyFont="1" applyFill="1" applyBorder="1" applyAlignment="1">
      <alignment horizontal="left" vertical="center" wrapText="1"/>
    </xf>
    <xf numFmtId="0" fontId="9" fillId="11" borderId="17" xfId="0" applyFont="1" applyFill="1" applyBorder="1" applyAlignment="1">
      <alignment vertical="center" wrapText="1"/>
    </xf>
    <xf numFmtId="0" fontId="10" fillId="11" borderId="8" xfId="0" applyFont="1" applyFill="1" applyBorder="1" applyAlignment="1">
      <alignment horizontal="left" vertical="center" wrapText="1"/>
    </xf>
    <xf numFmtId="0" fontId="9" fillId="11" borderId="8" xfId="0" applyFont="1" applyFill="1" applyBorder="1" applyAlignment="1">
      <alignment vertical="center" wrapText="1"/>
    </xf>
    <xf numFmtId="0" fontId="10" fillId="11" borderId="16" xfId="0" applyFont="1" applyFill="1" applyBorder="1" applyAlignment="1">
      <alignment horizontal="left" vertical="center" wrapText="1" indent="1"/>
    </xf>
    <xf numFmtId="0" fontId="10" fillId="11" borderId="16" xfId="0" applyFont="1" applyFill="1" applyBorder="1" applyAlignment="1">
      <alignment horizontal="left" vertical="center" wrapText="1"/>
    </xf>
    <xf numFmtId="0" fontId="10" fillId="11" borderId="16" xfId="1" applyNumberFormat="1" applyFont="1" applyFill="1" applyBorder="1" applyAlignment="1">
      <alignment vertical="center" wrapText="1"/>
    </xf>
    <xf numFmtId="0" fontId="10" fillId="11" borderId="16" xfId="0" applyFont="1" applyFill="1" applyBorder="1" applyAlignment="1">
      <alignment vertical="center" wrapText="1"/>
    </xf>
    <xf numFmtId="0" fontId="10" fillId="11" borderId="17" xfId="0" applyFont="1" applyFill="1" applyBorder="1" applyAlignment="1">
      <alignment vertical="center" wrapText="1"/>
    </xf>
    <xf numFmtId="0" fontId="10" fillId="11" borderId="8" xfId="0" applyFont="1" applyFill="1" applyBorder="1" applyAlignment="1">
      <alignment vertical="center" wrapText="1"/>
    </xf>
    <xf numFmtId="0" fontId="10" fillId="0" borderId="20" xfId="1" applyNumberFormat="1" applyFont="1" applyFill="1" applyBorder="1" applyAlignment="1">
      <alignment horizontal="left" vertical="center" wrapText="1"/>
    </xf>
    <xf numFmtId="0" fontId="10" fillId="0" borderId="20" xfId="1" applyNumberFormat="1" applyFont="1" applyFill="1" applyBorder="1" applyAlignment="1">
      <alignment vertical="center" wrapText="1"/>
    </xf>
    <xf numFmtId="0" fontId="10" fillId="0" borderId="20" xfId="1" applyNumberFormat="1" applyFont="1" applyFill="1" applyBorder="1" applyAlignment="1">
      <alignment vertical="center"/>
    </xf>
    <xf numFmtId="0" fontId="10" fillId="11" borderId="16" xfId="1" applyNumberFormat="1" applyFont="1" applyFill="1" applyBorder="1" applyAlignment="1">
      <alignment horizontal="left" vertical="center" wrapText="1" indent="1"/>
    </xf>
    <xf numFmtId="0" fontId="10" fillId="11" borderId="16" xfId="1" applyNumberFormat="1" applyFont="1" applyFill="1" applyBorder="1" applyAlignment="1">
      <alignment horizontal="left" vertical="center" wrapText="1"/>
    </xf>
    <xf numFmtId="0" fontId="10" fillId="11" borderId="16" xfId="1" applyNumberFormat="1" applyFont="1" applyFill="1" applyBorder="1" applyAlignment="1">
      <alignment vertical="center"/>
    </xf>
    <xf numFmtId="0" fontId="10" fillId="11" borderId="17" xfId="1" applyNumberFormat="1" applyFont="1" applyFill="1" applyBorder="1" applyAlignment="1">
      <alignment horizontal="left" vertical="center" wrapText="1"/>
    </xf>
    <xf numFmtId="0" fontId="10" fillId="11" borderId="17" xfId="1" applyNumberFormat="1" applyFont="1" applyFill="1" applyBorder="1" applyAlignment="1">
      <alignment vertical="center" wrapText="1"/>
    </xf>
    <xf numFmtId="0" fontId="10" fillId="11" borderId="17" xfId="1" applyNumberFormat="1" applyFont="1" applyFill="1" applyBorder="1" applyAlignment="1">
      <alignment vertical="center"/>
    </xf>
    <xf numFmtId="0" fontId="10" fillId="11" borderId="8" xfId="1" applyNumberFormat="1" applyFont="1" applyFill="1" applyBorder="1" applyAlignment="1">
      <alignment horizontal="left" vertical="center" wrapText="1"/>
    </xf>
    <xf numFmtId="0" fontId="10" fillId="11" borderId="8" xfId="1" applyNumberFormat="1" applyFont="1" applyFill="1" applyBorder="1" applyAlignment="1">
      <alignment vertical="center" wrapText="1"/>
    </xf>
    <xf numFmtId="0" fontId="10" fillId="11" borderId="8" xfId="1" applyNumberFormat="1" applyFont="1" applyFill="1" applyBorder="1" applyAlignment="1">
      <alignment vertical="center"/>
    </xf>
    <xf numFmtId="0" fontId="38" fillId="11" borderId="16" xfId="1" applyNumberFormat="1" applyFont="1" applyFill="1" applyBorder="1" applyAlignment="1">
      <alignment horizontal="left" vertical="center" wrapText="1"/>
    </xf>
    <xf numFmtId="0" fontId="38" fillId="11" borderId="3" xfId="1" applyNumberFormat="1" applyFont="1" applyFill="1" applyBorder="1" applyAlignment="1">
      <alignment horizontal="left" vertical="center" wrapText="1"/>
    </xf>
    <xf numFmtId="0" fontId="10" fillId="11" borderId="3" xfId="1" applyNumberFormat="1" applyFont="1" applyFill="1" applyBorder="1" applyAlignment="1">
      <alignment vertical="center" wrapText="1"/>
    </xf>
    <xf numFmtId="0" fontId="39" fillId="0" borderId="0" xfId="0" applyFont="1" applyAlignment="1">
      <alignment horizontal="right" vertical="center"/>
    </xf>
    <xf numFmtId="49" fontId="10" fillId="0" borderId="8" xfId="1" applyNumberFormat="1" applyFont="1" applyFill="1" applyBorder="1" applyAlignment="1">
      <alignment horizontal="left" vertical="center" wrapText="1" indent="1"/>
    </xf>
    <xf numFmtId="49" fontId="48" fillId="0" borderId="0" xfId="1" applyNumberFormat="1" applyFont="1" applyFill="1" applyBorder="1" applyAlignment="1">
      <alignment horizontal="center" vertical="center"/>
    </xf>
    <xf numFmtId="49" fontId="10" fillId="0" borderId="0" xfId="1" applyNumberFormat="1" applyFont="1" applyFill="1" applyBorder="1" applyAlignment="1">
      <alignment horizontal="left" vertical="center" wrapText="1" indent="1"/>
    </xf>
    <xf numFmtId="49" fontId="10" fillId="0" borderId="0" xfId="1" applyNumberFormat="1" applyFont="1" applyFill="1" applyBorder="1" applyAlignment="1">
      <alignment vertical="center" wrapText="1"/>
    </xf>
    <xf numFmtId="0" fontId="10" fillId="0" borderId="0" xfId="3" applyFont="1" applyFill="1" applyBorder="1" applyAlignment="1">
      <alignment vertical="center" wrapText="1"/>
    </xf>
    <xf numFmtId="0" fontId="10" fillId="0" borderId="8" xfId="0" applyFont="1" applyBorder="1"/>
    <xf numFmtId="0" fontId="10" fillId="0" borderId="8" xfId="3" applyFont="1" applyFill="1" applyBorder="1" applyAlignment="1">
      <alignment vertical="center" wrapText="1"/>
    </xf>
    <xf numFmtId="0" fontId="10" fillId="0" borderId="0" xfId="3" applyFont="1" applyFill="1" applyAlignment="1">
      <alignment vertical="center" wrapText="1"/>
    </xf>
    <xf numFmtId="0" fontId="3" fillId="0" borderId="8" xfId="0" applyFont="1" applyBorder="1" applyAlignment="1">
      <alignment horizontal="left" vertical="center" wrapText="1"/>
    </xf>
    <xf numFmtId="0" fontId="67" fillId="0" borderId="0" xfId="0" applyFont="1"/>
    <xf numFmtId="0" fontId="66" fillId="0" borderId="0" xfId="0" applyFont="1"/>
    <xf numFmtId="0" fontId="3" fillId="6" borderId="0" xfId="0" applyFont="1" applyFill="1"/>
    <xf numFmtId="0" fontId="51" fillId="6" borderId="0" xfId="0" applyFont="1" applyFill="1"/>
    <xf numFmtId="0" fontId="68" fillId="0" borderId="0" xfId="0" applyFont="1"/>
    <xf numFmtId="0" fontId="52" fillId="6" borderId="0" xfId="0" applyFont="1" applyFill="1"/>
    <xf numFmtId="0" fontId="49" fillId="7" borderId="12" xfId="0" applyFont="1" applyFill="1" applyBorder="1" applyAlignment="1">
      <alignment horizontal="left" vertical="center" wrapText="1"/>
    </xf>
    <xf numFmtId="0" fontId="8" fillId="0" borderId="8" xfId="0" applyFont="1" applyBorder="1" applyAlignment="1">
      <alignment horizontal="left" vertical="center"/>
    </xf>
    <xf numFmtId="0" fontId="5" fillId="0" borderId="8" xfId="0" applyFont="1" applyBorder="1" applyAlignment="1">
      <alignment horizontal="left" vertical="center" wrapText="1" indent="1"/>
    </xf>
    <xf numFmtId="0" fontId="36" fillId="0" borderId="8" xfId="0" applyFont="1" applyBorder="1" applyAlignment="1">
      <alignment horizontal="left" vertical="center" wrapText="1"/>
    </xf>
    <xf numFmtId="0" fontId="5" fillId="0" borderId="8" xfId="0" applyFont="1" applyBorder="1" applyAlignment="1">
      <alignment vertical="center" wrapText="1"/>
    </xf>
    <xf numFmtId="0" fontId="5" fillId="0" borderId="8" xfId="0" applyFont="1" applyBorder="1" applyAlignment="1">
      <alignment vertical="center"/>
    </xf>
    <xf numFmtId="0" fontId="3" fillId="6" borderId="0" xfId="0" applyFont="1" applyFill="1" applyAlignment="1">
      <alignment horizontal="center"/>
    </xf>
    <xf numFmtId="0" fontId="3" fillId="6" borderId="12" xfId="0" applyFont="1" applyFill="1" applyBorder="1" applyAlignment="1">
      <alignment horizontal="center"/>
    </xf>
    <xf numFmtId="49" fontId="5" fillId="7" borderId="0" xfId="0" applyNumberFormat="1" applyFont="1" applyFill="1" applyAlignment="1">
      <alignment vertical="top" wrapText="1"/>
    </xf>
    <xf numFmtId="0" fontId="64" fillId="7" borderId="0" xfId="0" applyFont="1" applyFill="1" applyAlignment="1">
      <alignment vertical="center"/>
    </xf>
    <xf numFmtId="49" fontId="4" fillId="7" borderId="0" xfId="1" applyNumberFormat="1" applyFont="1" applyFill="1" applyBorder="1" applyAlignment="1">
      <alignment vertical="top" wrapText="1"/>
    </xf>
    <xf numFmtId="49" fontId="10" fillId="7" borderId="0" xfId="1" applyNumberFormat="1" applyFont="1" applyFill="1" applyBorder="1" applyAlignment="1">
      <alignment vertical="top" wrapText="1"/>
    </xf>
    <xf numFmtId="0" fontId="64" fillId="7" borderId="0" xfId="0" applyFont="1" applyFill="1" applyAlignment="1">
      <alignment horizontal="left" vertical="center" wrapText="1"/>
    </xf>
    <xf numFmtId="0" fontId="64" fillId="7" borderId="0" xfId="0" applyFont="1" applyFill="1" applyAlignment="1">
      <alignment vertical="center" wrapText="1"/>
    </xf>
    <xf numFmtId="0" fontId="49" fillId="7" borderId="12" xfId="0" applyFont="1" applyFill="1" applyBorder="1" applyAlignment="1">
      <alignment horizontal="center" vertical="center" wrapText="1"/>
    </xf>
    <xf numFmtId="49" fontId="10" fillId="6" borderId="0" xfId="1" applyNumberFormat="1" applyFont="1" applyFill="1" applyBorder="1" applyAlignment="1">
      <alignment horizontal="left" vertical="center" wrapText="1" indent="1"/>
    </xf>
    <xf numFmtId="0" fontId="10" fillId="6" borderId="0" xfId="0" applyFont="1" applyFill="1"/>
    <xf numFmtId="0" fontId="10" fillId="6" borderId="0" xfId="3" applyFont="1" applyFill="1" applyBorder="1" applyAlignment="1">
      <alignment vertical="center" wrapText="1"/>
    </xf>
    <xf numFmtId="0" fontId="10" fillId="6" borderId="0" xfId="0" applyFont="1" applyFill="1" applyAlignment="1">
      <alignment vertical="center" wrapText="1"/>
    </xf>
    <xf numFmtId="0" fontId="10" fillId="6" borderId="8" xfId="0" applyFont="1" applyFill="1" applyBorder="1"/>
    <xf numFmtId="0" fontId="10" fillId="6" borderId="8" xfId="3" applyFont="1" applyFill="1" applyBorder="1" applyAlignment="1">
      <alignment vertical="center" wrapText="1"/>
    </xf>
    <xf numFmtId="0" fontId="10" fillId="6" borderId="8" xfId="0" applyFont="1" applyFill="1" applyBorder="1" applyAlignment="1">
      <alignment vertical="center" wrapText="1"/>
    </xf>
    <xf numFmtId="0" fontId="34" fillId="7" borderId="0" xfId="0" applyFont="1" applyFill="1" applyAlignment="1">
      <alignment horizontal="left" indent="2"/>
    </xf>
    <xf numFmtId="0" fontId="34" fillId="7" borderId="0" xfId="0" applyFont="1" applyFill="1"/>
    <xf numFmtId="0" fontId="5" fillId="7" borderId="0" xfId="0" applyFont="1" applyFill="1" applyAlignment="1">
      <alignment vertical="center" wrapText="1"/>
    </xf>
    <xf numFmtId="0" fontId="10" fillId="7" borderId="0" xfId="0" applyFont="1" applyFill="1" applyAlignment="1">
      <alignment horizontal="left" vertical="top" wrapText="1"/>
    </xf>
    <xf numFmtId="0" fontId="9" fillId="7" borderId="0" xfId="0" applyFont="1" applyFill="1" applyAlignment="1">
      <alignment vertical="center"/>
    </xf>
    <xf numFmtId="0" fontId="10" fillId="7" borderId="0" xfId="0" applyFont="1" applyFill="1" applyAlignment="1">
      <alignment wrapText="1"/>
    </xf>
    <xf numFmtId="0" fontId="4" fillId="7" borderId="0" xfId="0" applyFont="1" applyFill="1" applyAlignment="1">
      <alignment vertical="center" wrapText="1"/>
    </xf>
    <xf numFmtId="0" fontId="49" fillId="7" borderId="12" xfId="0" applyFont="1" applyFill="1" applyBorder="1" applyAlignment="1">
      <alignment horizontal="left" vertical="center"/>
    </xf>
    <xf numFmtId="0" fontId="49" fillId="7" borderId="12" xfId="0" applyFont="1" applyFill="1" applyBorder="1" applyAlignment="1">
      <alignment horizontal="center" vertical="center"/>
    </xf>
    <xf numFmtId="0" fontId="8" fillId="7" borderId="0" xfId="0" applyFont="1" applyFill="1" applyAlignment="1">
      <alignment horizontal="center" wrapText="1"/>
    </xf>
    <xf numFmtId="0" fontId="8" fillId="7" borderId="0" xfId="0" applyFont="1" applyFill="1" applyAlignment="1">
      <alignment wrapText="1"/>
    </xf>
    <xf numFmtId="0" fontId="34" fillId="7" borderId="0" xfId="0" applyFont="1" applyFill="1" applyAlignment="1">
      <alignment horizontal="left" vertical="center" wrapText="1"/>
    </xf>
    <xf numFmtId="0" fontId="8" fillId="7" borderId="0" xfId="0" applyFont="1" applyFill="1" applyAlignment="1">
      <alignment vertical="center" wrapText="1"/>
    </xf>
    <xf numFmtId="0" fontId="3" fillId="7" borderId="0" xfId="0" applyFont="1" applyFill="1" applyAlignment="1">
      <alignment horizontal="left" vertical="center"/>
    </xf>
    <xf numFmtId="0" fontId="3" fillId="6" borderId="8" xfId="0" applyFont="1" applyFill="1" applyBorder="1" applyAlignment="1">
      <alignment horizontal="left"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xf>
    <xf numFmtId="0" fontId="49" fillId="7" borderId="12" xfId="0" applyFont="1" applyFill="1" applyBorder="1" applyAlignment="1">
      <alignment horizontal="left" vertical="center" indent="1"/>
    </xf>
    <xf numFmtId="0" fontId="17" fillId="6" borderId="8" xfId="0" applyFont="1" applyFill="1" applyBorder="1" applyAlignment="1">
      <alignment horizontal="center" vertical="center"/>
    </xf>
    <xf numFmtId="0" fontId="3" fillId="6" borderId="17" xfId="0" applyFont="1" applyFill="1" applyBorder="1" applyAlignment="1">
      <alignment vertical="center"/>
    </xf>
    <xf numFmtId="0" fontId="17" fillId="6" borderId="17" xfId="0" applyFont="1" applyFill="1" applyBorder="1" applyAlignment="1">
      <alignment horizontal="center" vertical="center"/>
    </xf>
    <xf numFmtId="0" fontId="17" fillId="6" borderId="21" xfId="0" applyFont="1" applyFill="1" applyBorder="1" applyAlignment="1">
      <alignment vertical="center" wrapText="1"/>
    </xf>
    <xf numFmtId="0" fontId="3" fillId="6" borderId="21" xfId="0" applyFont="1" applyFill="1" applyBorder="1" applyAlignment="1">
      <alignment vertical="center"/>
    </xf>
    <xf numFmtId="0" fontId="17" fillId="6" borderId="8" xfId="0" applyFont="1" applyFill="1" applyBorder="1" applyAlignment="1">
      <alignment vertical="top" wrapText="1"/>
    </xf>
    <xf numFmtId="0" fontId="17" fillId="6" borderId="0" xfId="0" applyFont="1" applyFill="1" applyAlignment="1">
      <alignment horizontal="center" vertical="center"/>
    </xf>
    <xf numFmtId="0" fontId="17" fillId="6" borderId="7" xfId="0" applyFont="1" applyFill="1" applyBorder="1" applyAlignment="1">
      <alignment vertical="center" wrapText="1"/>
    </xf>
    <xf numFmtId="0" fontId="3" fillId="6" borderId="7" xfId="0" applyFont="1" applyFill="1" applyBorder="1" applyAlignment="1">
      <alignment vertical="center"/>
    </xf>
    <xf numFmtId="0" fontId="17" fillId="6" borderId="0" xfId="0" applyFont="1" applyFill="1" applyAlignment="1">
      <alignment vertical="top" wrapText="1"/>
    </xf>
    <xf numFmtId="0" fontId="17" fillId="6" borderId="0" xfId="0" applyFont="1" applyFill="1" applyAlignment="1">
      <alignment vertical="top"/>
    </xf>
    <xf numFmtId="0" fontId="3" fillId="6" borderId="8" xfId="0" applyFont="1" applyFill="1" applyBorder="1" applyAlignment="1">
      <alignment vertical="center" wrapText="1"/>
    </xf>
    <xf numFmtId="0" fontId="17" fillId="6" borderId="8" xfId="0" applyFont="1" applyFill="1" applyBorder="1" applyAlignment="1">
      <alignment vertical="top"/>
    </xf>
    <xf numFmtId="0" fontId="3" fillId="6" borderId="8" xfId="0" applyFont="1" applyFill="1" applyBorder="1" applyAlignment="1">
      <alignment horizontal="center" vertical="center"/>
    </xf>
    <xf numFmtId="0" fontId="17" fillId="6" borderId="3" xfId="0" applyFont="1" applyFill="1" applyBorder="1" applyAlignment="1">
      <alignment vertical="center" wrapText="1"/>
    </xf>
    <xf numFmtId="0" fontId="3" fillId="6" borderId="3" xfId="0" applyFont="1" applyFill="1" applyBorder="1" applyAlignment="1">
      <alignment vertical="center"/>
    </xf>
    <xf numFmtId="0" fontId="17" fillId="6" borderId="0" xfId="0" applyFont="1" applyFill="1" applyAlignment="1">
      <alignment vertical="center" wrapText="1"/>
    </xf>
    <xf numFmtId="172" fontId="15" fillId="0" borderId="0" xfId="2" applyNumberFormat="1" applyFont="1" applyFill="1" applyBorder="1" applyAlignment="1">
      <alignment horizontal="left" vertical="center" indent="3"/>
    </xf>
    <xf numFmtId="172" fontId="15" fillId="0" borderId="0" xfId="2" applyNumberFormat="1" applyFont="1" applyFill="1" applyBorder="1" applyAlignment="1">
      <alignment horizontal="left" vertical="center" indent="4"/>
    </xf>
    <xf numFmtId="172" fontId="15" fillId="0" borderId="0" xfId="2" applyNumberFormat="1" applyFont="1" applyFill="1" applyBorder="1" applyAlignment="1">
      <alignment horizontal="left" vertical="center" indent="7"/>
    </xf>
    <xf numFmtId="49" fontId="10" fillId="6" borderId="3" xfId="1" applyNumberFormat="1" applyFont="1" applyFill="1" applyBorder="1" applyAlignment="1">
      <alignment horizontal="left" vertical="center" wrapText="1" indent="1"/>
    </xf>
    <xf numFmtId="49" fontId="10" fillId="0" borderId="3" xfId="1" applyNumberFormat="1" applyFont="1" applyFill="1" applyBorder="1" applyAlignment="1">
      <alignment horizontal="left" vertical="center" wrapText="1" indent="1"/>
    </xf>
    <xf numFmtId="0" fontId="17" fillId="0" borderId="21" xfId="0" applyFont="1" applyBorder="1" applyAlignment="1">
      <alignment vertical="center" wrapText="1"/>
    </xf>
    <xf numFmtId="0" fontId="3" fillId="0" borderId="21" xfId="0" applyFont="1" applyBorder="1" applyAlignment="1">
      <alignment vertical="center"/>
    </xf>
    <xf numFmtId="0" fontId="17" fillId="0" borderId="3" xfId="0" applyFont="1" applyBorder="1" applyAlignment="1">
      <alignment vertical="center"/>
    </xf>
    <xf numFmtId="0" fontId="17" fillId="0" borderId="3" xfId="0" applyFont="1" applyBorder="1" applyAlignment="1">
      <alignment horizontal="center" vertical="center"/>
    </xf>
    <xf numFmtId="0" fontId="17" fillId="0" borderId="3" xfId="0" applyFont="1" applyBorder="1" applyAlignment="1">
      <alignment vertical="top"/>
    </xf>
    <xf numFmtId="0" fontId="3" fillId="0" borderId="3" xfId="0" applyFont="1" applyBorder="1" applyAlignment="1">
      <alignment vertical="center" wrapText="1"/>
    </xf>
    <xf numFmtId="0" fontId="17" fillId="0" borderId="21" xfId="0" applyFont="1" applyBorder="1" applyAlignment="1">
      <alignment vertical="center"/>
    </xf>
    <xf numFmtId="0" fontId="0" fillId="6" borderId="3" xfId="0" applyFill="1" applyBorder="1"/>
    <xf numFmtId="0" fontId="3" fillId="6" borderId="10" xfId="0" applyFont="1" applyFill="1" applyBorder="1" applyAlignment="1">
      <alignment vertical="center"/>
    </xf>
    <xf numFmtId="0" fontId="17" fillId="6" borderId="10" xfId="0" applyFont="1" applyFill="1" applyBorder="1" applyAlignment="1">
      <alignment horizontal="center" vertical="center"/>
    </xf>
    <xf numFmtId="0" fontId="0" fillId="6" borderId="7" xfId="0" applyFill="1" applyBorder="1"/>
    <xf numFmtId="0" fontId="0" fillId="6" borderId="0" xfId="0" applyFill="1"/>
    <xf numFmtId="166" fontId="3" fillId="0" borderId="0" xfId="2" applyNumberFormat="1" applyFont="1" applyAlignment="1">
      <alignment vertical="center"/>
    </xf>
    <xf numFmtId="0" fontId="55" fillId="0" borderId="0" xfId="0" applyFont="1" applyAlignment="1">
      <alignment horizontal="center" vertical="center"/>
    </xf>
    <xf numFmtId="0" fontId="64" fillId="10" borderId="15" xfId="0" applyFont="1" applyFill="1" applyBorder="1" applyAlignment="1">
      <alignment horizontal="left" vertical="center"/>
    </xf>
    <xf numFmtId="0" fontId="26" fillId="0" borderId="0" xfId="3" applyFont="1" applyFill="1" applyBorder="1" applyAlignment="1">
      <alignment vertical="center"/>
    </xf>
    <xf numFmtId="0" fontId="55" fillId="8" borderId="0" xfId="0" applyFont="1" applyFill="1" applyAlignment="1">
      <alignment vertical="top"/>
    </xf>
    <xf numFmtId="0" fontId="53" fillId="8" borderId="0" xfId="0" applyFont="1" applyFill="1" applyAlignment="1">
      <alignment vertical="top"/>
    </xf>
    <xf numFmtId="0" fontId="10" fillId="0" borderId="0" xfId="0" applyFont="1" applyAlignment="1">
      <alignment vertical="top"/>
    </xf>
    <xf numFmtId="0" fontId="55" fillId="8" borderId="5" xfId="0" applyFont="1" applyFill="1" applyBorder="1" applyAlignment="1">
      <alignment horizontal="center" vertical="center"/>
    </xf>
    <xf numFmtId="0" fontId="19" fillId="0" borderId="10" xfId="0" applyFont="1" applyBorder="1" applyAlignment="1">
      <alignment vertical="top"/>
    </xf>
    <xf numFmtId="0" fontId="19" fillId="0" borderId="0" xfId="0" applyFont="1" applyAlignment="1">
      <alignment vertical="top"/>
    </xf>
    <xf numFmtId="0" fontId="60" fillId="0" borderId="0" xfId="0" applyFont="1"/>
    <xf numFmtId="0" fontId="74" fillId="0" borderId="0" xfId="0" applyFont="1"/>
    <xf numFmtId="0" fontId="17" fillId="0" borderId="19" xfId="0" applyFont="1" applyBorder="1" applyAlignment="1">
      <alignment horizontal="center" vertical="center"/>
    </xf>
    <xf numFmtId="0" fontId="3" fillId="0" borderId="19" xfId="0" applyFont="1" applyBorder="1" applyAlignment="1">
      <alignment horizontal="left" vertical="center" wrapText="1"/>
    </xf>
    <xf numFmtId="0" fontId="3" fillId="0" borderId="0" xfId="0" quotePrefix="1" applyFont="1"/>
    <xf numFmtId="43" fontId="0" fillId="0" borderId="0" xfId="0" applyNumberFormat="1"/>
    <xf numFmtId="0" fontId="3" fillId="6" borderId="0" xfId="0" applyFont="1" applyFill="1" applyAlignment="1">
      <alignment vertical="center" wrapText="1"/>
    </xf>
    <xf numFmtId="0" fontId="3" fillId="0" borderId="8" xfId="0" applyFont="1" applyBorder="1" applyAlignment="1">
      <alignment vertical="center" wrapText="1"/>
    </xf>
    <xf numFmtId="0" fontId="3" fillId="0" borderId="19" xfId="0" applyFont="1" applyBorder="1" applyAlignment="1">
      <alignment vertical="center" wrapText="1"/>
    </xf>
    <xf numFmtId="0" fontId="9" fillId="0" borderId="0" xfId="0" applyFont="1" applyAlignment="1">
      <alignment horizontal="center" vertical="center" wrapText="1"/>
    </xf>
    <xf numFmtId="0" fontId="55" fillId="8" borderId="5" xfId="0" applyFont="1" applyFill="1" applyBorder="1" applyAlignment="1">
      <alignment horizontal="center" vertical="center" wrapText="1"/>
    </xf>
    <xf numFmtId="3" fontId="3" fillId="0" borderId="0" xfId="1" applyNumberFormat="1" applyFont="1" applyAlignment="1">
      <alignment horizontal="right"/>
    </xf>
    <xf numFmtId="172" fontId="15" fillId="0" borderId="0" xfId="2" quotePrefix="1" applyNumberFormat="1" applyFont="1" applyFill="1" applyBorder="1" applyAlignment="1">
      <alignment horizontal="center" vertical="center"/>
    </xf>
    <xf numFmtId="0" fontId="3" fillId="9" borderId="0" xfId="5" applyFont="1" applyFill="1" applyAlignment="1">
      <alignment vertical="center"/>
    </xf>
    <xf numFmtId="172" fontId="15" fillId="0" borderId="0" xfId="2" quotePrefix="1" applyNumberFormat="1" applyFont="1" applyFill="1" applyBorder="1" applyAlignment="1">
      <alignment horizontal="left" vertical="center" indent="9"/>
    </xf>
    <xf numFmtId="3" fontId="3" fillId="0" borderId="0" xfId="0" applyNumberFormat="1" applyFont="1" applyAlignment="1">
      <alignment horizontal="center" vertical="center" wrapText="1"/>
    </xf>
    <xf numFmtId="3" fontId="17" fillId="9" borderId="3" xfId="0" applyNumberFormat="1" applyFont="1" applyFill="1" applyBorder="1" applyAlignment="1">
      <alignment horizontal="center"/>
    </xf>
    <xf numFmtId="3" fontId="3" fillId="0" borderId="5" xfId="0" applyNumberFormat="1" applyFont="1" applyBorder="1" applyAlignment="1">
      <alignment horizontal="center" vertical="center" wrapText="1"/>
    </xf>
    <xf numFmtId="3" fontId="3" fillId="9" borderId="5" xfId="0" applyNumberFormat="1" applyFont="1" applyFill="1" applyBorder="1" applyAlignment="1">
      <alignment horizontal="center" vertical="center" wrapText="1"/>
    </xf>
    <xf numFmtId="3" fontId="17" fillId="0" borderId="0" xfId="0" applyNumberFormat="1" applyFont="1" applyAlignment="1">
      <alignment horizontal="center" vertical="center" wrapText="1"/>
    </xf>
    <xf numFmtId="0" fontId="3" fillId="9" borderId="0" xfId="0" applyFont="1" applyFill="1" applyAlignment="1">
      <alignment horizontal="center" vertical="center"/>
    </xf>
    <xf numFmtId="2" fontId="3" fillId="9" borderId="4" xfId="0" applyNumberFormat="1" applyFont="1" applyFill="1" applyBorder="1" applyAlignment="1">
      <alignment horizontal="center" vertical="center"/>
    </xf>
    <xf numFmtId="0" fontId="3" fillId="0" borderId="0" xfId="0" applyFont="1" applyAlignment="1">
      <alignment horizontal="center" vertical="center"/>
    </xf>
    <xf numFmtId="0" fontId="15" fillId="0" borderId="0" xfId="0" applyFont="1"/>
    <xf numFmtId="0" fontId="15" fillId="13" borderId="0" xfId="0" applyFont="1" applyFill="1"/>
    <xf numFmtId="164" fontId="15" fillId="0" borderId="0" xfId="0" applyNumberFormat="1" applyFont="1"/>
    <xf numFmtId="3" fontId="15" fillId="0" borderId="0" xfId="1" applyNumberFormat="1" applyFont="1" applyFill="1" applyBorder="1" applyAlignment="1">
      <alignment horizontal="center" vertical="center" wrapText="1"/>
    </xf>
    <xf numFmtId="3" fontId="15" fillId="0" borderId="0" xfId="1" quotePrefix="1" applyNumberFormat="1" applyFont="1" applyFill="1" applyBorder="1" applyAlignment="1">
      <alignment horizontal="center" vertical="center"/>
    </xf>
    <xf numFmtId="3" fontId="10" fillId="0" borderId="0" xfId="1" applyNumberFormat="1" applyFont="1" applyFill="1" applyBorder="1" applyAlignment="1">
      <alignment horizontal="center" vertical="center" wrapText="1"/>
    </xf>
    <xf numFmtId="9" fontId="15" fillId="0" borderId="0" xfId="2" applyFont="1" applyFill="1" applyBorder="1"/>
    <xf numFmtId="173" fontId="80" fillId="0" borderId="0" xfId="1" applyNumberFormat="1" applyFont="1" applyFill="1" applyBorder="1" applyAlignment="1">
      <alignment horizontal="center"/>
    </xf>
    <xf numFmtId="173" fontId="15" fillId="0" borderId="0" xfId="1" quotePrefix="1" applyNumberFormat="1" applyFont="1" applyFill="1" applyBorder="1" applyAlignment="1">
      <alignment horizontal="center"/>
    </xf>
    <xf numFmtId="172" fontId="15" fillId="0" borderId="0" xfId="2" applyNumberFormat="1" applyFont="1" applyFill="1" applyBorder="1" applyAlignment="1">
      <alignment horizontal="left" vertical="center" indent="5"/>
    </xf>
    <xf numFmtId="9" fontId="80" fillId="0" borderId="0" xfId="2" applyFont="1" applyFill="1" applyBorder="1" applyAlignment="1">
      <alignment horizontal="center"/>
    </xf>
    <xf numFmtId="9" fontId="81" fillId="0" borderId="0" xfId="2" applyFont="1" applyFill="1" applyBorder="1" applyAlignment="1">
      <alignment horizontal="center"/>
    </xf>
    <xf numFmtId="0" fontId="80" fillId="0" borderId="0" xfId="0" applyFont="1"/>
    <xf numFmtId="0" fontId="15" fillId="0" borderId="0" xfId="0" applyFont="1" applyAlignment="1">
      <alignment horizontal="right"/>
    </xf>
    <xf numFmtId="0" fontId="15" fillId="0" borderId="0" xfId="0" applyFont="1" applyAlignment="1">
      <alignment wrapText="1"/>
    </xf>
    <xf numFmtId="3" fontId="13" fillId="0" borderId="0" xfId="1" applyNumberFormat="1" applyFont="1" applyFill="1" applyBorder="1" applyAlignment="1">
      <alignment horizontal="center"/>
    </xf>
    <xf numFmtId="15" fontId="55" fillId="4" borderId="0" xfId="0" applyNumberFormat="1" applyFont="1" applyFill="1" applyAlignment="1">
      <alignment horizontal="center" vertical="center"/>
    </xf>
    <xf numFmtId="9" fontId="10" fillId="4" borderId="0" xfId="2" applyFont="1" applyFill="1" applyBorder="1" applyAlignment="1">
      <alignment horizontal="center" vertical="center" wrapText="1"/>
    </xf>
    <xf numFmtId="166" fontId="10" fillId="4" borderId="0" xfId="2" applyNumberFormat="1" applyFont="1" applyFill="1" applyBorder="1" applyAlignment="1">
      <alignment horizontal="center" vertical="center" wrapText="1"/>
    </xf>
    <xf numFmtId="10" fontId="10" fillId="4" borderId="0" xfId="2" applyNumberFormat="1" applyFont="1" applyFill="1" applyBorder="1" applyAlignment="1">
      <alignment horizontal="center" vertical="center" wrapText="1"/>
    </xf>
    <xf numFmtId="0" fontId="10" fillId="4" borderId="17" xfId="0" applyFont="1" applyFill="1" applyBorder="1" applyAlignment="1">
      <alignment horizontal="left" vertical="center" wrapText="1"/>
    </xf>
    <xf numFmtId="0" fontId="9" fillId="4" borderId="17" xfId="0" applyFont="1" applyFill="1" applyBorder="1" applyAlignment="1">
      <alignment vertical="center" wrapText="1"/>
    </xf>
    <xf numFmtId="0" fontId="10" fillId="4" borderId="8" xfId="0" applyFont="1" applyFill="1" applyBorder="1" applyAlignment="1">
      <alignment horizontal="left" vertical="center" wrapText="1"/>
    </xf>
    <xf numFmtId="0" fontId="9" fillId="4" borderId="8" xfId="0" applyFont="1" applyFill="1" applyBorder="1" applyAlignment="1">
      <alignment vertical="center" wrapText="1"/>
    </xf>
    <xf numFmtId="0" fontId="0" fillId="4" borderId="0" xfId="0" applyFill="1" applyAlignment="1">
      <alignment vertical="center"/>
    </xf>
    <xf numFmtId="0" fontId="10" fillId="4" borderId="17" xfId="0" applyFont="1" applyFill="1" applyBorder="1" applyAlignment="1">
      <alignment vertical="center" wrapText="1"/>
    </xf>
    <xf numFmtId="0" fontId="10" fillId="4" borderId="8" xfId="0" applyFont="1" applyFill="1" applyBorder="1" applyAlignment="1">
      <alignment vertical="center" wrapText="1"/>
    </xf>
    <xf numFmtId="0" fontId="53" fillId="4" borderId="0" xfId="0" applyFont="1" applyFill="1"/>
    <xf numFmtId="0" fontId="3" fillId="4" borderId="0" xfId="0" applyFont="1" applyFill="1" applyAlignment="1">
      <alignment horizontal="center" vertical="center" wrapText="1"/>
    </xf>
    <xf numFmtId="164" fontId="3" fillId="4" borderId="0" xfId="1" applyNumberFormat="1" applyFont="1" applyFill="1" applyBorder="1" applyAlignment="1">
      <alignment horizontal="center" vertical="center" wrapText="1"/>
    </xf>
    <xf numFmtId="0" fontId="0" fillId="4" borderId="0" xfId="0" applyFill="1" applyAlignment="1">
      <alignment horizontal="center" vertical="center" wrapText="1"/>
    </xf>
    <xf numFmtId="0" fontId="39" fillId="4" borderId="0" xfId="0" applyFont="1" applyFill="1" applyAlignment="1">
      <alignment vertical="center" wrapText="1"/>
    </xf>
    <xf numFmtId="0" fontId="0" fillId="4" borderId="0" xfId="0" applyFill="1" applyAlignment="1">
      <alignment vertical="center" wrapText="1"/>
    </xf>
    <xf numFmtId="0" fontId="0" fillId="4" borderId="0" xfId="0" applyFill="1" applyAlignment="1">
      <alignment horizontal="left" vertical="center" wrapText="1"/>
    </xf>
    <xf numFmtId="17" fontId="0" fillId="4" borderId="0" xfId="0" applyNumberFormat="1" applyFill="1" applyAlignment="1">
      <alignment horizontal="center" vertical="center" wrapText="1"/>
    </xf>
    <xf numFmtId="15" fontId="0" fillId="4" borderId="0" xfId="0" applyNumberFormat="1" applyFill="1" applyAlignment="1">
      <alignment horizontal="center" vertical="center" wrapText="1"/>
    </xf>
    <xf numFmtId="0" fontId="0" fillId="4" borderId="0" xfId="0" applyFill="1" applyAlignment="1">
      <alignment horizontal="right"/>
    </xf>
    <xf numFmtId="0" fontId="55" fillId="4" borderId="0" xfId="0" applyFont="1" applyFill="1" applyAlignment="1">
      <alignment horizontal="right" vertical="center"/>
    </xf>
    <xf numFmtId="0" fontId="13" fillId="4" borderId="0" xfId="0" applyFont="1" applyFill="1" applyAlignment="1">
      <alignment horizontal="left" vertical="center"/>
    </xf>
    <xf numFmtId="0" fontId="13" fillId="4" borderId="0" xfId="0" applyFont="1" applyFill="1" applyAlignment="1">
      <alignment horizontal="right" vertical="center"/>
    </xf>
    <xf numFmtId="172" fontId="15" fillId="4" borderId="0" xfId="2" applyNumberFormat="1" applyFont="1" applyFill="1" applyBorder="1" applyAlignment="1">
      <alignment horizontal="center" vertical="center"/>
    </xf>
    <xf numFmtId="0" fontId="55" fillId="4" borderId="0" xfId="0" applyFont="1" applyFill="1" applyAlignment="1">
      <alignment horizontal="center" vertical="center"/>
    </xf>
    <xf numFmtId="0" fontId="15" fillId="4" borderId="0" xfId="0" applyFont="1" applyFill="1" applyAlignment="1">
      <alignment horizontal="left" vertical="center" wrapText="1"/>
    </xf>
    <xf numFmtId="0" fontId="13" fillId="4" borderId="0" xfId="0" applyFont="1" applyFill="1" applyAlignment="1">
      <alignment vertical="center"/>
    </xf>
    <xf numFmtId="3" fontId="3" fillId="4" borderId="0" xfId="0" applyNumberFormat="1" applyFont="1" applyFill="1"/>
    <xf numFmtId="0" fontId="10" fillId="4" borderId="0" xfId="0" applyFont="1" applyFill="1" applyAlignment="1">
      <alignment horizontal="center" vertical="center" wrapText="1"/>
    </xf>
    <xf numFmtId="0" fontId="3" fillId="4" borderId="0" xfId="4" applyFill="1"/>
    <xf numFmtId="0" fontId="55" fillId="4" borderId="0" xfId="0" applyFont="1" applyFill="1" applyAlignment="1">
      <alignment horizontal="center" vertical="center" wrapText="1"/>
    </xf>
    <xf numFmtId="3" fontId="17" fillId="4" borderId="0" xfId="0" applyNumberFormat="1" applyFont="1" applyFill="1" applyAlignment="1">
      <alignment horizontal="center" vertical="center" wrapText="1"/>
    </xf>
    <xf numFmtId="15" fontId="55" fillId="0" borderId="0" xfId="0" applyNumberFormat="1" applyFont="1" applyAlignment="1">
      <alignment horizontal="center" vertical="center"/>
    </xf>
    <xf numFmtId="172" fontId="15" fillId="4" borderId="0" xfId="2" applyNumberFormat="1" applyFont="1" applyFill="1" applyBorder="1" applyAlignment="1">
      <alignment horizontal="left" vertical="center" indent="2"/>
    </xf>
    <xf numFmtId="172" fontId="15" fillId="4" borderId="0" xfId="2" quotePrefix="1" applyNumberFormat="1" applyFont="1" applyFill="1" applyBorder="1" applyAlignment="1">
      <alignment horizontal="left" vertical="center" indent="4"/>
    </xf>
    <xf numFmtId="9" fontId="3" fillId="4" borderId="0" xfId="2" applyFont="1" applyFill="1" applyBorder="1"/>
    <xf numFmtId="3" fontId="17" fillId="9" borderId="9" xfId="0" applyNumberFormat="1" applyFont="1" applyFill="1" applyBorder="1" applyAlignment="1">
      <alignment horizontal="center"/>
    </xf>
    <xf numFmtId="0" fontId="10" fillId="0" borderId="0" xfId="5" applyFont="1"/>
    <xf numFmtId="0" fontId="10" fillId="0" borderId="0" xfId="5" applyFont="1" applyAlignment="1">
      <alignment horizontal="left"/>
    </xf>
    <xf numFmtId="0" fontId="10" fillId="0" borderId="0" xfId="5" applyFont="1" applyAlignment="1">
      <alignment horizontal="center"/>
    </xf>
    <xf numFmtId="166" fontId="3" fillId="4" borderId="0" xfId="0" applyNumberFormat="1" applyFont="1" applyFill="1" applyAlignment="1">
      <alignment horizontal="center"/>
    </xf>
    <xf numFmtId="3" fontId="3" fillId="0" borderId="5" xfId="0" applyNumberFormat="1" applyFont="1" applyBorder="1" applyAlignment="1">
      <alignment horizontal="center"/>
    </xf>
    <xf numFmtId="0" fontId="3" fillId="8" borderId="0" xfId="5" applyFont="1" applyFill="1" applyAlignment="1">
      <alignment vertical="center"/>
    </xf>
    <xf numFmtId="0" fontId="10" fillId="9" borderId="0" xfId="5" applyFont="1" applyFill="1" applyAlignment="1">
      <alignment horizontal="center" vertical="center"/>
    </xf>
    <xf numFmtId="9" fontId="3" fillId="0" borderId="0" xfId="2" applyFont="1" applyAlignment="1">
      <alignment horizontal="center"/>
    </xf>
    <xf numFmtId="9" fontId="15" fillId="0" borderId="0" xfId="0" applyNumberFormat="1" applyFont="1" applyAlignment="1">
      <alignment horizontal="right" vertical="center" wrapText="1"/>
    </xf>
    <xf numFmtId="0" fontId="84" fillId="4" borderId="0" xfId="0" applyFont="1" applyFill="1" applyAlignment="1">
      <alignment horizontal="left" wrapText="1"/>
    </xf>
    <xf numFmtId="0" fontId="83" fillId="0" borderId="0" xfId="0" applyFont="1"/>
    <xf numFmtId="0" fontId="3" fillId="0" borderId="17" xfId="1" applyNumberFormat="1" applyFont="1" applyBorder="1" applyAlignment="1">
      <alignment horizontal="left" vertical="center" wrapText="1"/>
    </xf>
    <xf numFmtId="3" fontId="13" fillId="0" borderId="0" xfId="1" applyNumberFormat="1" applyFont="1" applyFill="1" applyBorder="1" applyAlignment="1">
      <alignment horizontal="center" vertical="center" wrapText="1"/>
    </xf>
    <xf numFmtId="172" fontId="13" fillId="0" borderId="0" xfId="2" applyNumberFormat="1" applyFont="1" applyFill="1" applyBorder="1" applyAlignment="1">
      <alignment horizontal="left" vertical="center" indent="7"/>
    </xf>
    <xf numFmtId="3" fontId="77" fillId="0" borderId="0" xfId="1" applyNumberFormat="1" applyFont="1" applyFill="1" applyBorder="1" applyAlignment="1">
      <alignment horizontal="center" vertical="center" wrapText="1"/>
    </xf>
    <xf numFmtId="43" fontId="12" fillId="0" borderId="0" xfId="1" applyFont="1" applyFill="1" applyBorder="1" applyAlignment="1">
      <alignment horizontal="center" vertical="center" wrapText="1"/>
    </xf>
    <xf numFmtId="3" fontId="15" fillId="0" borderId="0" xfId="0" applyNumberFormat="1" applyFont="1" applyAlignment="1">
      <alignment horizontal="left" vertical="center"/>
    </xf>
    <xf numFmtId="3" fontId="77" fillId="0" borderId="0" xfId="0" applyNumberFormat="1" applyFont="1" applyAlignment="1">
      <alignment horizontal="right" vertical="center"/>
    </xf>
    <xf numFmtId="3" fontId="10" fillId="0" borderId="0" xfId="0" applyNumberFormat="1" applyFont="1" applyAlignment="1">
      <alignment horizontal="left" vertical="center"/>
    </xf>
    <xf numFmtId="3" fontId="13" fillId="0" borderId="0" xfId="0" applyNumberFormat="1" applyFont="1" applyAlignment="1">
      <alignment horizontal="right" vertical="center"/>
    </xf>
    <xf numFmtId="0" fontId="13" fillId="0" borderId="0" xfId="0" applyFont="1" applyAlignment="1">
      <alignment horizontal="right"/>
    </xf>
    <xf numFmtId="3" fontId="15" fillId="0" borderId="0" xfId="0" applyNumberFormat="1" applyFont="1"/>
    <xf numFmtId="167" fontId="15" fillId="0" borderId="0" xfId="0" applyNumberFormat="1" applyFont="1"/>
    <xf numFmtId="173" fontId="81" fillId="0" borderId="0" xfId="1" applyNumberFormat="1" applyFont="1" applyFill="1" applyBorder="1" applyAlignment="1">
      <alignment horizontal="center"/>
    </xf>
    <xf numFmtId="0" fontId="79" fillId="0" borderId="0" xfId="0" applyFont="1"/>
    <xf numFmtId="164" fontId="79" fillId="0" borderId="0" xfId="0" applyNumberFormat="1" applyFont="1"/>
    <xf numFmtId="173" fontId="9" fillId="0" borderId="0" xfId="1" applyNumberFormat="1" applyFont="1" applyFill="1" applyBorder="1" applyAlignment="1">
      <alignment horizontal="center"/>
    </xf>
    <xf numFmtId="0" fontId="15" fillId="0" borderId="0" xfId="0" applyFont="1" applyAlignment="1">
      <alignment horizontal="right" vertical="center"/>
    </xf>
    <xf numFmtId="3" fontId="38" fillId="0" borderId="0" xfId="0" applyNumberFormat="1" applyFont="1" applyAlignment="1">
      <alignment horizontal="center" vertical="center" wrapText="1"/>
    </xf>
    <xf numFmtId="0" fontId="78" fillId="0" borderId="0" xfId="0" applyFont="1" applyAlignment="1">
      <alignment vertical="center"/>
    </xf>
    <xf numFmtId="0" fontId="38" fillId="0" borderId="0" xfId="0" applyFont="1" applyAlignment="1">
      <alignment horizontal="left" vertical="center"/>
    </xf>
    <xf numFmtId="0" fontId="8" fillId="10" borderId="0" xfId="0" applyFont="1" applyFill="1" applyAlignment="1">
      <alignment vertical="center" wrapText="1"/>
    </xf>
    <xf numFmtId="0" fontId="15" fillId="11" borderId="0" xfId="0" applyFont="1" applyFill="1" applyAlignment="1">
      <alignment vertical="center"/>
    </xf>
    <xf numFmtId="3" fontId="3" fillId="0" borderId="0" xfId="0" applyNumberFormat="1" applyFont="1" applyAlignment="1">
      <alignment horizontal="right" vertical="center"/>
    </xf>
    <xf numFmtId="172" fontId="15" fillId="0" borderId="0" xfId="2" applyNumberFormat="1" applyFont="1" applyFill="1" applyAlignment="1">
      <alignment horizontal="center" vertical="center"/>
    </xf>
    <xf numFmtId="0" fontId="44" fillId="0" borderId="0" xfId="0" applyFont="1" applyAlignment="1">
      <alignment horizontal="left"/>
    </xf>
    <xf numFmtId="0" fontId="18" fillId="0" borderId="0" xfId="0" applyFont="1" applyAlignment="1">
      <alignment horizontal="left" wrapText="1"/>
    </xf>
    <xf numFmtId="0" fontId="8" fillId="10" borderId="0" xfId="0" applyFont="1" applyFill="1" applyAlignment="1">
      <alignment horizontal="left" vertical="center"/>
    </xf>
    <xf numFmtId="0" fontId="18" fillId="0" borderId="0" xfId="0" applyFont="1" applyAlignment="1">
      <alignment horizontal="left" vertical="top"/>
    </xf>
    <xf numFmtId="0" fontId="8" fillId="10" borderId="4" xfId="0" applyFont="1" applyFill="1" applyBorder="1" applyAlignment="1">
      <alignment horizontal="center" vertical="center" wrapText="1"/>
    </xf>
    <xf numFmtId="0" fontId="57" fillId="0" borderId="0" xfId="0" applyFont="1"/>
    <xf numFmtId="172" fontId="15" fillId="0" borderId="0" xfId="2" applyNumberFormat="1" applyFont="1" applyBorder="1" applyAlignment="1">
      <alignment horizontal="center" vertical="center"/>
    </xf>
    <xf numFmtId="9" fontId="3" fillId="4" borderId="0" xfId="2" applyFont="1" applyFill="1" applyBorder="1" applyAlignment="1">
      <alignment horizontal="center"/>
    </xf>
    <xf numFmtId="10" fontId="3" fillId="4" borderId="0" xfId="2" applyNumberFormat="1" applyFont="1" applyFill="1" applyBorder="1"/>
    <xf numFmtId="3" fontId="3" fillId="4" borderId="5" xfId="0" applyNumberFormat="1" applyFont="1" applyFill="1" applyBorder="1" applyAlignment="1">
      <alignment horizontal="center" vertical="center" wrapText="1"/>
    </xf>
    <xf numFmtId="0" fontId="13" fillId="0" borderId="0" xfId="0" applyFont="1" applyAlignment="1">
      <alignment horizontal="center" vertical="center"/>
    </xf>
    <xf numFmtId="172" fontId="13" fillId="4" borderId="0" xfId="2" applyNumberFormat="1" applyFont="1" applyFill="1" applyBorder="1" applyAlignment="1">
      <alignment horizontal="left" vertical="center" indent="4"/>
    </xf>
    <xf numFmtId="43" fontId="0" fillId="0" borderId="0" xfId="1" applyFont="1" applyFill="1" applyBorder="1" applyAlignment="1">
      <alignment vertical="center"/>
    </xf>
    <xf numFmtId="0" fontId="45" fillId="0" borderId="0" xfId="3" applyFont="1" applyBorder="1" applyAlignment="1">
      <alignment vertical="top"/>
    </xf>
    <xf numFmtId="15" fontId="55" fillId="4" borderId="0" xfId="0" applyNumberFormat="1" applyFont="1" applyFill="1" applyAlignment="1">
      <alignment vertical="center"/>
    </xf>
    <xf numFmtId="3" fontId="3" fillId="4" borderId="0" xfId="0" applyNumberFormat="1" applyFont="1" applyFill="1" applyAlignment="1">
      <alignment horizontal="center"/>
    </xf>
    <xf numFmtId="3" fontId="17" fillId="4" borderId="0" xfId="0" applyNumberFormat="1" applyFont="1" applyFill="1" applyAlignment="1">
      <alignment horizontal="center"/>
    </xf>
    <xf numFmtId="0" fontId="55" fillId="4" borderId="0" xfId="0" applyFont="1" applyFill="1" applyAlignment="1">
      <alignment vertical="center" wrapText="1"/>
    </xf>
    <xf numFmtId="15" fontId="55" fillId="4" borderId="0" xfId="0" applyNumberFormat="1" applyFont="1" applyFill="1" applyAlignment="1">
      <alignment horizontal="center" vertical="center" wrapText="1"/>
    </xf>
    <xf numFmtId="3" fontId="10" fillId="4" borderId="0" xfId="0" applyNumberFormat="1" applyFont="1" applyFill="1" applyAlignment="1">
      <alignment horizontal="center" vertical="center"/>
    </xf>
    <xf numFmtId="3" fontId="9" fillId="4" borderId="0" xfId="0" applyNumberFormat="1" applyFont="1" applyFill="1" applyAlignment="1">
      <alignment horizontal="center" vertical="center"/>
    </xf>
    <xf numFmtId="0" fontId="3" fillId="4" borderId="0" xfId="5" applyFont="1" applyFill="1"/>
    <xf numFmtId="0" fontId="55" fillId="4" borderId="0" xfId="5" applyFont="1" applyFill="1" applyAlignment="1">
      <alignment vertical="center" wrapText="1"/>
    </xf>
    <xf numFmtId="15" fontId="55" fillId="4" borderId="0" xfId="5" applyNumberFormat="1" applyFont="1" applyFill="1" applyAlignment="1">
      <alignment horizontal="center" vertical="center" wrapText="1"/>
    </xf>
    <xf numFmtId="3" fontId="10" fillId="4" borderId="0" xfId="5" applyNumberFormat="1" applyFont="1" applyFill="1" applyAlignment="1">
      <alignment horizontal="center" vertical="center"/>
    </xf>
    <xf numFmtId="3" fontId="9" fillId="4" borderId="0" xfId="5" applyNumberFormat="1" applyFont="1" applyFill="1" applyAlignment="1">
      <alignment horizontal="center" vertical="center"/>
    </xf>
    <xf numFmtId="3" fontId="3" fillId="9" borderId="0" xfId="0" quotePrefix="1" applyNumberFormat="1" applyFont="1" applyFill="1" applyAlignment="1">
      <alignment horizontal="center" vertical="center" wrapText="1"/>
    </xf>
    <xf numFmtId="0" fontId="87" fillId="0" borderId="0" xfId="0" applyFont="1"/>
    <xf numFmtId="0" fontId="3" fillId="0" borderId="0" xfId="0" quotePrefix="1" applyFont="1" applyAlignment="1">
      <alignment vertical="top" wrapText="1"/>
    </xf>
    <xf numFmtId="0" fontId="3" fillId="0" borderId="0" xfId="0" quotePrefix="1" applyFont="1" applyAlignment="1">
      <alignment horizontal="center" vertical="top" wrapText="1"/>
    </xf>
    <xf numFmtId="2" fontId="0" fillId="0" borderId="0" xfId="0" applyNumberFormat="1"/>
    <xf numFmtId="0" fontId="17" fillId="0" borderId="0" xfId="0" applyFont="1" applyAlignment="1">
      <alignment horizontal="left" vertical="center" wrapText="1"/>
    </xf>
    <xf numFmtId="9" fontId="17" fillId="0" borderId="0" xfId="2" applyFont="1" applyBorder="1" applyAlignment="1">
      <alignment horizontal="center"/>
    </xf>
    <xf numFmtId="0" fontId="90" fillId="0" borderId="0" xfId="0" applyFont="1" applyAlignment="1">
      <alignment vertical="center"/>
    </xf>
    <xf numFmtId="0" fontId="91" fillId="0" borderId="0" xfId="0" applyFont="1" applyAlignment="1">
      <alignment horizontal="left" wrapText="1"/>
    </xf>
    <xf numFmtId="0" fontId="90" fillId="0" borderId="0" xfId="0" applyFont="1" applyAlignment="1">
      <alignment horizontal="left" vertical="center"/>
    </xf>
    <xf numFmtId="0" fontId="91" fillId="0" borderId="0" xfId="0" applyFont="1" applyAlignment="1">
      <alignment vertical="center"/>
    </xf>
    <xf numFmtId="0" fontId="89" fillId="0" borderId="0" xfId="0" applyFont="1" applyAlignment="1">
      <alignment horizontal="right" vertical="center"/>
    </xf>
    <xf numFmtId="164" fontId="15" fillId="0" borderId="0" xfId="1" applyNumberFormat="1" applyFont="1" applyFill="1" applyAlignment="1">
      <alignment wrapText="1"/>
    </xf>
    <xf numFmtId="164" fontId="15" fillId="0" borderId="0" xfId="1" applyNumberFormat="1" applyFont="1" applyFill="1"/>
    <xf numFmtId="164" fontId="3" fillId="0" borderId="0" xfId="1" applyNumberFormat="1" applyFont="1" applyFill="1" applyAlignment="1">
      <alignment horizontal="right"/>
    </xf>
    <xf numFmtId="0" fontId="15" fillId="0" borderId="3" xfId="0" applyFont="1" applyBorder="1" applyAlignment="1">
      <alignment wrapText="1"/>
    </xf>
    <xf numFmtId="0" fontId="55" fillId="9" borderId="0" xfId="0" applyFont="1" applyFill="1" applyAlignment="1">
      <alignment horizontal="center" vertical="center"/>
    </xf>
    <xf numFmtId="0" fontId="55" fillId="9" borderId="4" xfId="0" applyFont="1" applyFill="1" applyBorder="1" applyAlignment="1">
      <alignment horizontal="center"/>
    </xf>
    <xf numFmtId="1" fontId="3" fillId="0" borderId="0" xfId="0" applyNumberFormat="1" applyFont="1"/>
    <xf numFmtId="0" fontId="15" fillId="0" borderId="3" xfId="0" applyFont="1" applyBorder="1" applyAlignment="1">
      <alignment horizontal="left" vertical="center"/>
    </xf>
    <xf numFmtId="9" fontId="0" fillId="0" borderId="0" xfId="2" applyFont="1"/>
    <xf numFmtId="0" fontId="17" fillId="9" borderId="0" xfId="0" applyFont="1" applyFill="1" applyAlignment="1">
      <alignment horizontal="left" vertical="center"/>
    </xf>
    <xf numFmtId="0" fontId="0" fillId="0" borderId="30" xfId="0" applyBorder="1" applyAlignment="1">
      <alignment vertical="top" wrapText="1"/>
    </xf>
    <xf numFmtId="0" fontId="0" fillId="0" borderId="0" xfId="0" applyAlignment="1">
      <alignment vertical="top" wrapText="1"/>
    </xf>
    <xf numFmtId="172" fontId="15" fillId="0" borderId="0" xfId="2" applyNumberFormat="1" applyFont="1" applyAlignment="1">
      <alignment horizontal="center" vertical="center"/>
    </xf>
    <xf numFmtId="0" fontId="15" fillId="0" borderId="4" xfId="0" applyFont="1" applyBorder="1" applyAlignment="1">
      <alignment horizontal="center" vertical="center" wrapText="1"/>
    </xf>
    <xf numFmtId="0" fontId="10" fillId="11" borderId="4" xfId="0" applyFont="1" applyFill="1" applyBorder="1" applyAlignment="1">
      <alignment horizontal="center" vertical="center" wrapText="1"/>
    </xf>
    <xf numFmtId="3" fontId="10" fillId="4" borderId="0" xfId="0" applyNumberFormat="1" applyFont="1" applyFill="1" applyAlignment="1">
      <alignment horizontal="center" vertical="center" wrapText="1"/>
    </xf>
    <xf numFmtId="3" fontId="15" fillId="0" borderId="4" xfId="0" applyNumberFormat="1" applyFont="1" applyBorder="1" applyAlignment="1">
      <alignment horizontal="center" vertical="center" wrapText="1"/>
    </xf>
    <xf numFmtId="0" fontId="10" fillId="11" borderId="3"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4" borderId="4" xfId="0" applyFont="1" applyFill="1" applyBorder="1" applyAlignment="1">
      <alignment horizontal="center" vertical="center"/>
    </xf>
    <xf numFmtId="0" fontId="38" fillId="0" borderId="0" xfId="0" quotePrefix="1" applyFont="1" applyAlignment="1">
      <alignment horizontal="left"/>
    </xf>
    <xf numFmtId="0" fontId="38" fillId="0" borderId="0" xfId="0" applyFont="1" applyAlignment="1">
      <alignment horizontal="center"/>
    </xf>
    <xf numFmtId="3" fontId="15" fillId="11" borderId="0" xfId="0" applyNumberFormat="1" applyFont="1" applyFill="1" applyAlignment="1">
      <alignment horizontal="center" vertical="center" wrapText="1"/>
    </xf>
    <xf numFmtId="0" fontId="8" fillId="10" borderId="22" xfId="0" applyFont="1" applyFill="1" applyBorder="1" applyAlignment="1">
      <alignment horizontal="center" vertical="center"/>
    </xf>
    <xf numFmtId="0" fontId="13" fillId="11" borderId="0" xfId="0" applyFont="1" applyFill="1" applyAlignment="1">
      <alignment horizontal="left" vertical="center"/>
    </xf>
    <xf numFmtId="0" fontId="10" fillId="0" borderId="0" xfId="0" applyFont="1" applyAlignment="1">
      <alignment horizontal="center" vertical="center"/>
    </xf>
    <xf numFmtId="164" fontId="17" fillId="0" borderId="0" xfId="16" applyNumberFormat="1" applyFont="1" applyAlignment="1">
      <alignment horizontal="center"/>
    </xf>
    <xf numFmtId="164" fontId="20" fillId="0" borderId="0" xfId="0" applyNumberFormat="1" applyFont="1" applyAlignment="1">
      <alignment vertical="top" wrapText="1"/>
    </xf>
    <xf numFmtId="0" fontId="18" fillId="0" borderId="0" xfId="0" quotePrefix="1" applyFont="1" applyAlignment="1">
      <alignment vertical="top" wrapText="1"/>
    </xf>
    <xf numFmtId="164" fontId="10" fillId="0" borderId="0" xfId="1" applyNumberFormat="1" applyFont="1"/>
    <xf numFmtId="3" fontId="3" fillId="0" borderId="3" xfId="0" applyNumberFormat="1" applyFont="1" applyBorder="1" applyAlignment="1">
      <alignment horizontal="center" vertical="center"/>
    </xf>
    <xf numFmtId="172" fontId="15" fillId="0" borderId="17" xfId="2" applyNumberFormat="1" applyFont="1" applyBorder="1" applyAlignment="1">
      <alignment horizontal="center" vertical="center"/>
    </xf>
    <xf numFmtId="3" fontId="3" fillId="0" borderId="0" xfId="1" applyNumberFormat="1" applyFont="1" applyBorder="1" applyAlignment="1">
      <alignment horizontal="center" vertical="center" wrapText="1"/>
    </xf>
    <xf numFmtId="0" fontId="88" fillId="0" borderId="0" xfId="0" applyFont="1"/>
    <xf numFmtId="43" fontId="8" fillId="10" borderId="0" xfId="1" applyFont="1" applyFill="1" applyBorder="1" applyAlignment="1">
      <alignment horizontal="center" vertical="center" wrapText="1"/>
    </xf>
    <xf numFmtId="3" fontId="3" fillId="11" borderId="0" xfId="0" applyNumberFormat="1" applyFont="1" applyFill="1" applyAlignment="1">
      <alignment horizontal="center" vertical="center"/>
    </xf>
    <xf numFmtId="3" fontId="13" fillId="4" borderId="0" xfId="1" applyNumberFormat="1" applyFont="1" applyFill="1" applyAlignment="1">
      <alignment horizontal="center" vertical="center" wrapText="1"/>
    </xf>
    <xf numFmtId="164" fontId="3" fillId="0" borderId="0" xfId="0" applyNumberFormat="1" applyFont="1" applyAlignment="1">
      <alignment wrapText="1"/>
    </xf>
    <xf numFmtId="43" fontId="3" fillId="0" borderId="0" xfId="0" applyNumberFormat="1" applyFont="1" applyAlignment="1">
      <alignment wrapText="1"/>
    </xf>
    <xf numFmtId="10" fontId="3" fillId="0" borderId="0" xfId="0" applyNumberFormat="1" applyFont="1"/>
    <xf numFmtId="10" fontId="10" fillId="0" borderId="0" xfId="2" applyNumberFormat="1" applyFont="1" applyAlignment="1">
      <alignment horizontal="right" vertical="center" wrapText="1"/>
    </xf>
    <xf numFmtId="10" fontId="3" fillId="0" borderId="0" xfId="2" applyNumberFormat="1" applyFont="1" applyAlignment="1">
      <alignment horizontal="right" vertical="center" wrapText="1"/>
    </xf>
    <xf numFmtId="172" fontId="15" fillId="4" borderId="0" xfId="2" applyNumberFormat="1" applyFont="1" applyFill="1" applyAlignment="1">
      <alignment horizontal="left" vertical="center" indent="3"/>
    </xf>
    <xf numFmtId="166" fontId="3" fillId="0" borderId="0" xfId="2" applyNumberFormat="1" applyFont="1" applyAlignment="1">
      <alignment horizontal="right"/>
    </xf>
    <xf numFmtId="166" fontId="3" fillId="0" borderId="0" xfId="2" applyNumberFormat="1" applyFont="1" applyAlignment="1">
      <alignment horizontal="right" vertical="center" wrapText="1"/>
    </xf>
    <xf numFmtId="0" fontId="15" fillId="0" borderId="0" xfId="0" applyFont="1" applyAlignment="1">
      <alignment vertical="top" wrapText="1"/>
    </xf>
    <xf numFmtId="3" fontId="15" fillId="0" borderId="0" xfId="1" quotePrefix="1" applyNumberFormat="1" applyFont="1" applyFill="1" applyBorder="1" applyAlignment="1">
      <alignment horizontal="center"/>
    </xf>
    <xf numFmtId="0" fontId="13" fillId="0" borderId="0" xfId="0" applyFont="1" applyAlignment="1">
      <alignment wrapText="1"/>
    </xf>
    <xf numFmtId="3" fontId="13" fillId="0" borderId="0" xfId="0" applyNumberFormat="1" applyFont="1" applyAlignment="1">
      <alignment horizontal="right"/>
    </xf>
    <xf numFmtId="0" fontId="0" fillId="0" borderId="0" xfId="0" applyAlignment="1">
      <alignment vertical="top"/>
    </xf>
    <xf numFmtId="0" fontId="96" fillId="16" borderId="0" xfId="5" applyFont="1" applyFill="1" applyAlignment="1">
      <alignment horizontal="left" vertical="center" wrapText="1"/>
    </xf>
    <xf numFmtId="0" fontId="3" fillId="9" borderId="4" xfId="0" applyFont="1" applyFill="1" applyBorder="1" applyAlignment="1">
      <alignment horizontal="center"/>
    </xf>
    <xf numFmtId="172" fontId="15" fillId="9" borderId="0" xfId="2" quotePrefix="1" applyNumberFormat="1" applyFont="1" applyFill="1" applyAlignment="1">
      <alignment horizontal="center" vertical="center"/>
    </xf>
    <xf numFmtId="43" fontId="3" fillId="0" borderId="0" xfId="1" applyFont="1" applyAlignment="1">
      <alignment horizontal="center"/>
    </xf>
    <xf numFmtId="9" fontId="15" fillId="0" borderId="0" xfId="2" applyFont="1" applyAlignment="1">
      <alignment horizontal="right" vertical="center" wrapText="1"/>
    </xf>
    <xf numFmtId="3" fontId="3" fillId="0" borderId="4" xfId="0" applyNumberFormat="1" applyFont="1" applyBorder="1" applyAlignment="1">
      <alignment horizontal="center"/>
    </xf>
    <xf numFmtId="3" fontId="3" fillId="9" borderId="4" xfId="0" applyNumberFormat="1" applyFont="1" applyFill="1" applyBorder="1" applyAlignment="1">
      <alignment horizontal="center"/>
    </xf>
    <xf numFmtId="166" fontId="3" fillId="9" borderId="0" xfId="0" applyNumberFormat="1" applyFont="1" applyFill="1" applyAlignment="1">
      <alignment horizontal="center"/>
    </xf>
    <xf numFmtId="166" fontId="3" fillId="4" borderId="3" xfId="0" applyNumberFormat="1" applyFont="1" applyFill="1" applyBorder="1" applyAlignment="1">
      <alignment horizontal="center"/>
    </xf>
    <xf numFmtId="3" fontId="3" fillId="0" borderId="0" xfId="0" quotePrefix="1" applyNumberFormat="1" applyFont="1" applyAlignment="1">
      <alignment horizontal="center"/>
    </xf>
    <xf numFmtId="172" fontId="15" fillId="0" borderId="0" xfId="2" quotePrefix="1" applyNumberFormat="1" applyFont="1" applyAlignment="1">
      <alignment horizontal="center" vertical="center"/>
    </xf>
    <xf numFmtId="3" fontId="3" fillId="4" borderId="5" xfId="0" quotePrefix="1" applyNumberFormat="1" applyFont="1" applyFill="1" applyBorder="1" applyAlignment="1">
      <alignment horizontal="center" vertical="center" wrapText="1"/>
    </xf>
    <xf numFmtId="3" fontId="17" fillId="4" borderId="8" xfId="0" applyNumberFormat="1" applyFont="1" applyFill="1" applyBorder="1" applyAlignment="1">
      <alignment horizontal="center" vertical="center" wrapText="1"/>
    </xf>
    <xf numFmtId="0" fontId="3" fillId="9" borderId="0" xfId="0" applyFont="1" applyFill="1" applyAlignment="1">
      <alignment horizontal="left"/>
    </xf>
    <xf numFmtId="0" fontId="3" fillId="4" borderId="3" xfId="0" applyFont="1" applyFill="1" applyBorder="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left" vertical="center" indent="2"/>
    </xf>
    <xf numFmtId="0" fontId="13" fillId="0" borderId="0" xfId="0" applyFont="1" applyAlignment="1">
      <alignment horizontal="left" vertical="center" indent="2"/>
    </xf>
    <xf numFmtId="10" fontId="3" fillId="0" borderId="0" xfId="2" applyNumberFormat="1" applyFont="1" applyAlignment="1">
      <alignment horizontal="center"/>
    </xf>
    <xf numFmtId="3" fontId="9" fillId="0" borderId="0" xfId="5" applyNumberFormat="1" applyFont="1" applyAlignment="1">
      <alignment horizontal="center" vertical="center"/>
    </xf>
    <xf numFmtId="166" fontId="9" fillId="0" borderId="0" xfId="2" applyNumberFormat="1" applyFont="1" applyAlignment="1">
      <alignment horizontal="center" vertical="center"/>
    </xf>
    <xf numFmtId="10" fontId="10" fillId="0" borderId="0" xfId="2" applyNumberFormat="1" applyFont="1" applyAlignment="1">
      <alignment horizontal="center" vertical="center"/>
    </xf>
    <xf numFmtId="10" fontId="13" fillId="0" borderId="0" xfId="2" applyNumberFormat="1" applyFont="1" applyAlignment="1">
      <alignment horizontal="right" vertical="center" wrapText="1"/>
    </xf>
    <xf numFmtId="3" fontId="0" fillId="0" borderId="0" xfId="0" applyNumberFormat="1"/>
    <xf numFmtId="10" fontId="3" fillId="0" borderId="0" xfId="2" applyNumberFormat="1" applyFont="1" applyAlignment="1">
      <alignment horizontal="right"/>
    </xf>
    <xf numFmtId="3" fontId="3" fillId="0" borderId="0" xfId="1" applyNumberFormat="1" applyFont="1" applyBorder="1" applyAlignment="1">
      <alignment horizontal="right"/>
    </xf>
    <xf numFmtId="166" fontId="10" fillId="0" borderId="0" xfId="2" applyNumberFormat="1" applyFont="1" applyAlignment="1">
      <alignment horizontal="center" vertical="center"/>
    </xf>
    <xf numFmtId="177" fontId="3" fillId="0" borderId="0" xfId="2" applyNumberFormat="1" applyFont="1"/>
    <xf numFmtId="9" fontId="97" fillId="0" borderId="0" xfId="2" applyFont="1"/>
    <xf numFmtId="0" fontId="10" fillId="0" borderId="0" xfId="11" applyFont="1" applyAlignment="1">
      <alignment vertical="center"/>
    </xf>
    <xf numFmtId="166" fontId="3" fillId="4" borderId="0" xfId="2" applyNumberFormat="1" applyFont="1" applyFill="1" applyAlignment="1">
      <alignment horizontal="center"/>
    </xf>
    <xf numFmtId="10" fontId="3" fillId="4" borderId="0" xfId="2" applyNumberFormat="1" applyFont="1" applyFill="1" applyAlignment="1">
      <alignment horizontal="center"/>
    </xf>
    <xf numFmtId="0" fontId="10" fillId="9" borderId="17" xfId="0" applyFont="1" applyFill="1" applyBorder="1" applyAlignment="1">
      <alignment horizontal="left" vertical="center" wrapText="1" indent="1"/>
    </xf>
    <xf numFmtId="3" fontId="3" fillId="0" borderId="0" xfId="0" applyNumberFormat="1" applyFont="1" applyAlignment="1">
      <alignment horizontal="right" vertical="center" wrapText="1"/>
    </xf>
    <xf numFmtId="0" fontId="10" fillId="4" borderId="0" xfId="0" applyFont="1" applyFill="1" applyAlignment="1">
      <alignment horizontal="left" wrapText="1"/>
    </xf>
    <xf numFmtId="0" fontId="10" fillId="4" borderId="0" xfId="0" applyFont="1" applyFill="1" applyAlignment="1">
      <alignment horizontal="left"/>
    </xf>
    <xf numFmtId="0" fontId="8" fillId="4" borderId="0" xfId="0" applyFont="1" applyFill="1" applyAlignment="1">
      <alignment vertical="center" wrapText="1"/>
    </xf>
    <xf numFmtId="0" fontId="8" fillId="4" borderId="0" xfId="0" applyFont="1" applyFill="1" applyAlignment="1">
      <alignment horizontal="center" vertical="center" wrapText="1"/>
    </xf>
    <xf numFmtId="0" fontId="8" fillId="4" borderId="0" xfId="0" applyFont="1" applyFill="1" applyAlignment="1">
      <alignment horizontal="center"/>
    </xf>
    <xf numFmtId="0" fontId="3" fillId="4" borderId="8" xfId="0" applyFont="1" applyFill="1" applyBorder="1" applyAlignment="1">
      <alignment horizontal="left" vertical="center" wrapText="1"/>
    </xf>
    <xf numFmtId="0" fontId="10" fillId="9" borderId="17" xfId="0" applyFont="1" applyFill="1" applyBorder="1" applyAlignment="1">
      <alignment vertical="center" wrapText="1"/>
    </xf>
    <xf numFmtId="0" fontId="10" fillId="9" borderId="0" xfId="0" applyFont="1" applyFill="1" applyAlignment="1">
      <alignment horizontal="left" vertical="center" wrapText="1" indent="1"/>
    </xf>
    <xf numFmtId="0" fontId="10" fillId="9" borderId="0" xfId="0" applyFont="1" applyFill="1" applyAlignment="1">
      <alignment vertical="center" wrapText="1"/>
    </xf>
    <xf numFmtId="0" fontId="10" fillId="4" borderId="16" xfId="0" applyFont="1" applyFill="1" applyBorder="1" applyAlignment="1">
      <alignment horizontal="left" vertical="center" wrapText="1" indent="1"/>
    </xf>
    <xf numFmtId="0" fontId="10" fillId="4" borderId="16" xfId="0" applyFont="1" applyFill="1" applyBorder="1" applyAlignment="1">
      <alignment horizontal="left" vertical="center" wrapText="1"/>
    </xf>
    <xf numFmtId="0" fontId="9" fillId="4" borderId="16" xfId="0" applyFont="1" applyFill="1" applyBorder="1" applyAlignment="1">
      <alignment vertical="center" wrapText="1"/>
    </xf>
    <xf numFmtId="0" fontId="9" fillId="11" borderId="0" xfId="0" applyFont="1" applyFill="1" applyAlignment="1">
      <alignment vertical="center" wrapText="1"/>
    </xf>
    <xf numFmtId="0" fontId="10" fillId="4" borderId="17" xfId="1" applyNumberFormat="1" applyFont="1" applyFill="1" applyBorder="1" applyAlignment="1">
      <alignment vertical="center" wrapText="1"/>
    </xf>
    <xf numFmtId="0" fontId="10" fillId="4" borderId="8" xfId="1" applyNumberFormat="1" applyFont="1" applyFill="1" applyBorder="1" applyAlignment="1">
      <alignment vertical="center" wrapText="1"/>
    </xf>
    <xf numFmtId="0" fontId="17" fillId="0" borderId="8" xfId="0" applyFont="1" applyBorder="1" applyAlignment="1">
      <alignment horizontal="right" vertical="center"/>
    </xf>
    <xf numFmtId="0" fontId="3" fillId="0" borderId="8" xfId="0" applyFont="1" applyBorder="1" applyAlignment="1">
      <alignment horizontal="left" vertical="center" wrapText="1" indent="1"/>
    </xf>
    <xf numFmtId="0" fontId="35" fillId="4" borderId="0" xfId="0" applyFont="1" applyFill="1" applyAlignment="1">
      <alignment horizontal="left"/>
    </xf>
    <xf numFmtId="0" fontId="52" fillId="6" borderId="0" xfId="0" applyFont="1" applyFill="1" applyAlignment="1">
      <alignment horizontal="left"/>
    </xf>
    <xf numFmtId="0" fontId="52" fillId="6" borderId="12" xfId="0" applyFont="1" applyFill="1" applyBorder="1" applyAlignment="1">
      <alignment horizontal="left"/>
    </xf>
    <xf numFmtId="0" fontId="8" fillId="4" borderId="0" xfId="0" applyFont="1" applyFill="1" applyAlignment="1">
      <alignment horizontal="left"/>
    </xf>
    <xf numFmtId="0" fontId="8" fillId="7" borderId="0" xfId="0" applyFont="1" applyFill="1" applyAlignment="1">
      <alignment horizontal="left" wrapText="1"/>
    </xf>
    <xf numFmtId="0" fontId="8" fillId="7" borderId="0" xfId="0" applyFont="1" applyFill="1" applyAlignment="1">
      <alignment horizontal="left" vertical="center" wrapText="1"/>
    </xf>
    <xf numFmtId="0" fontId="3" fillId="4" borderId="3" xfId="0" applyFont="1" applyFill="1" applyBorder="1" applyAlignment="1">
      <alignment horizontal="center" vertical="center" wrapText="1"/>
    </xf>
    <xf numFmtId="0" fontId="10" fillId="0" borderId="0" xfId="0" applyFont="1" applyAlignment="1">
      <alignment horizontal="right" vertical="top" wrapText="1"/>
    </xf>
    <xf numFmtId="0" fontId="18" fillId="0" borderId="0" xfId="5" applyFont="1" applyAlignment="1">
      <alignment vertical="top"/>
    </xf>
    <xf numFmtId="0" fontId="26" fillId="0" borderId="0" xfId="3" applyFont="1" applyBorder="1" applyAlignment="1">
      <alignment vertical="top"/>
    </xf>
    <xf numFmtId="0" fontId="0" fillId="0" borderId="0" xfId="0" applyAlignment="1">
      <alignment horizontal="center" vertical="center"/>
    </xf>
    <xf numFmtId="0" fontId="100" fillId="0" borderId="0" xfId="0" applyFont="1"/>
    <xf numFmtId="3" fontId="10" fillId="11" borderId="0" xfId="0" applyNumberFormat="1" applyFont="1" applyFill="1" applyAlignment="1">
      <alignment horizontal="center" vertical="center" wrapText="1"/>
    </xf>
    <xf numFmtId="3" fontId="15" fillId="11" borderId="4"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166" fontId="3" fillId="9" borderId="4" xfId="0" applyNumberFormat="1" applyFont="1" applyFill="1" applyBorder="1" applyAlignment="1">
      <alignment horizontal="center"/>
    </xf>
    <xf numFmtId="0" fontId="45" fillId="0" borderId="0" xfId="3" applyFont="1" applyFill="1" applyAlignment="1">
      <alignment horizontal="left" vertical="center"/>
    </xf>
    <xf numFmtId="0" fontId="102" fillId="0" borderId="0" xfId="0" applyFont="1" applyAlignment="1">
      <alignment horizontal="center"/>
    </xf>
    <xf numFmtId="0" fontId="18" fillId="0" borderId="0" xfId="0" quotePrefix="1" applyFont="1" applyAlignment="1">
      <alignment horizontal="left"/>
    </xf>
    <xf numFmtId="0" fontId="18" fillId="0" borderId="0" xfId="0" applyFont="1" applyAlignment="1">
      <alignment horizontal="right"/>
    </xf>
    <xf numFmtId="0" fontId="20" fillId="0" borderId="0" xfId="0" quotePrefix="1" applyFont="1" applyAlignment="1">
      <alignment horizontal="left"/>
    </xf>
    <xf numFmtId="0" fontId="10" fillId="11" borderId="10" xfId="0" applyFont="1" applyFill="1" applyBorder="1" applyAlignment="1">
      <alignment horizontal="center" vertical="center" wrapText="1"/>
    </xf>
    <xf numFmtId="0" fontId="10" fillId="11" borderId="31" xfId="0" applyFont="1" applyFill="1" applyBorder="1" applyAlignment="1">
      <alignment horizontal="center" vertical="center" wrapText="1"/>
    </xf>
    <xf numFmtId="0" fontId="10" fillId="4" borderId="0" xfId="0" applyFont="1" applyFill="1" applyAlignment="1">
      <alignment horizontal="center" vertical="center"/>
    </xf>
    <xf numFmtId="0" fontId="20" fillId="0" borderId="0" xfId="0" applyFont="1"/>
    <xf numFmtId="0" fontId="10" fillId="11" borderId="0" xfId="0" applyFont="1" applyFill="1" applyAlignment="1">
      <alignment horizontal="center" vertical="center" wrapText="1"/>
    </xf>
    <xf numFmtId="3" fontId="10" fillId="0" borderId="0" xfId="0" applyNumberFormat="1" applyFont="1" applyAlignment="1">
      <alignment horizontal="center" vertical="center" wrapText="1"/>
    </xf>
    <xf numFmtId="3" fontId="10" fillId="0" borderId="4" xfId="0" applyNumberFormat="1" applyFont="1" applyBorder="1" applyAlignment="1">
      <alignment horizontal="center" vertical="center" wrapText="1"/>
    </xf>
    <xf numFmtId="3" fontId="10" fillId="11" borderId="4" xfId="0" applyNumberFormat="1"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3" fontId="15" fillId="4" borderId="0" xfId="0" applyNumberFormat="1" applyFont="1" applyFill="1" applyAlignment="1">
      <alignment horizontal="center" vertical="center" wrapText="1"/>
    </xf>
    <xf numFmtId="0" fontId="3" fillId="0" borderId="0" xfId="0" applyFont="1" applyAlignment="1">
      <alignment horizontal="right" wrapText="1"/>
    </xf>
    <xf numFmtId="3" fontId="15" fillId="0" borderId="4" xfId="1" applyNumberFormat="1" applyFont="1" applyFill="1" applyBorder="1" applyAlignment="1">
      <alignment horizontal="center" vertical="center" wrapText="1"/>
    </xf>
    <xf numFmtId="0" fontId="15" fillId="0" borderId="0" xfId="0" applyFont="1" applyAlignment="1">
      <alignment horizontal="center" vertical="center"/>
    </xf>
    <xf numFmtId="3" fontId="3" fillId="0" borderId="6" xfId="0" applyNumberFormat="1" applyFont="1" applyBorder="1" applyAlignment="1">
      <alignment horizontal="center" vertical="center"/>
    </xf>
    <xf numFmtId="0" fontId="98" fillId="0" borderId="0" xfId="0" applyFont="1" applyAlignment="1">
      <alignment vertical="top"/>
    </xf>
    <xf numFmtId="0" fontId="20" fillId="0" borderId="0" xfId="0" applyFont="1" applyAlignment="1">
      <alignment vertical="top"/>
    </xf>
    <xf numFmtId="0" fontId="18" fillId="0" borderId="0" xfId="0" applyFont="1" applyAlignment="1">
      <alignment vertical="top"/>
    </xf>
    <xf numFmtId="0" fontId="18" fillId="0" borderId="0" xfId="0" quotePrefix="1" applyFont="1" applyAlignment="1">
      <alignment vertical="top"/>
    </xf>
    <xf numFmtId="173" fontId="18" fillId="0" borderId="0" xfId="0" applyNumberFormat="1" applyFont="1" applyAlignment="1">
      <alignment vertical="top"/>
    </xf>
    <xf numFmtId="164" fontId="18" fillId="0" borderId="0" xfId="1" quotePrefix="1" applyNumberFormat="1" applyFont="1" applyAlignment="1">
      <alignment vertical="top"/>
    </xf>
    <xf numFmtId="164" fontId="18" fillId="0" borderId="0" xfId="0" applyNumberFormat="1" applyFont="1" applyAlignment="1">
      <alignment vertical="top"/>
    </xf>
    <xf numFmtId="164" fontId="18" fillId="0" borderId="0" xfId="1" applyNumberFormat="1" applyFont="1" applyAlignment="1">
      <alignment vertical="top"/>
    </xf>
    <xf numFmtId="164" fontId="106" fillId="0" borderId="0" xfId="12" applyNumberFormat="1" applyFont="1" applyAlignment="1">
      <alignment horizontal="center" vertical="top"/>
    </xf>
    <xf numFmtId="164" fontId="106" fillId="0" borderId="0" xfId="12" quotePrefix="1" applyNumberFormat="1" applyFont="1" applyAlignment="1">
      <alignment horizontal="center" vertical="top"/>
    </xf>
    <xf numFmtId="0" fontId="18" fillId="0" borderId="0" xfId="0" quotePrefix="1" applyFont="1" applyAlignment="1">
      <alignment horizontal="right" vertical="top"/>
    </xf>
    <xf numFmtId="0" fontId="18" fillId="0" borderId="0" xfId="0" applyFont="1" applyAlignment="1">
      <alignment horizontal="right" vertical="top"/>
    </xf>
    <xf numFmtId="173" fontId="18" fillId="0" borderId="0" xfId="0" quotePrefix="1" applyNumberFormat="1" applyFont="1" applyAlignment="1">
      <alignment vertical="top"/>
    </xf>
    <xf numFmtId="164" fontId="18" fillId="0" borderId="0" xfId="0" quotePrefix="1" applyNumberFormat="1" applyFont="1" applyAlignment="1">
      <alignment vertical="top"/>
    </xf>
    <xf numFmtId="0" fontId="24" fillId="0" borderId="0" xfId="0" applyFont="1" applyAlignment="1">
      <alignment vertical="top"/>
    </xf>
    <xf numFmtId="0" fontId="106" fillId="0" borderId="0" xfId="0" applyFont="1" applyAlignment="1">
      <alignment horizontal="left" vertical="top"/>
    </xf>
    <xf numFmtId="1" fontId="106" fillId="0" borderId="0" xfId="0" applyNumberFormat="1" applyFont="1" applyAlignment="1">
      <alignment horizontal="center" vertical="top"/>
    </xf>
    <xf numFmtId="1" fontId="106" fillId="0" borderId="0" xfId="0" quotePrefix="1" applyNumberFormat="1" applyFont="1" applyAlignment="1">
      <alignment horizontal="center" vertical="top"/>
    </xf>
    <xf numFmtId="3" fontId="106" fillId="0" borderId="0" xfId="0" applyNumberFormat="1" applyFont="1" applyAlignment="1">
      <alignment horizontal="center" vertical="top"/>
    </xf>
    <xf numFmtId="0" fontId="106" fillId="0" borderId="0" xfId="0" applyFont="1" applyAlignment="1">
      <alignment horizontal="center" vertical="top"/>
    </xf>
    <xf numFmtId="0" fontId="106" fillId="0" borderId="0" xfId="0" quotePrefix="1" applyFont="1" applyAlignment="1">
      <alignment horizontal="center" vertical="top"/>
    </xf>
    <xf numFmtId="43" fontId="106" fillId="0" borderId="0" xfId="0" applyNumberFormat="1" applyFont="1" applyAlignment="1">
      <alignment horizontal="center" vertical="top"/>
    </xf>
    <xf numFmtId="9" fontId="106" fillId="0" borderId="0" xfId="2" applyFont="1" applyAlignment="1">
      <alignment horizontal="center" vertical="top"/>
    </xf>
    <xf numFmtId="173" fontId="106" fillId="0" borderId="0" xfId="0" applyNumberFormat="1" applyFont="1" applyAlignment="1">
      <alignment horizontal="center" vertical="top"/>
    </xf>
    <xf numFmtId="3" fontId="18" fillId="0" borderId="0" xfId="0" applyNumberFormat="1" applyFont="1" applyAlignment="1">
      <alignment vertical="top"/>
    </xf>
    <xf numFmtId="3" fontId="12" fillId="10" borderId="0" xfId="0" applyNumberFormat="1" applyFont="1" applyFill="1" applyAlignment="1">
      <alignment horizontal="center" vertical="center"/>
    </xf>
    <xf numFmtId="3" fontId="3" fillId="11" borderId="0" xfId="0" applyNumberFormat="1" applyFont="1" applyFill="1" applyAlignment="1">
      <alignment horizontal="center"/>
    </xf>
    <xf numFmtId="0" fontId="18" fillId="4" borderId="0" xfId="0" applyFont="1" applyFill="1" applyAlignment="1">
      <alignment vertical="center"/>
    </xf>
    <xf numFmtId="0" fontId="18" fillId="4" borderId="0" xfId="0" applyFont="1" applyFill="1" applyAlignment="1">
      <alignment vertical="top"/>
    </xf>
    <xf numFmtId="3" fontId="18" fillId="0" borderId="0" xfId="0" applyNumberFormat="1" applyFont="1" applyAlignment="1">
      <alignment horizontal="center" vertical="top" wrapText="1"/>
    </xf>
    <xf numFmtId="3" fontId="10" fillId="4" borderId="18" xfId="0" applyNumberFormat="1" applyFont="1" applyFill="1" applyBorder="1" applyAlignment="1">
      <alignment horizontal="center"/>
    </xf>
    <xf numFmtId="172" fontId="10" fillId="4" borderId="0" xfId="2" applyNumberFormat="1" applyFont="1" applyFill="1" applyAlignment="1">
      <alignment horizontal="center" vertical="center"/>
    </xf>
    <xf numFmtId="3" fontId="10" fillId="11" borderId="18" xfId="0" applyNumberFormat="1" applyFont="1" applyFill="1" applyBorder="1" applyAlignment="1">
      <alignment horizontal="center"/>
    </xf>
    <xf numFmtId="172" fontId="10" fillId="11" borderId="0" xfId="2" applyNumberFormat="1" applyFont="1" applyFill="1" applyAlignment="1">
      <alignment horizontal="center" vertical="center"/>
    </xf>
    <xf numFmtId="3" fontId="10" fillId="4" borderId="27" xfId="0" applyNumberFormat="1" applyFont="1" applyFill="1" applyBorder="1" applyAlignment="1">
      <alignment horizontal="center"/>
    </xf>
    <xf numFmtId="172" fontId="10" fillId="4" borderId="8" xfId="2" quotePrefix="1" applyNumberFormat="1" applyFont="1" applyFill="1" applyBorder="1" applyAlignment="1">
      <alignment horizontal="center" vertical="center"/>
    </xf>
    <xf numFmtId="1" fontId="15" fillId="0" borderId="0" xfId="0" applyNumberFormat="1" applyFont="1" applyAlignment="1">
      <alignment horizontal="center" vertical="center" wrapText="1"/>
    </xf>
    <xf numFmtId="0" fontId="15" fillId="0" borderId="0" xfId="0" applyFont="1" applyAlignment="1">
      <alignment horizontal="center"/>
    </xf>
    <xf numFmtId="2" fontId="15" fillId="0" borderId="0" xfId="0" quotePrefix="1" applyNumberFormat="1" applyFont="1" applyAlignment="1">
      <alignment horizontal="center" vertical="center"/>
    </xf>
    <xf numFmtId="0" fontId="15" fillId="0" borderId="0" xfId="0" applyFont="1" applyAlignment="1">
      <alignment horizontal="center" wrapText="1"/>
    </xf>
    <xf numFmtId="3" fontId="15" fillId="0" borderId="0" xfId="0" applyNumberFormat="1" applyFont="1" applyAlignment="1">
      <alignment horizontal="center" vertical="center"/>
    </xf>
    <xf numFmtId="3" fontId="15" fillId="0" borderId="4" xfId="0" applyNumberFormat="1" applyFont="1" applyBorder="1" applyAlignment="1">
      <alignment horizontal="center" vertical="center"/>
    </xf>
    <xf numFmtId="3" fontId="15" fillId="0" borderId="3" xfId="0" applyNumberFormat="1" applyFont="1" applyBorder="1" applyAlignment="1">
      <alignment horizontal="center" vertical="center"/>
    </xf>
    <xf numFmtId="3" fontId="15" fillId="0" borderId="6" xfId="0" applyNumberFormat="1" applyFont="1" applyBorder="1" applyAlignment="1">
      <alignment horizontal="center" vertical="center"/>
    </xf>
    <xf numFmtId="1" fontId="15" fillId="2" borderId="0" xfId="0" applyNumberFormat="1" applyFont="1" applyFill="1" applyAlignment="1">
      <alignment horizontal="center" vertical="center" wrapText="1"/>
    </xf>
    <xf numFmtId="1" fontId="15"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73" fontId="3" fillId="0" borderId="0" xfId="1" applyNumberFormat="1" applyFont="1" applyAlignment="1">
      <alignment horizontal="center" vertical="center" wrapText="1"/>
    </xf>
    <xf numFmtId="173" fontId="3" fillId="0" borderId="0" xfId="1" applyNumberFormat="1" applyFont="1" applyFill="1" applyBorder="1" applyAlignment="1">
      <alignment horizontal="center" vertical="center" wrapText="1"/>
    </xf>
    <xf numFmtId="173" fontId="3" fillId="0" borderId="4" xfId="1" applyNumberFormat="1" applyFont="1" applyFill="1" applyBorder="1" applyAlignment="1">
      <alignment horizontal="center" vertical="center" wrapText="1"/>
    </xf>
    <xf numFmtId="173" fontId="15" fillId="2" borderId="0" xfId="1" applyNumberFormat="1" applyFont="1" applyFill="1" applyAlignment="1">
      <alignment horizontal="center" vertical="center" wrapText="1"/>
    </xf>
    <xf numFmtId="173" fontId="15" fillId="0" borderId="0" xfId="1" applyNumberFormat="1" applyFont="1" applyFill="1" applyBorder="1" applyAlignment="1">
      <alignment horizontal="center" vertical="center" wrapText="1"/>
    </xf>
    <xf numFmtId="173" fontId="15" fillId="0" borderId="4" xfId="1" applyNumberFormat="1" applyFont="1" applyFill="1" applyBorder="1" applyAlignment="1">
      <alignment horizontal="center" vertical="center" wrapText="1"/>
    </xf>
    <xf numFmtId="173" fontId="3" fillId="0" borderId="3" xfId="1" applyNumberFormat="1" applyFont="1" applyBorder="1" applyAlignment="1">
      <alignment horizontal="center" vertical="center" wrapText="1"/>
    </xf>
    <xf numFmtId="173" fontId="3" fillId="0" borderId="3" xfId="1" applyNumberFormat="1" applyFont="1" applyFill="1" applyBorder="1" applyAlignment="1">
      <alignment horizontal="center" vertical="center" wrapText="1"/>
    </xf>
    <xf numFmtId="173" fontId="3" fillId="0" borderId="6" xfId="1"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2" fontId="3" fillId="0" borderId="0" xfId="0" applyNumberFormat="1" applyFont="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0" borderId="0" xfId="0" applyNumberFormat="1" applyFont="1" applyAlignment="1">
      <alignment horizontal="center"/>
    </xf>
    <xf numFmtId="2" fontId="3" fillId="0" borderId="4" xfId="0" applyNumberFormat="1" applyFont="1" applyBorder="1" applyAlignment="1">
      <alignment horizontal="center"/>
    </xf>
    <xf numFmtId="0" fontId="3" fillId="0" borderId="4" xfId="0" applyFont="1" applyBorder="1" applyAlignment="1">
      <alignment horizontal="center" vertical="center"/>
    </xf>
    <xf numFmtId="2" fontId="3" fillId="0" borderId="3" xfId="0" applyNumberFormat="1" applyFont="1" applyBorder="1" applyAlignment="1">
      <alignment horizontal="center"/>
    </xf>
    <xf numFmtId="2" fontId="3" fillId="0" borderId="6" xfId="0" applyNumberFormat="1" applyFont="1" applyBorder="1" applyAlignment="1">
      <alignment horizontal="center"/>
    </xf>
    <xf numFmtId="2" fontId="3" fillId="4" borderId="0" xfId="0" applyNumberFormat="1" applyFont="1" applyFill="1" applyAlignment="1">
      <alignment horizontal="center" vertical="center" wrapText="1"/>
    </xf>
    <xf numFmtId="2" fontId="3" fillId="4" borderId="4" xfId="0" applyNumberFormat="1" applyFont="1" applyFill="1" applyBorder="1" applyAlignment="1">
      <alignment horizontal="center" vertical="center" wrapText="1"/>
    </xf>
    <xf numFmtId="0" fontId="24" fillId="0" borderId="10" xfId="0" applyFont="1" applyBorder="1" applyAlignment="1">
      <alignment vertical="top"/>
    </xf>
    <xf numFmtId="0" fontId="26" fillId="0" borderId="0" xfId="0" applyFont="1"/>
    <xf numFmtId="0" fontId="18" fillId="0" borderId="0" xfId="0" applyFont="1" applyAlignment="1">
      <alignment vertical="center"/>
    </xf>
    <xf numFmtId="9" fontId="15" fillId="0" borderId="0" xfId="0" applyNumberFormat="1" applyFont="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3" fillId="11" borderId="0" xfId="0" applyFont="1" applyFill="1" applyAlignment="1">
      <alignment horizontal="center" vertical="center"/>
    </xf>
    <xf numFmtId="0" fontId="27" fillId="0" borderId="0" xfId="0" applyFont="1" applyAlignment="1">
      <alignment horizontal="left" vertical="top"/>
    </xf>
    <xf numFmtId="0" fontId="9" fillId="0" borderId="0" xfId="0" applyFont="1" applyAlignment="1">
      <alignment vertical="center"/>
    </xf>
    <xf numFmtId="0" fontId="13" fillId="0" borderId="0" xfId="0" applyFont="1" applyAlignment="1">
      <alignment vertical="center"/>
    </xf>
    <xf numFmtId="0" fontId="10" fillId="0" borderId="0" xfId="0" applyFont="1" applyAlignment="1">
      <alignment horizontal="left" vertical="center" indent="1"/>
    </xf>
    <xf numFmtId="0" fontId="70" fillId="0" borderId="0" xfId="0" applyFont="1" applyAlignment="1">
      <alignment vertical="center" wrapText="1"/>
    </xf>
    <xf numFmtId="0" fontId="70" fillId="0" borderId="0" xfId="0" applyFont="1" applyAlignment="1">
      <alignment horizontal="center" vertical="center" wrapText="1"/>
    </xf>
    <xf numFmtId="0" fontId="0" fillId="11" borderId="8" xfId="0" applyFill="1" applyBorder="1" applyAlignment="1">
      <alignment vertical="center" wrapText="1"/>
    </xf>
    <xf numFmtId="3" fontId="0" fillId="11" borderId="8" xfId="0" applyNumberFormat="1" applyFill="1" applyBorder="1" applyAlignment="1">
      <alignment horizontal="center" vertical="center" wrapText="1"/>
    </xf>
    <xf numFmtId="3" fontId="10" fillId="0" borderId="0" xfId="0" applyNumberFormat="1" applyFont="1" applyAlignment="1">
      <alignment horizontal="center" vertical="center"/>
    </xf>
    <xf numFmtId="3" fontId="10" fillId="0" borderId="0" xfId="11" applyNumberFormat="1" applyFont="1" applyAlignment="1">
      <alignment horizontal="center" vertical="center"/>
    </xf>
    <xf numFmtId="0" fontId="10" fillId="0" borderId="0" xfId="0" applyFont="1" applyAlignment="1">
      <alignment horizontal="left" vertical="top"/>
    </xf>
    <xf numFmtId="2" fontId="3" fillId="0" borderId="0" xfId="0" applyNumberFormat="1" applyFont="1" applyAlignment="1">
      <alignment horizontal="center" vertical="center"/>
    </xf>
    <xf numFmtId="0" fontId="3" fillId="0" borderId="6" xfId="0" applyFont="1" applyBorder="1" applyAlignment="1">
      <alignment horizontal="center" vertical="center"/>
    </xf>
    <xf numFmtId="9" fontId="18" fillId="0" borderId="0" xfId="0" applyNumberFormat="1" applyFont="1" applyAlignment="1">
      <alignment horizontal="center" vertical="top"/>
    </xf>
    <xf numFmtId="2" fontId="3" fillId="0" borderId="4" xfId="1" applyNumberFormat="1" applyFont="1" applyBorder="1" applyAlignment="1">
      <alignment horizontal="center" vertical="center" wrapText="1"/>
    </xf>
    <xf numFmtId="0" fontId="44" fillId="0" borderId="0" xfId="0" applyFont="1" applyAlignment="1">
      <alignment horizontal="left" vertical="top"/>
    </xf>
    <xf numFmtId="0" fontId="18" fillId="0" borderId="0" xfId="0" applyFont="1" applyAlignment="1">
      <alignment horizontal="center" vertical="top" wrapText="1"/>
    </xf>
    <xf numFmtId="0" fontId="24" fillId="0" borderId="0" xfId="0" applyFont="1" applyAlignment="1">
      <alignment horizontal="right" vertical="top"/>
    </xf>
    <xf numFmtId="3" fontId="27" fillId="0" borderId="0" xfId="0" applyNumberFormat="1" applyFont="1" applyAlignment="1">
      <alignment horizontal="right" vertical="top"/>
    </xf>
    <xf numFmtId="172" fontId="27" fillId="0" borderId="0" xfId="2" applyNumberFormat="1" applyFont="1" applyFill="1" applyBorder="1" applyAlignment="1">
      <alignment horizontal="left" vertical="top"/>
    </xf>
    <xf numFmtId="0" fontId="27" fillId="0" borderId="0" xfId="0" applyFont="1" applyAlignment="1">
      <alignment vertical="top"/>
    </xf>
    <xf numFmtId="0" fontId="102" fillId="0" borderId="0" xfId="0" applyFont="1" applyAlignment="1">
      <alignment vertical="top" wrapText="1"/>
    </xf>
    <xf numFmtId="0" fontId="102" fillId="0" borderId="0" xfId="0" applyFont="1" applyAlignment="1">
      <alignment horizontal="right" vertical="top" wrapText="1"/>
    </xf>
    <xf numFmtId="0" fontId="20" fillId="0" borderId="0" xfId="0" applyFont="1" applyAlignment="1">
      <alignment horizontal="left" vertical="top" wrapText="1"/>
    </xf>
    <xf numFmtId="166" fontId="3" fillId="0" borderId="0" xfId="2" applyNumberFormat="1" applyFont="1" applyFill="1" applyAlignment="1">
      <alignment vertical="center"/>
    </xf>
    <xf numFmtId="172" fontId="15" fillId="0" borderId="0" xfId="2" applyNumberFormat="1" applyFont="1" applyFill="1" applyBorder="1" applyAlignment="1">
      <alignment horizontal="left" vertical="center" indent="2"/>
    </xf>
    <xf numFmtId="9" fontId="3" fillId="0" borderId="0" xfId="2" applyFont="1" applyFill="1" applyBorder="1"/>
    <xf numFmtId="15" fontId="55" fillId="0" borderId="0" xfId="0" applyNumberFormat="1" applyFont="1" applyAlignment="1">
      <alignment horizontal="center" vertical="center" wrapText="1"/>
    </xf>
    <xf numFmtId="164" fontId="3" fillId="0" borderId="0" xfId="1" applyNumberFormat="1" applyFont="1" applyFill="1" applyBorder="1" applyAlignment="1">
      <alignment vertical="center" wrapText="1"/>
    </xf>
    <xf numFmtId="164" fontId="3" fillId="0" borderId="0" xfId="1" applyNumberFormat="1" applyFont="1" applyFill="1" applyBorder="1" applyAlignment="1">
      <alignment horizontal="center"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vertical="center" wrapText="1"/>
    </xf>
    <xf numFmtId="167" fontId="107" fillId="0" borderId="0" xfId="0" applyNumberFormat="1" applyFont="1"/>
    <xf numFmtId="0" fontId="15" fillId="9" borderId="0" xfId="0" applyFont="1" applyFill="1" applyAlignment="1">
      <alignment horizontal="left" vertical="center"/>
    </xf>
    <xf numFmtId="43" fontId="55" fillId="4" borderId="0" xfId="1" applyFont="1" applyFill="1" applyAlignment="1">
      <alignment horizontal="center" vertical="center"/>
    </xf>
    <xf numFmtId="3" fontId="55" fillId="4" borderId="0" xfId="0" applyNumberFormat="1" applyFont="1" applyFill="1" applyAlignment="1">
      <alignment horizontal="center" vertical="center" wrapText="1"/>
    </xf>
    <xf numFmtId="43" fontId="15" fillId="4" borderId="0" xfId="1" applyFont="1" applyFill="1" applyAlignment="1">
      <alignment horizontal="left" vertical="center" indent="3"/>
    </xf>
    <xf numFmtId="0" fontId="105" fillId="0" borderId="0" xfId="0" applyFont="1" applyAlignment="1">
      <alignment horizontal="left" vertical="top"/>
    </xf>
    <xf numFmtId="0" fontId="15" fillId="14" borderId="0" xfId="0" applyFont="1" applyFill="1" applyAlignment="1">
      <alignment vertical="center"/>
    </xf>
    <xf numFmtId="172" fontId="13" fillId="9" borderId="3" xfId="2" quotePrefix="1" applyNumberFormat="1" applyFont="1" applyFill="1" applyBorder="1" applyAlignment="1">
      <alignment horizontal="center" vertical="center"/>
    </xf>
    <xf numFmtId="3" fontId="3" fillId="0" borderId="4" xfId="1" applyNumberFormat="1" applyFont="1" applyBorder="1" applyAlignment="1">
      <alignment horizontal="center" vertical="center" wrapText="1"/>
    </xf>
    <xf numFmtId="167" fontId="3" fillId="0" borderId="18" xfId="1" applyNumberFormat="1" applyFont="1" applyBorder="1" applyAlignment="1">
      <alignment horizontal="center"/>
    </xf>
    <xf numFmtId="167" fontId="3" fillId="0" borderId="18" xfId="1" applyNumberFormat="1" applyFont="1" applyFill="1" applyBorder="1" applyAlignment="1">
      <alignment horizontal="center"/>
    </xf>
    <xf numFmtId="9" fontId="3" fillId="0" borderId="0" xfId="2" applyFont="1" applyBorder="1" applyAlignment="1">
      <alignment horizontal="right"/>
    </xf>
    <xf numFmtId="0" fontId="3" fillId="6" borderId="17" xfId="0" applyFont="1" applyFill="1" applyBorder="1" applyAlignment="1">
      <alignment horizontal="left" vertical="center" wrapText="1"/>
    </xf>
    <xf numFmtId="0" fontId="15" fillId="0" borderId="0" xfId="0" applyFont="1" applyAlignment="1">
      <alignment horizontal="left" vertical="top"/>
    </xf>
    <xf numFmtId="0" fontId="15" fillId="0" borderId="0" xfId="1" applyNumberFormat="1" applyFont="1" applyFill="1" applyBorder="1" applyAlignment="1">
      <alignment horizontal="center" vertical="center"/>
    </xf>
    <xf numFmtId="0" fontId="3" fillId="11" borderId="0" xfId="0" applyFont="1" applyFill="1" applyAlignment="1">
      <alignment horizontal="center" vertical="center" wrapText="1"/>
    </xf>
    <xf numFmtId="0" fontId="10" fillId="4" borderId="3"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6" xfId="0" applyFont="1" applyFill="1" applyBorder="1" applyAlignment="1">
      <alignment horizontal="center" vertical="center"/>
    </xf>
    <xf numFmtId="164" fontId="0" fillId="0" borderId="0" xfId="0" applyNumberFormat="1"/>
    <xf numFmtId="0" fontId="20" fillId="0" borderId="0" xfId="0" applyFont="1" applyAlignment="1">
      <alignment horizontal="left" vertical="top"/>
    </xf>
    <xf numFmtId="0" fontId="84" fillId="0" borderId="0" xfId="0" applyFont="1" applyAlignment="1">
      <alignment horizontal="left" wrapText="1"/>
    </xf>
    <xf numFmtId="0" fontId="82" fillId="0" borderId="0" xfId="0" applyFont="1"/>
    <xf numFmtId="1" fontId="3" fillId="9" borderId="4" xfId="1" applyNumberFormat="1" applyFont="1" applyFill="1" applyBorder="1" applyAlignment="1">
      <alignment horizontal="center"/>
    </xf>
    <xf numFmtId="1" fontId="3" fillId="0" borderId="6" xfId="1" applyNumberFormat="1" applyFont="1" applyBorder="1" applyAlignment="1">
      <alignment horizontal="center" vertical="center" wrapText="1"/>
    </xf>
    <xf numFmtId="0" fontId="3" fillId="6" borderId="19" xfId="0" applyFont="1" applyFill="1" applyBorder="1" applyAlignment="1">
      <alignment horizontal="left" vertical="center" wrapText="1"/>
    </xf>
    <xf numFmtId="0" fontId="3" fillId="6" borderId="19" xfId="0" applyFont="1" applyFill="1" applyBorder="1" applyAlignment="1">
      <alignment vertical="center" wrapText="1"/>
    </xf>
    <xf numFmtId="0" fontId="17" fillId="6" borderId="16" xfId="0" applyFont="1" applyFill="1" applyBorder="1" applyAlignment="1">
      <alignment horizontal="center" vertical="center"/>
    </xf>
    <xf numFmtId="0" fontId="3" fillId="0" borderId="19" xfId="0" applyFont="1" applyBorder="1" applyAlignment="1">
      <alignment horizontal="left" vertical="center" wrapText="1" indent="1"/>
    </xf>
    <xf numFmtId="0" fontId="86" fillId="0" borderId="0" xfId="0" applyFont="1" applyAlignment="1">
      <alignment vertical="center"/>
    </xf>
    <xf numFmtId="0" fontId="12" fillId="0" borderId="0" xfId="0" applyFont="1" applyAlignment="1">
      <alignment horizontal="right" vertical="center"/>
    </xf>
    <xf numFmtId="0" fontId="10" fillId="11" borderId="17" xfId="0" applyFont="1" applyFill="1" applyBorder="1" applyAlignment="1">
      <alignment horizontal="left" vertical="center" wrapText="1" indent="1"/>
    </xf>
    <xf numFmtId="0" fontId="10" fillId="4" borderId="17" xfId="0" applyFont="1" applyFill="1" applyBorder="1" applyAlignment="1">
      <alignment horizontal="left" vertical="center" wrapText="1" indent="1"/>
    </xf>
    <xf numFmtId="0" fontId="55" fillId="9" borderId="5" xfId="0" applyFont="1" applyFill="1" applyBorder="1" applyAlignment="1">
      <alignment horizontal="center" vertical="center"/>
    </xf>
    <xf numFmtId="43" fontId="27" fillId="0" borderId="0" xfId="1" applyFont="1" applyFill="1" applyBorder="1" applyAlignment="1">
      <alignment horizontal="right" vertical="top"/>
    </xf>
    <xf numFmtId="0" fontId="3" fillId="4" borderId="0" xfId="0" applyFont="1" applyFill="1" applyAlignment="1">
      <alignment vertical="top"/>
    </xf>
    <xf numFmtId="0" fontId="31" fillId="0" borderId="0" xfId="0" applyFont="1" applyAlignment="1">
      <alignment horizontal="center" vertical="center"/>
    </xf>
    <xf numFmtId="0" fontId="11"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53" fillId="8" borderId="0" xfId="0" applyFont="1" applyFill="1" applyAlignment="1">
      <alignment horizontal="center" vertical="center"/>
    </xf>
    <xf numFmtId="0" fontId="53" fillId="8" borderId="13" xfId="0" applyFont="1" applyFill="1" applyBorder="1" applyAlignment="1">
      <alignment horizontal="center" vertical="center"/>
    </xf>
    <xf numFmtId="9" fontId="17" fillId="0" borderId="0" xfId="2" applyFont="1" applyBorder="1" applyAlignment="1">
      <alignment horizontal="center" vertical="center"/>
    </xf>
    <xf numFmtId="0" fontId="111" fillId="0" borderId="0" xfId="0" applyFont="1"/>
    <xf numFmtId="3" fontId="3" fillId="0" borderId="0" xfId="0" quotePrefix="1" applyNumberFormat="1" applyFont="1" applyAlignment="1">
      <alignment horizontal="center" vertical="center"/>
    </xf>
    <xf numFmtId="0" fontId="10" fillId="0" borderId="4" xfId="0" applyFont="1" applyBorder="1" applyAlignment="1">
      <alignment horizontal="center" vertical="center"/>
    </xf>
    <xf numFmtId="43" fontId="8" fillId="10" borderId="18" xfId="1" applyFont="1" applyFill="1" applyBorder="1" applyAlignment="1">
      <alignment horizontal="center" vertical="center" wrapText="1"/>
    </xf>
    <xf numFmtId="3" fontId="3" fillId="0" borderId="18" xfId="0" applyNumberFormat="1" applyFont="1" applyBorder="1" applyAlignment="1">
      <alignment horizontal="center" vertical="center"/>
    </xf>
    <xf numFmtId="3" fontId="3" fillId="11" borderId="18" xfId="0" applyNumberFormat="1" applyFont="1" applyFill="1" applyBorder="1" applyAlignment="1">
      <alignment horizontal="center" vertical="center"/>
    </xf>
    <xf numFmtId="3" fontId="3" fillId="0" borderId="18" xfId="0" quotePrefix="1" applyNumberFormat="1" applyFont="1" applyBorder="1" applyAlignment="1">
      <alignment horizontal="center" vertical="center"/>
    </xf>
    <xf numFmtId="0" fontId="3" fillId="11" borderId="18" xfId="0" quotePrefix="1" applyFont="1" applyFill="1" applyBorder="1" applyAlignment="1">
      <alignment horizontal="center" vertical="center"/>
    </xf>
    <xf numFmtId="1" fontId="3" fillId="0" borderId="0" xfId="0" applyNumberFormat="1" applyFont="1" applyAlignment="1">
      <alignment horizontal="center" vertical="center"/>
    </xf>
    <xf numFmtId="0" fontId="9" fillId="0" borderId="17" xfId="0" applyFont="1" applyBorder="1" applyAlignment="1">
      <alignment vertical="center" wrapText="1"/>
    </xf>
    <xf numFmtId="0" fontId="9" fillId="0" borderId="8" xfId="0" applyFont="1" applyBorder="1" applyAlignment="1">
      <alignment vertical="center" wrapText="1"/>
    </xf>
    <xf numFmtId="0" fontId="55" fillId="9" borderId="0" xfId="0" applyFont="1" applyFill="1" applyAlignment="1">
      <alignment horizontal="center"/>
    </xf>
    <xf numFmtId="0" fontId="112" fillId="0" borderId="0" xfId="0" applyFont="1"/>
    <xf numFmtId="0" fontId="15" fillId="0" borderId="0" xfId="0" quotePrefix="1" applyFont="1" applyAlignment="1">
      <alignment horizontal="center" vertical="center" wrapText="1"/>
    </xf>
    <xf numFmtId="9" fontId="38" fillId="0" borderId="0" xfId="2" applyFont="1"/>
    <xf numFmtId="3" fontId="10" fillId="0" borderId="0" xfId="1" applyNumberFormat="1" applyFont="1" applyFill="1" applyBorder="1" applyAlignment="1">
      <alignment horizontal="center" vertical="center"/>
    </xf>
    <xf numFmtId="0" fontId="55" fillId="9" borderId="4" xfId="0" applyFont="1" applyFill="1" applyBorder="1" applyAlignment="1">
      <alignment horizontal="center" vertical="center"/>
    </xf>
    <xf numFmtId="0" fontId="17" fillId="0" borderId="3" xfId="0" applyFont="1" applyBorder="1" applyAlignment="1">
      <alignment horizontal="left" vertical="center" wrapText="1"/>
    </xf>
    <xf numFmtId="3" fontId="3" fillId="0" borderId="3" xfId="0" applyNumberFormat="1" applyFont="1" applyBorder="1" applyAlignment="1">
      <alignment horizontal="center"/>
    </xf>
    <xf numFmtId="172" fontId="15" fillId="0" borderId="0" xfId="2" quotePrefix="1" applyNumberFormat="1" applyFont="1" applyBorder="1" applyAlignment="1">
      <alignment horizontal="center" vertical="center"/>
    </xf>
    <xf numFmtId="0" fontId="10" fillId="0" borderId="18" xfId="0" applyFont="1" applyBorder="1" applyAlignment="1">
      <alignment horizontal="center"/>
    </xf>
    <xf numFmtId="1" fontId="10" fillId="0" borderId="18" xfId="0" applyNumberFormat="1" applyFont="1" applyBorder="1" applyAlignment="1">
      <alignment horizontal="center"/>
    </xf>
    <xf numFmtId="1" fontId="10" fillId="0" borderId="4" xfId="0" applyNumberFormat="1" applyFont="1" applyBorder="1" applyAlignment="1">
      <alignment horizontal="center" vertical="center"/>
    </xf>
    <xf numFmtId="1" fontId="10" fillId="0" borderId="0" xfId="0" applyNumberFormat="1" applyFont="1" applyAlignment="1">
      <alignment horizontal="center"/>
    </xf>
    <xf numFmtId="0" fontId="10" fillId="0" borderId="4" xfId="0" applyFont="1" applyBorder="1" applyAlignment="1">
      <alignment horizontal="center"/>
    </xf>
    <xf numFmtId="1" fontId="10" fillId="0" borderId="0" xfId="5" applyNumberFormat="1" applyFont="1" applyAlignment="1">
      <alignment horizontal="right"/>
    </xf>
    <xf numFmtId="1" fontId="10" fillId="0" borderId="0" xfId="5" applyNumberFormat="1" applyFont="1" applyAlignment="1">
      <alignment horizontal="right" vertical="top"/>
    </xf>
    <xf numFmtId="3" fontId="42" fillId="0" borderId="0" xfId="0" applyNumberFormat="1" applyFont="1" applyAlignment="1">
      <alignment horizontal="left" wrapText="1"/>
    </xf>
    <xf numFmtId="43" fontId="3" fillId="0" borderId="0" xfId="0" applyNumberFormat="1" applyFont="1"/>
    <xf numFmtId="172" fontId="10" fillId="0" borderId="0" xfId="2" applyNumberFormat="1" applyFont="1" applyFill="1" applyBorder="1" applyAlignment="1">
      <alignment horizontal="center" vertical="center"/>
    </xf>
    <xf numFmtId="3" fontId="42" fillId="0" borderId="0" xfId="0" applyNumberFormat="1" applyFont="1" applyAlignment="1">
      <alignment wrapText="1"/>
    </xf>
    <xf numFmtId="0" fontId="94" fillId="0" borderId="0" xfId="0" applyFont="1"/>
    <xf numFmtId="0" fontId="32" fillId="0" borderId="0" xfId="0" applyFont="1" applyAlignment="1">
      <alignment vertical="top" wrapText="1"/>
    </xf>
    <xf numFmtId="173" fontId="72" fillId="0" borderId="0" xfId="1" applyNumberFormat="1" applyFont="1" applyFill="1" applyBorder="1" applyAlignment="1">
      <alignment horizontal="center" vertical="center" wrapText="1"/>
    </xf>
    <xf numFmtId="167" fontId="72" fillId="0" borderId="0" xfId="1" applyNumberFormat="1" applyFont="1" applyFill="1" applyBorder="1" applyAlignment="1">
      <alignment horizontal="center" vertical="center" wrapText="1"/>
    </xf>
    <xf numFmtId="173" fontId="71" fillId="0" borderId="0" xfId="1" applyNumberFormat="1" applyFont="1" applyFill="1" applyBorder="1" applyAlignment="1">
      <alignment horizontal="center" vertical="center"/>
    </xf>
    <xf numFmtId="167" fontId="71" fillId="0" borderId="0" xfId="1" applyNumberFormat="1" applyFont="1" applyFill="1" applyBorder="1" applyAlignment="1">
      <alignment horizontal="center" vertical="center"/>
    </xf>
    <xf numFmtId="173" fontId="72" fillId="0" borderId="0" xfId="1" applyNumberFormat="1" applyFont="1" applyFill="1" applyBorder="1" applyAlignment="1">
      <alignment horizontal="center" vertical="center"/>
    </xf>
    <xf numFmtId="167" fontId="72" fillId="0" borderId="0" xfId="1" applyNumberFormat="1" applyFont="1" applyFill="1" applyBorder="1" applyAlignment="1">
      <alignment horizontal="center" vertical="center"/>
    </xf>
    <xf numFmtId="0" fontId="10" fillId="0" borderId="0" xfId="0" applyFont="1" applyAlignment="1">
      <alignment vertical="center"/>
    </xf>
    <xf numFmtId="173" fontId="71" fillId="0" borderId="0" xfId="1" applyNumberFormat="1" applyFont="1" applyFill="1" applyBorder="1" applyAlignment="1">
      <alignment horizontal="center" vertical="center" wrapText="1"/>
    </xf>
    <xf numFmtId="167" fontId="71" fillId="0" borderId="0" xfId="1" applyNumberFormat="1" applyFont="1" applyFill="1" applyBorder="1" applyAlignment="1">
      <alignment horizontal="center" vertical="center" wrapText="1"/>
    </xf>
    <xf numFmtId="173" fontId="3" fillId="0" borderId="0" xfId="0" applyNumberFormat="1" applyFont="1" applyAlignment="1">
      <alignment vertical="top"/>
    </xf>
    <xf numFmtId="0" fontId="15" fillId="4" borderId="0" xfId="0" applyFont="1" applyFill="1" applyAlignment="1">
      <alignment horizontal="left" vertical="center"/>
    </xf>
    <xf numFmtId="0" fontId="15" fillId="14" borderId="0" xfId="0" applyFont="1" applyFill="1" applyAlignment="1">
      <alignment horizontal="left" vertical="center" indent="2"/>
    </xf>
    <xf numFmtId="0" fontId="13" fillId="4" borderId="8" xfId="0" applyFont="1" applyFill="1" applyBorder="1" applyAlignment="1">
      <alignment horizontal="left" vertical="center"/>
    </xf>
    <xf numFmtId="3" fontId="12" fillId="10" borderId="18" xfId="0" applyNumberFormat="1" applyFont="1" applyFill="1" applyBorder="1" applyAlignment="1">
      <alignment horizontal="center" vertical="center"/>
    </xf>
    <xf numFmtId="0" fontId="3" fillId="4" borderId="8" xfId="0" applyFont="1" applyFill="1" applyBorder="1"/>
    <xf numFmtId="3" fontId="3" fillId="4" borderId="8" xfId="0" applyNumberFormat="1" applyFont="1" applyFill="1" applyBorder="1" applyAlignment="1">
      <alignment horizontal="center"/>
    </xf>
    <xf numFmtId="0" fontId="13" fillId="0" borderId="0" xfId="0" applyFont="1" applyAlignment="1">
      <alignment vertical="top" wrapText="1"/>
    </xf>
    <xf numFmtId="0" fontId="13" fillId="14" borderId="0" xfId="0" applyFont="1" applyFill="1" applyAlignment="1">
      <alignment vertical="top" wrapText="1"/>
    </xf>
    <xf numFmtId="0" fontId="15" fillId="15" borderId="0" xfId="0" applyFont="1" applyFill="1" applyAlignment="1">
      <alignment horizontal="left" vertical="center"/>
    </xf>
    <xf numFmtId="164" fontId="15" fillId="15" borderId="0" xfId="1" applyNumberFormat="1" applyFont="1" applyFill="1" applyBorder="1" applyAlignment="1">
      <alignment horizontal="right" vertical="center"/>
    </xf>
    <xf numFmtId="172" fontId="15" fillId="15" borderId="0" xfId="2" applyNumberFormat="1" applyFont="1" applyFill="1" applyBorder="1" applyAlignment="1">
      <alignment horizontal="center" vertical="center"/>
    </xf>
    <xf numFmtId="0" fontId="15" fillId="4" borderId="0" xfId="0" applyFont="1" applyFill="1"/>
    <xf numFmtId="0" fontId="115" fillId="0" borderId="0" xfId="0" applyFont="1" applyAlignment="1">
      <alignment horizontal="right"/>
    </xf>
    <xf numFmtId="0" fontId="115" fillId="0" borderId="0" xfId="0" applyFont="1"/>
    <xf numFmtId="164" fontId="16" fillId="15" borderId="0" xfId="1" applyNumberFormat="1" applyFont="1" applyFill="1" applyBorder="1" applyAlignment="1">
      <alignment horizontal="right" vertical="center"/>
    </xf>
    <xf numFmtId="173" fontId="10" fillId="0" borderId="0" xfId="0" applyNumberFormat="1" applyFont="1" applyAlignment="1">
      <alignment horizontal="left" vertical="top" wrapText="1"/>
    </xf>
    <xf numFmtId="2" fontId="10" fillId="0" borderId="4" xfId="0" applyNumberFormat="1" applyFont="1" applyBorder="1" applyAlignment="1">
      <alignment horizontal="center" vertical="center"/>
    </xf>
    <xf numFmtId="173" fontId="94" fillId="0" borderId="0" xfId="0" applyNumberFormat="1" applyFont="1" applyAlignment="1">
      <alignment horizontal="right" vertical="center" wrapText="1"/>
    </xf>
    <xf numFmtId="2" fontId="10" fillId="0" borderId="0" xfId="2" applyNumberFormat="1" applyFont="1" applyAlignment="1">
      <alignment horizontal="right" vertical="top"/>
    </xf>
    <xf numFmtId="172" fontId="15" fillId="0" borderId="0" xfId="2" applyNumberFormat="1" applyFont="1" applyFill="1" applyBorder="1" applyAlignment="1">
      <alignment horizontal="left" vertical="center" indent="6"/>
    </xf>
    <xf numFmtId="0" fontId="3" fillId="6" borderId="10" xfId="0" applyFont="1" applyFill="1" applyBorder="1" applyAlignment="1">
      <alignment horizontal="left" vertical="center" wrapText="1"/>
    </xf>
    <xf numFmtId="0" fontId="3" fillId="6" borderId="10" xfId="0" applyFont="1" applyFill="1" applyBorder="1" applyAlignment="1">
      <alignment vertical="center" wrapText="1"/>
    </xf>
    <xf numFmtId="0" fontId="42" fillId="4" borderId="0" xfId="0" applyFont="1" applyFill="1" applyAlignment="1">
      <alignment vertical="top" wrapText="1"/>
    </xf>
    <xf numFmtId="172" fontId="15" fillId="0" borderId="5" xfId="2" applyNumberFormat="1" applyFont="1" applyFill="1" applyBorder="1" applyAlignment="1">
      <alignment horizontal="left" vertical="center" indent="4"/>
    </xf>
    <xf numFmtId="0" fontId="27" fillId="0" borderId="0" xfId="0" applyFont="1"/>
    <xf numFmtId="0" fontId="98" fillId="0" borderId="0" xfId="0" applyFont="1"/>
    <xf numFmtId="0" fontId="26" fillId="0" borderId="0" xfId="3" applyFont="1" applyFill="1" applyAlignment="1">
      <alignment horizontal="left" vertical="center"/>
    </xf>
    <xf numFmtId="172" fontId="15" fillId="0" borderId="3" xfId="2" applyNumberFormat="1" applyFont="1" applyFill="1" applyBorder="1" applyAlignment="1">
      <alignment horizontal="left" vertical="center" indent="4"/>
    </xf>
    <xf numFmtId="172" fontId="15" fillId="0" borderId="0" xfId="2" applyNumberFormat="1" applyFont="1" applyAlignment="1">
      <alignment horizontal="left" vertical="center" indent="4"/>
    </xf>
    <xf numFmtId="172" fontId="15" fillId="9" borderId="0" xfId="2" applyNumberFormat="1" applyFont="1" applyFill="1" applyAlignment="1">
      <alignment horizontal="left" vertical="center" indent="4"/>
    </xf>
    <xf numFmtId="172" fontId="13" fillId="9" borderId="3" xfId="2" applyNumberFormat="1" applyFont="1" applyFill="1" applyBorder="1" applyAlignment="1">
      <alignment horizontal="left" vertical="center" indent="4"/>
    </xf>
    <xf numFmtId="0" fontId="10" fillId="9" borderId="16" xfId="1" applyNumberFormat="1" applyFont="1" applyFill="1" applyBorder="1" applyAlignment="1">
      <alignment horizontal="left" vertical="center" wrapText="1" indent="1"/>
    </xf>
    <xf numFmtId="0" fontId="10" fillId="9" borderId="16" xfId="0" applyFont="1" applyFill="1" applyBorder="1" applyAlignment="1">
      <alignment vertical="center" wrapText="1"/>
    </xf>
    <xf numFmtId="3" fontId="15" fillId="0" borderId="0" xfId="1" applyNumberFormat="1" applyFont="1" applyFill="1" applyBorder="1" applyAlignment="1">
      <alignment horizontal="center" vertical="center"/>
    </xf>
    <xf numFmtId="3" fontId="15" fillId="0" borderId="0" xfId="1" applyNumberFormat="1" applyFont="1" applyAlignment="1">
      <alignment horizontal="center" vertical="center"/>
    </xf>
    <xf numFmtId="173" fontId="15" fillId="0" borderId="0" xfId="1" applyNumberFormat="1" applyFont="1" applyFill="1" applyBorder="1" applyAlignment="1">
      <alignment horizontal="center" vertical="center"/>
    </xf>
    <xf numFmtId="173" fontId="16" fillId="0" borderId="0" xfId="1" applyNumberFormat="1" applyFont="1" applyFill="1" applyBorder="1" applyAlignment="1">
      <alignment horizontal="center" vertical="center"/>
    </xf>
    <xf numFmtId="3" fontId="16" fillId="0" borderId="0" xfId="1" applyNumberFormat="1" applyFont="1" applyFill="1" applyBorder="1" applyAlignment="1">
      <alignment horizontal="center" vertical="center"/>
    </xf>
    <xf numFmtId="0" fontId="0" fillId="0" borderId="0" xfId="0" applyAlignment="1">
      <alignment horizontal="left" vertical="center" indent="1"/>
    </xf>
    <xf numFmtId="0" fontId="3" fillId="9" borderId="0" xfId="0" applyFont="1" applyFill="1" applyAlignment="1">
      <alignment horizontal="left" vertical="center" indent="1"/>
    </xf>
    <xf numFmtId="0" fontId="44" fillId="0" borderId="0" xfId="0" applyFont="1" applyAlignment="1">
      <alignment horizontal="left" vertical="center" indent="1"/>
    </xf>
    <xf numFmtId="172" fontId="10" fillId="4" borderId="0" xfId="2" applyNumberFormat="1" applyFont="1" applyFill="1" applyAlignment="1">
      <alignment horizontal="left" vertical="center" indent="9"/>
    </xf>
    <xf numFmtId="172" fontId="10" fillId="11" borderId="0" xfId="2" applyNumberFormat="1" applyFont="1" applyFill="1" applyAlignment="1">
      <alignment horizontal="left" vertical="center" indent="9"/>
    </xf>
    <xf numFmtId="172" fontId="15" fillId="0" borderId="5" xfId="2" applyNumberFormat="1" applyFont="1" applyBorder="1" applyAlignment="1">
      <alignment horizontal="left" vertical="center" indent="6"/>
    </xf>
    <xf numFmtId="0" fontId="3" fillId="9" borderId="0" xfId="0" applyFont="1" applyFill="1" applyAlignment="1">
      <alignment horizontal="left" vertical="center" indent="6"/>
    </xf>
    <xf numFmtId="172" fontId="15" fillId="0" borderId="9" xfId="2" applyNumberFormat="1" applyFont="1" applyBorder="1" applyAlignment="1">
      <alignment horizontal="left" vertical="center" indent="6"/>
    </xf>
    <xf numFmtId="172" fontId="15" fillId="0" borderId="0" xfId="2" applyNumberFormat="1" applyFont="1" applyBorder="1" applyAlignment="1">
      <alignment horizontal="left" vertical="center" indent="6"/>
    </xf>
    <xf numFmtId="172" fontId="3" fillId="0" borderId="0" xfId="1" applyNumberFormat="1" applyFont="1" applyAlignment="1">
      <alignment horizontal="left" vertical="center" indent="6"/>
    </xf>
    <xf numFmtId="172" fontId="3" fillId="0" borderId="3" xfId="1" applyNumberFormat="1" applyFont="1" applyBorder="1" applyAlignment="1">
      <alignment horizontal="left" vertical="center" indent="6"/>
    </xf>
    <xf numFmtId="172" fontId="15" fillId="0" borderId="0" xfId="2" applyNumberFormat="1" applyFont="1" applyFill="1" applyAlignment="1">
      <alignment horizontal="left" vertical="center" indent="5"/>
    </xf>
    <xf numFmtId="172" fontId="15" fillId="9" borderId="0" xfId="2" applyNumberFormat="1" applyFont="1" applyFill="1" applyAlignment="1">
      <alignment horizontal="left" vertical="center" indent="5"/>
    </xf>
    <xf numFmtId="172" fontId="15" fillId="0" borderId="3" xfId="2" applyNumberFormat="1" applyFont="1" applyFill="1" applyBorder="1" applyAlignment="1">
      <alignment horizontal="left" vertical="center" indent="5"/>
    </xf>
    <xf numFmtId="172" fontId="15" fillId="0" borderId="24" xfId="2" applyNumberFormat="1" applyFont="1" applyFill="1" applyBorder="1" applyAlignment="1">
      <alignment horizontal="left" vertical="center" indent="6"/>
    </xf>
    <xf numFmtId="0" fontId="10" fillId="0" borderId="0" xfId="1" applyNumberFormat="1" applyFont="1" applyBorder="1" applyAlignment="1">
      <alignment vertical="center" wrapText="1"/>
    </xf>
    <xf numFmtId="0" fontId="10" fillId="9" borderId="16" xfId="1" applyNumberFormat="1" applyFont="1" applyFill="1" applyBorder="1" applyAlignment="1">
      <alignment vertical="center" wrapText="1"/>
    </xf>
    <xf numFmtId="0" fontId="89" fillId="16" borderId="0" xfId="5" applyFont="1" applyFill="1" applyAlignment="1">
      <alignment horizontal="center"/>
    </xf>
    <xf numFmtId="0" fontId="10" fillId="0" borderId="0" xfId="5" applyFont="1" applyAlignment="1">
      <alignment horizontal="center" vertical="center" wrapText="1"/>
    </xf>
    <xf numFmtId="2" fontId="10" fillId="0" borderId="0" xfId="0" applyNumberFormat="1" applyFont="1" applyAlignment="1">
      <alignment horizontal="center" vertical="center"/>
    </xf>
    <xf numFmtId="2" fontId="3" fillId="9" borderId="0" xfId="0" applyNumberFormat="1" applyFont="1" applyFill="1" applyAlignment="1">
      <alignment horizontal="center" vertical="center"/>
    </xf>
    <xf numFmtId="176" fontId="3" fillId="9" borderId="0" xfId="0" applyNumberFormat="1" applyFont="1" applyFill="1"/>
    <xf numFmtId="1" fontId="3" fillId="9" borderId="0" xfId="1" applyNumberFormat="1" applyFont="1" applyFill="1" applyBorder="1" applyAlignment="1">
      <alignment horizontal="center"/>
    </xf>
    <xf numFmtId="2" fontId="3" fillId="0" borderId="0" xfId="1" applyNumberFormat="1" applyFont="1" applyBorder="1" applyAlignment="1">
      <alignment horizontal="center" vertical="center" wrapText="1"/>
    </xf>
    <xf numFmtId="1" fontId="3" fillId="0" borderId="3" xfId="1" applyNumberFormat="1" applyFont="1" applyBorder="1" applyAlignment="1">
      <alignment horizontal="center" vertical="center" wrapText="1"/>
    </xf>
    <xf numFmtId="0" fontId="15" fillId="0" borderId="23" xfId="0" applyFont="1" applyBorder="1" applyAlignment="1">
      <alignment vertical="center"/>
    </xf>
    <xf numFmtId="3" fontId="3" fillId="0" borderId="23" xfId="0" applyNumberFormat="1" applyFont="1" applyBorder="1" applyAlignment="1">
      <alignment horizontal="center" vertical="center"/>
    </xf>
    <xf numFmtId="3" fontId="3" fillId="0" borderId="35" xfId="0" applyNumberFormat="1" applyFont="1" applyBorder="1" applyAlignment="1">
      <alignment horizontal="center" vertical="center"/>
    </xf>
    <xf numFmtId="172" fontId="15" fillId="0" borderId="23" xfId="2" quotePrefix="1" applyNumberFormat="1" applyFont="1" applyFill="1" applyBorder="1" applyAlignment="1">
      <alignment horizontal="center" vertical="center"/>
    </xf>
    <xf numFmtId="3" fontId="117" fillId="0" borderId="0" xfId="0" applyNumberFormat="1" applyFont="1" applyAlignment="1">
      <alignment horizontal="center"/>
    </xf>
    <xf numFmtId="0" fontId="117" fillId="0" borderId="0" xfId="0" applyFont="1" applyAlignment="1">
      <alignment horizontal="center" wrapText="1"/>
    </xf>
    <xf numFmtId="0" fontId="3" fillId="0" borderId="0" xfId="0" applyFont="1" applyAlignment="1">
      <alignment horizontal="left" vertical="center" wrapText="1" indent="1"/>
    </xf>
    <xf numFmtId="0" fontId="23" fillId="0" borderId="0" xfId="0" applyFont="1"/>
    <xf numFmtId="0" fontId="12" fillId="17" borderId="0" xfId="0" applyFont="1" applyFill="1" applyAlignment="1">
      <alignment horizontal="center" wrapText="1"/>
    </xf>
    <xf numFmtId="0" fontId="15" fillId="14" borderId="0" xfId="0" applyFont="1" applyFill="1" applyAlignment="1">
      <alignment horizontal="center" vertical="center" wrapText="1"/>
    </xf>
    <xf numFmtId="1" fontId="15" fillId="14" borderId="0" xfId="0" applyNumberFormat="1" applyFont="1" applyFill="1" applyAlignment="1">
      <alignment horizontal="center" vertical="center" wrapText="1"/>
    </xf>
    <xf numFmtId="0" fontId="15" fillId="14" borderId="0" xfId="0" applyFont="1" applyFill="1" applyAlignment="1">
      <alignment horizontal="center" vertical="center"/>
    </xf>
    <xf numFmtId="0" fontId="12" fillId="17" borderId="0" xfId="0" applyFont="1" applyFill="1" applyAlignment="1">
      <alignment vertical="center"/>
    </xf>
    <xf numFmtId="0" fontId="12" fillId="17" borderId="0" xfId="0" applyFont="1" applyFill="1" applyAlignment="1">
      <alignment horizontal="center" vertical="center"/>
    </xf>
    <xf numFmtId="0" fontId="12" fillId="17" borderId="24" xfId="0" applyFont="1" applyFill="1" applyBorder="1" applyAlignment="1">
      <alignment horizontal="center" vertical="center" wrapText="1"/>
    </xf>
    <xf numFmtId="0" fontId="15" fillId="14" borderId="0" xfId="0" applyFont="1" applyFill="1" applyAlignment="1">
      <alignment horizontal="left" vertical="center"/>
    </xf>
    <xf numFmtId="3" fontId="15" fillId="14" borderId="0" xfId="1" applyNumberFormat="1" applyFont="1" applyFill="1" applyAlignment="1">
      <alignment horizontal="center" vertical="center"/>
    </xf>
    <xf numFmtId="172" fontId="15" fillId="14" borderId="24" xfId="2" applyNumberFormat="1" applyFont="1" applyFill="1" applyBorder="1" applyAlignment="1">
      <alignment horizontal="left" vertical="center" indent="6"/>
    </xf>
    <xf numFmtId="0" fontId="15" fillId="14" borderId="23" xfId="0" applyFont="1" applyFill="1" applyBorder="1" applyAlignment="1">
      <alignment horizontal="left" vertical="center"/>
    </xf>
    <xf numFmtId="3" fontId="15" fillId="14" borderId="23" xfId="1" applyNumberFormat="1" applyFont="1" applyFill="1" applyBorder="1" applyAlignment="1">
      <alignment horizontal="center" vertical="center"/>
    </xf>
    <xf numFmtId="172" fontId="15" fillId="14" borderId="25" xfId="2" applyNumberFormat="1" applyFont="1" applyFill="1" applyBorder="1" applyAlignment="1">
      <alignment horizontal="left" vertical="center" indent="6"/>
    </xf>
    <xf numFmtId="0" fontId="12" fillId="17" borderId="24" xfId="0" applyFont="1" applyFill="1" applyBorder="1" applyAlignment="1">
      <alignment horizontal="center" vertical="center"/>
    </xf>
    <xf numFmtId="0" fontId="13" fillId="14" borderId="0" xfId="0" applyFont="1" applyFill="1" applyAlignment="1">
      <alignment horizontal="left" vertical="center"/>
    </xf>
    <xf numFmtId="3" fontId="15" fillId="14" borderId="0" xfId="1" applyNumberFormat="1" applyFont="1" applyFill="1" applyBorder="1" applyAlignment="1">
      <alignment horizontal="center" vertical="center"/>
    </xf>
    <xf numFmtId="0" fontId="13" fillId="14" borderId="23" xfId="0" applyFont="1" applyFill="1" applyBorder="1" applyAlignment="1">
      <alignment horizontal="left" vertical="center"/>
    </xf>
    <xf numFmtId="0" fontId="15" fillId="13" borderId="0" xfId="0" applyFont="1" applyFill="1" applyAlignment="1">
      <alignment horizontal="left" vertical="center"/>
    </xf>
    <xf numFmtId="164" fontId="15" fillId="13" borderId="0" xfId="1" applyNumberFormat="1" applyFont="1" applyFill="1" applyBorder="1" applyAlignment="1">
      <alignment horizontal="right" vertical="center"/>
    </xf>
    <xf numFmtId="172" fontId="15" fillId="13" borderId="0" xfId="2" applyNumberFormat="1" applyFont="1" applyFill="1" applyBorder="1" applyAlignment="1">
      <alignment horizontal="center" vertical="center"/>
    </xf>
    <xf numFmtId="4" fontId="15" fillId="0" borderId="0" xfId="1" applyNumberFormat="1" applyFont="1" applyFill="1" applyBorder="1" applyAlignment="1">
      <alignment horizontal="center" vertical="center"/>
    </xf>
    <xf numFmtId="173" fontId="16" fillId="14" borderId="0" xfId="1" applyNumberFormat="1" applyFont="1" applyFill="1" applyBorder="1" applyAlignment="1">
      <alignment horizontal="center" vertical="center"/>
    </xf>
    <xf numFmtId="173" fontId="15" fillId="14" borderId="0" xfId="1" applyNumberFormat="1" applyFont="1" applyFill="1" applyBorder="1" applyAlignment="1">
      <alignment horizontal="center" vertical="center"/>
    </xf>
    <xf numFmtId="173" fontId="15" fillId="14" borderId="23" xfId="1" applyNumberFormat="1" applyFont="1" applyFill="1" applyBorder="1" applyAlignment="1">
      <alignment horizontal="center" vertical="center"/>
    </xf>
    <xf numFmtId="3" fontId="12" fillId="17" borderId="0" xfId="0" applyNumberFormat="1" applyFont="1" applyFill="1" applyAlignment="1">
      <alignment horizontal="center" vertical="center"/>
    </xf>
    <xf numFmtId="0" fontId="10" fillId="0" borderId="8" xfId="0" applyFont="1" applyBorder="1" applyAlignment="1">
      <alignment horizontal="left" vertical="center" wrapText="1" indent="1"/>
    </xf>
    <xf numFmtId="0" fontId="10" fillId="0" borderId="17" xfId="1" applyNumberFormat="1" applyFont="1" applyBorder="1" applyAlignment="1">
      <alignment horizontal="left" vertical="center" wrapText="1" indent="1"/>
    </xf>
    <xf numFmtId="3" fontId="15" fillId="14" borderId="0" xfId="1" quotePrefix="1" applyNumberFormat="1" applyFont="1" applyFill="1" applyBorder="1" applyAlignment="1">
      <alignment horizontal="center" vertical="center"/>
    </xf>
    <xf numFmtId="3" fontId="15" fillId="14" borderId="23" xfId="1" quotePrefix="1" applyNumberFormat="1" applyFont="1" applyFill="1" applyBorder="1" applyAlignment="1">
      <alignment horizontal="center" vertical="center"/>
    </xf>
    <xf numFmtId="0" fontId="12" fillId="20" borderId="0" xfId="0" applyFont="1" applyFill="1" applyAlignment="1">
      <alignment vertical="center"/>
    </xf>
    <xf numFmtId="3" fontId="12" fillId="20" borderId="0" xfId="0" applyNumberFormat="1" applyFont="1" applyFill="1" applyAlignment="1">
      <alignment horizontal="center" vertical="center"/>
    </xf>
    <xf numFmtId="0" fontId="12" fillId="20" borderId="24" xfId="0" applyFont="1" applyFill="1" applyBorder="1" applyAlignment="1">
      <alignment horizontal="center" vertical="center"/>
    </xf>
    <xf numFmtId="0" fontId="13" fillId="21" borderId="0" xfId="0" applyFont="1" applyFill="1" applyAlignment="1">
      <alignment horizontal="left" vertical="center"/>
    </xf>
    <xf numFmtId="0" fontId="15" fillId="21" borderId="0" xfId="0" applyFont="1" applyFill="1" applyAlignment="1">
      <alignment horizontal="left" vertical="center"/>
    </xf>
    <xf numFmtId="3" fontId="15" fillId="21" borderId="0" xfId="1" quotePrefix="1" applyNumberFormat="1" applyFont="1" applyFill="1" applyBorder="1" applyAlignment="1">
      <alignment horizontal="center" vertical="center"/>
    </xf>
    <xf numFmtId="3" fontId="15" fillId="21" borderId="0" xfId="1" applyNumberFormat="1" applyFont="1" applyFill="1" applyBorder="1" applyAlignment="1">
      <alignment horizontal="center" vertical="center"/>
    </xf>
    <xf numFmtId="172" fontId="15" fillId="21" borderId="24" xfId="2" applyNumberFormat="1" applyFont="1" applyFill="1" applyBorder="1" applyAlignment="1">
      <alignment horizontal="left" vertical="center" indent="6"/>
    </xf>
    <xf numFmtId="0" fontId="13" fillId="21" borderId="23" xfId="0" applyFont="1" applyFill="1" applyBorder="1" applyAlignment="1">
      <alignment horizontal="left" vertical="center"/>
    </xf>
    <xf numFmtId="0" fontId="15" fillId="21" borderId="23" xfId="0" applyFont="1" applyFill="1" applyBorder="1" applyAlignment="1">
      <alignment horizontal="left" vertical="center"/>
    </xf>
    <xf numFmtId="3" fontId="15" fillId="21" borderId="23" xfId="1" quotePrefix="1" applyNumberFormat="1" applyFont="1" applyFill="1" applyBorder="1" applyAlignment="1">
      <alignment horizontal="center" vertical="center"/>
    </xf>
    <xf numFmtId="3" fontId="15" fillId="21" borderId="23" xfId="1" applyNumberFormat="1" applyFont="1" applyFill="1" applyBorder="1" applyAlignment="1">
      <alignment horizontal="center" vertical="center"/>
    </xf>
    <xf numFmtId="172" fontId="15" fillId="21" borderId="25" xfId="2" applyNumberFormat="1" applyFont="1" applyFill="1" applyBorder="1" applyAlignment="1">
      <alignment horizontal="left" vertical="center" indent="6"/>
    </xf>
    <xf numFmtId="0" fontId="118" fillId="0" borderId="0" xfId="0" applyFont="1" applyAlignment="1">
      <alignment horizontal="left" vertical="center"/>
    </xf>
    <xf numFmtId="0" fontId="119" fillId="0" borderId="0" xfId="0" applyFont="1" applyAlignment="1">
      <alignment vertical="center"/>
    </xf>
    <xf numFmtId="4" fontId="41" fillId="0" borderId="0" xfId="1" applyNumberFormat="1" applyFont="1" applyFill="1" applyBorder="1" applyAlignment="1">
      <alignment horizontal="center" vertical="center"/>
    </xf>
    <xf numFmtId="4" fontId="10" fillId="0" borderId="0" xfId="1" applyNumberFormat="1" applyFont="1" applyFill="1" applyBorder="1" applyAlignment="1">
      <alignment horizontal="center" vertical="center"/>
    </xf>
    <xf numFmtId="3" fontId="41" fillId="14" borderId="0" xfId="1" applyNumberFormat="1" applyFont="1" applyFill="1" applyBorder="1" applyAlignment="1">
      <alignment horizontal="center" vertical="center"/>
    </xf>
    <xf numFmtId="3" fontId="10" fillId="14" borderId="0" xfId="1" applyNumberFormat="1" applyFont="1" applyFill="1" applyBorder="1" applyAlignment="1">
      <alignment horizontal="center" vertical="center"/>
    </xf>
    <xf numFmtId="49" fontId="8" fillId="0" borderId="8" xfId="0" applyNumberFormat="1" applyFont="1" applyBorder="1" applyAlignment="1">
      <alignment horizontal="right" vertical="center"/>
    </xf>
    <xf numFmtId="0" fontId="10" fillId="0" borderId="8" xfId="1" applyNumberFormat="1" applyFont="1" applyBorder="1" applyAlignment="1">
      <alignment horizontal="left" vertical="center" wrapText="1" indent="1"/>
    </xf>
    <xf numFmtId="0" fontId="38" fillId="9" borderId="16" xfId="0" applyFont="1" applyFill="1" applyBorder="1" applyAlignment="1">
      <alignment horizontal="left" vertical="center" wrapText="1"/>
    </xf>
    <xf numFmtId="0" fontId="38" fillId="9" borderId="8" xfId="0" applyFont="1" applyFill="1" applyBorder="1" applyAlignment="1">
      <alignment horizontal="left" vertical="center" wrapText="1"/>
    </xf>
    <xf numFmtId="0" fontId="38" fillId="0" borderId="8" xfId="1" applyNumberFormat="1" applyFont="1" applyBorder="1" applyAlignment="1">
      <alignment vertical="center" wrapText="1"/>
    </xf>
    <xf numFmtId="0" fontId="38" fillId="0" borderId="8" xfId="0" applyFont="1" applyBorder="1" applyAlignment="1">
      <alignment vertical="center" wrapText="1"/>
    </xf>
    <xf numFmtId="0" fontId="10" fillId="0" borderId="16" xfId="0" applyFont="1" applyBorder="1" applyAlignment="1">
      <alignment vertical="center" wrapText="1"/>
    </xf>
    <xf numFmtId="0" fontId="10" fillId="0" borderId="8" xfId="1" applyNumberFormat="1" applyFont="1" applyBorder="1" applyAlignment="1">
      <alignment vertical="center" wrapText="1"/>
    </xf>
    <xf numFmtId="0" fontId="3" fillId="9" borderId="16" xfId="0" applyFont="1" applyFill="1" applyBorder="1" applyAlignment="1">
      <alignment vertical="center" wrapText="1"/>
    </xf>
    <xf numFmtId="0" fontId="3" fillId="9" borderId="16" xfId="0" applyFont="1" applyFill="1" applyBorder="1" applyAlignment="1">
      <alignment vertical="center"/>
    </xf>
    <xf numFmtId="0" fontId="10" fillId="9" borderId="8" xfId="1" applyNumberFormat="1" applyFont="1" applyFill="1" applyBorder="1" applyAlignment="1">
      <alignment vertical="center" wrapText="1"/>
    </xf>
    <xf numFmtId="0" fontId="38" fillId="0" borderId="16" xfId="0" applyFont="1" applyBorder="1" applyAlignment="1">
      <alignment horizontal="left" vertical="center" wrapText="1"/>
    </xf>
    <xf numFmtId="0" fontId="10" fillId="0" borderId="17" xfId="1" applyNumberFormat="1" applyFont="1" applyBorder="1" applyAlignment="1">
      <alignment vertical="center" wrapText="1"/>
    </xf>
    <xf numFmtId="0" fontId="10" fillId="0" borderId="17" xfId="1" applyNumberFormat="1" applyFont="1" applyBorder="1" applyAlignment="1">
      <alignment vertical="center"/>
    </xf>
    <xf numFmtId="0" fontId="10" fillId="0" borderId="8" xfId="1" applyNumberFormat="1" applyFont="1" applyBorder="1" applyAlignment="1">
      <alignment vertical="center"/>
    </xf>
    <xf numFmtId="0" fontId="38" fillId="0" borderId="16" xfId="1" applyNumberFormat="1" applyFont="1" applyBorder="1" applyAlignment="1">
      <alignment horizontal="left" vertical="center" wrapText="1"/>
    </xf>
    <xf numFmtId="0" fontId="10" fillId="0" borderId="16" xfId="1" applyNumberFormat="1" applyFont="1" applyBorder="1" applyAlignment="1">
      <alignment vertical="center" wrapText="1"/>
    </xf>
    <xf numFmtId="49" fontId="48" fillId="0" borderId="0" xfId="1" applyNumberFormat="1" applyFont="1" applyAlignment="1">
      <alignment horizontal="center" vertical="center"/>
    </xf>
    <xf numFmtId="49" fontId="10" fillId="0" borderId="0" xfId="1" applyNumberFormat="1" applyFont="1" applyAlignment="1">
      <alignment horizontal="left" vertical="center" wrapText="1" indent="1"/>
    </xf>
    <xf numFmtId="49" fontId="36" fillId="7" borderId="0" xfId="0" applyNumberFormat="1" applyFont="1" applyFill="1" applyAlignment="1">
      <alignment vertical="top" wrapText="1"/>
    </xf>
    <xf numFmtId="0" fontId="10" fillId="0" borderId="0" xfId="0" applyFont="1" applyAlignment="1">
      <alignment horizontal="right" vertical="center"/>
    </xf>
    <xf numFmtId="166" fontId="10" fillId="0" borderId="0" xfId="2" applyNumberFormat="1" applyFont="1" applyAlignment="1">
      <alignment vertical="top" wrapText="1"/>
    </xf>
    <xf numFmtId="0" fontId="44" fillId="0" borderId="0" xfId="0" applyFont="1" applyAlignment="1">
      <alignment horizontal="left" vertical="top" wrapText="1"/>
    </xf>
    <xf numFmtId="9" fontId="44" fillId="0" borderId="0" xfId="2" applyFont="1" applyAlignment="1">
      <alignment horizontal="left" vertical="top" wrapText="1"/>
    </xf>
    <xf numFmtId="3" fontId="8" fillId="0" borderId="0" xfId="0" applyNumberFormat="1" applyFont="1" applyAlignment="1">
      <alignment horizontal="center" vertical="center" wrapText="1"/>
    </xf>
    <xf numFmtId="172" fontId="15" fillId="0" borderId="0" xfId="0" applyNumberFormat="1" applyFont="1" applyAlignment="1">
      <alignment horizontal="left" vertical="center" indent="3"/>
    </xf>
    <xf numFmtId="172" fontId="13" fillId="0" borderId="0" xfId="0" applyNumberFormat="1" applyFont="1" applyAlignment="1">
      <alignment horizontal="center" vertical="center"/>
    </xf>
    <xf numFmtId="3" fontId="13" fillId="4" borderId="0" xfId="1" applyNumberFormat="1" applyFont="1" applyFill="1" applyBorder="1" applyAlignment="1">
      <alignment horizontal="center" vertical="center"/>
    </xf>
    <xf numFmtId="9" fontId="13" fillId="4" borderId="0" xfId="2" applyFont="1" applyFill="1" applyBorder="1" applyAlignment="1">
      <alignment horizontal="center" vertical="center"/>
    </xf>
    <xf numFmtId="172" fontId="13" fillId="4" borderId="0" xfId="0" applyNumberFormat="1" applyFont="1" applyFill="1" applyAlignment="1">
      <alignment horizontal="center" vertical="center"/>
    </xf>
    <xf numFmtId="172" fontId="15" fillId="0" borderId="0" xfId="0" applyNumberFormat="1" applyFont="1" applyAlignment="1">
      <alignment horizontal="center" vertical="center"/>
    </xf>
    <xf numFmtId="0" fontId="10" fillId="0" borderId="0" xfId="0" quotePrefix="1" applyFont="1" applyAlignment="1">
      <alignment vertical="top" wrapText="1"/>
    </xf>
    <xf numFmtId="167" fontId="15" fillId="0" borderId="0" xfId="1" applyNumberFormat="1" applyFont="1" applyAlignment="1">
      <alignment horizontal="right" vertical="center"/>
    </xf>
    <xf numFmtId="167" fontId="15" fillId="0" borderId="0" xfId="1" applyNumberFormat="1" applyFont="1" applyAlignment="1">
      <alignment vertical="center"/>
    </xf>
    <xf numFmtId="10" fontId="15" fillId="0" borderId="0" xfId="0" applyNumberFormat="1" applyFont="1" applyAlignment="1">
      <alignment horizontal="right" vertical="center"/>
    </xf>
    <xf numFmtId="3" fontId="3" fillId="0" borderId="4" xfId="0" applyNumberFormat="1" applyFont="1" applyBorder="1" applyAlignment="1">
      <alignment horizontal="center" vertical="center"/>
    </xf>
    <xf numFmtId="3" fontId="3" fillId="9" borderId="4" xfId="0" applyNumberFormat="1" applyFont="1" applyFill="1" applyBorder="1" applyAlignment="1">
      <alignment horizontal="center" vertical="center"/>
    </xf>
    <xf numFmtId="1" fontId="3" fillId="0" borderId="0" xfId="1" applyNumberFormat="1" applyFont="1" applyBorder="1" applyAlignment="1">
      <alignment horizontal="center" vertical="center" wrapText="1"/>
    </xf>
    <xf numFmtId="1" fontId="3" fillId="0" borderId="4" xfId="1" applyNumberFormat="1" applyFont="1" applyBorder="1" applyAlignment="1">
      <alignment horizontal="center" vertical="center" wrapText="1"/>
    </xf>
    <xf numFmtId="0" fontId="44" fillId="0" borderId="0" xfId="0" applyFont="1" applyAlignment="1">
      <alignment horizontal="center" vertical="center"/>
    </xf>
    <xf numFmtId="164" fontId="15" fillId="0" borderId="0" xfId="1" applyNumberFormat="1" applyFont="1" applyAlignment="1">
      <alignment wrapText="1"/>
    </xf>
    <xf numFmtId="164" fontId="15" fillId="0" borderId="0" xfId="1" applyNumberFormat="1" applyFont="1"/>
    <xf numFmtId="0" fontId="17" fillId="0" borderId="3" xfId="0" applyFont="1" applyBorder="1" applyAlignment="1">
      <alignment horizontal="center"/>
    </xf>
    <xf numFmtId="0" fontId="17" fillId="0" borderId="26" xfId="0" applyFont="1" applyBorder="1" applyAlignment="1">
      <alignment horizontal="center"/>
    </xf>
    <xf numFmtId="0" fontId="17" fillId="0" borderId="6" xfId="0" applyFont="1" applyBorder="1" applyAlignment="1">
      <alignment horizontal="center"/>
    </xf>
    <xf numFmtId="172" fontId="15" fillId="0" borderId="9" xfId="2" applyNumberFormat="1" applyFont="1" applyFill="1" applyBorder="1" applyAlignment="1">
      <alignment horizontal="left" vertical="center" indent="4"/>
    </xf>
    <xf numFmtId="3" fontId="17" fillId="4" borderId="28" xfId="0" applyNumberFormat="1" applyFont="1" applyFill="1" applyBorder="1" applyAlignment="1">
      <alignment horizontal="center" vertical="center" wrapText="1"/>
    </xf>
    <xf numFmtId="3" fontId="17" fillId="4" borderId="11" xfId="0" applyNumberFormat="1" applyFont="1" applyFill="1" applyBorder="1" applyAlignment="1">
      <alignment horizontal="center" vertical="center" wrapText="1"/>
    </xf>
    <xf numFmtId="0" fontId="9" fillId="0" borderId="0" xfId="11" applyFont="1" applyAlignment="1">
      <alignment horizontal="left" vertical="center"/>
    </xf>
    <xf numFmtId="3" fontId="9" fillId="0" borderId="0" xfId="0" applyNumberFormat="1" applyFont="1" applyAlignment="1">
      <alignment horizontal="center" vertical="center"/>
    </xf>
    <xf numFmtId="166" fontId="10" fillId="0" borderId="0" xfId="2" applyNumberFormat="1" applyFont="1" applyFill="1" applyBorder="1" applyAlignment="1">
      <alignment horizontal="center" vertical="center" wrapText="1"/>
    </xf>
    <xf numFmtId="9" fontId="9" fillId="0" borderId="0" xfId="2" applyFont="1" applyFill="1" applyBorder="1" applyAlignment="1">
      <alignment horizontal="center" vertical="center"/>
    </xf>
    <xf numFmtId="9" fontId="10" fillId="0" borderId="0" xfId="2" applyFont="1" applyFill="1" applyBorder="1" applyAlignment="1">
      <alignment horizontal="center" vertical="center"/>
    </xf>
    <xf numFmtId="0" fontId="16" fillId="4" borderId="0" xfId="0" applyFont="1" applyFill="1" applyAlignment="1">
      <alignment horizontal="center" vertical="center"/>
    </xf>
    <xf numFmtId="0" fontId="15" fillId="4" borderId="0" xfId="0" applyFont="1" applyFill="1" applyAlignment="1">
      <alignment horizontal="center" vertical="center"/>
    </xf>
    <xf numFmtId="172" fontId="15" fillId="4" borderId="0" xfId="0" applyNumberFormat="1" applyFont="1" applyFill="1" applyAlignment="1">
      <alignment horizontal="center" vertical="center"/>
    </xf>
    <xf numFmtId="9" fontId="3" fillId="0" borderId="0" xfId="2" applyFont="1" applyAlignment="1">
      <alignment wrapText="1"/>
    </xf>
    <xf numFmtId="0" fontId="18" fillId="4" borderId="0" xfId="0" applyFont="1" applyFill="1" applyAlignment="1">
      <alignment horizontal="left"/>
    </xf>
    <xf numFmtId="164" fontId="3" fillId="4" borderId="0" xfId="0" applyNumberFormat="1" applyFont="1" applyFill="1"/>
    <xf numFmtId="0" fontId="18" fillId="4" borderId="0" xfId="0" applyFont="1" applyFill="1" applyAlignment="1">
      <alignment horizontal="left" vertical="top" wrapText="1"/>
    </xf>
    <xf numFmtId="169" fontId="3" fillId="4" borderId="0" xfId="0" applyNumberFormat="1" applyFont="1" applyFill="1" applyAlignment="1">
      <alignment horizontal="right" vertical="top" wrapText="1"/>
    </xf>
    <xf numFmtId="165" fontId="3" fillId="4" borderId="0" xfId="0" applyNumberFormat="1" applyFont="1" applyFill="1" applyAlignment="1">
      <alignment horizontal="right" vertical="top" wrapText="1"/>
    </xf>
    <xf numFmtId="170" fontId="3" fillId="4" borderId="0" xfId="0" applyNumberFormat="1" applyFont="1" applyFill="1" applyAlignment="1">
      <alignment horizontal="right" vertical="top" wrapText="1"/>
    </xf>
    <xf numFmtId="169" fontId="3" fillId="4" borderId="0" xfId="0" applyNumberFormat="1" applyFont="1" applyFill="1" applyAlignment="1">
      <alignment vertical="top"/>
    </xf>
    <xf numFmtId="164" fontId="3" fillId="4" borderId="0" xfId="0" applyNumberFormat="1" applyFont="1" applyFill="1" applyAlignment="1">
      <alignment vertical="top"/>
    </xf>
    <xf numFmtId="167" fontId="17" fillId="0" borderId="0" xfId="0" applyNumberFormat="1" applyFont="1"/>
    <xf numFmtId="172" fontId="13" fillId="4" borderId="0" xfId="2" applyNumberFormat="1" applyFont="1" applyFill="1" applyAlignment="1">
      <alignment horizontal="left" vertical="center" indent="7"/>
    </xf>
    <xf numFmtId="0" fontId="2" fillId="0" borderId="0" xfId="0" quotePrefix="1" applyFont="1"/>
    <xf numFmtId="0" fontId="27" fillId="0" borderId="0" xfId="0" applyFont="1" applyAlignment="1">
      <alignment horizontal="left" vertical="top" wrapText="1"/>
    </xf>
    <xf numFmtId="0" fontId="13" fillId="0" borderId="0" xfId="0" applyFont="1" applyAlignment="1">
      <alignment horizontal="left" vertical="center" wrapText="1"/>
    </xf>
    <xf numFmtId="3" fontId="3" fillId="4" borderId="0" xfId="0" applyNumberFormat="1" applyFont="1" applyFill="1" applyAlignment="1">
      <alignment horizontal="center" vertical="center"/>
    </xf>
    <xf numFmtId="0" fontId="27" fillId="13" borderId="0" xfId="0" applyFont="1" applyFill="1" applyAlignment="1">
      <alignment vertical="center"/>
    </xf>
    <xf numFmtId="0" fontId="15" fillId="0" borderId="0" xfId="0" quotePrefix="1" applyFont="1"/>
    <xf numFmtId="0" fontId="12" fillId="20" borderId="39" xfId="0" applyFont="1" applyFill="1" applyBorder="1" applyAlignment="1">
      <alignment horizontal="center" vertical="center"/>
    </xf>
    <xf numFmtId="0" fontId="12" fillId="20" borderId="0" xfId="0" applyFont="1" applyFill="1" applyAlignment="1">
      <alignment horizontal="center" vertical="center"/>
    </xf>
    <xf numFmtId="173" fontId="15" fillId="0" borderId="24" xfId="1" quotePrefix="1" applyNumberFormat="1" applyFont="1" applyFill="1" applyBorder="1" applyAlignment="1">
      <alignment horizontal="center" vertical="center"/>
    </xf>
    <xf numFmtId="173" fontId="15" fillId="0" borderId="33" xfId="1" applyNumberFormat="1" applyFont="1" applyFill="1" applyBorder="1" applyAlignment="1">
      <alignment horizontal="center" vertical="center"/>
    </xf>
    <xf numFmtId="173" fontId="15" fillId="0" borderId="24" xfId="1" applyNumberFormat="1" applyFont="1" applyFill="1" applyBorder="1" applyAlignment="1">
      <alignment horizontal="center" vertical="center"/>
    </xf>
    <xf numFmtId="173" fontId="15" fillId="0" borderId="33" xfId="1" quotePrefix="1" applyNumberFormat="1" applyFont="1" applyFill="1" applyBorder="1" applyAlignment="1">
      <alignment horizontal="center" vertical="center"/>
    </xf>
    <xf numFmtId="173" fontId="15" fillId="0" borderId="39" xfId="1" quotePrefix="1" applyNumberFormat="1" applyFont="1" applyFill="1" applyBorder="1" applyAlignment="1">
      <alignment horizontal="center" vertical="center"/>
    </xf>
    <xf numFmtId="0" fontId="13" fillId="14" borderId="0" xfId="0" applyFont="1" applyFill="1" applyAlignment="1">
      <alignment vertical="center"/>
    </xf>
    <xf numFmtId="0" fontId="15" fillId="14" borderId="0" xfId="0" applyFont="1" applyFill="1"/>
    <xf numFmtId="173" fontId="15" fillId="14" borderId="24" xfId="1" applyNumberFormat="1" applyFont="1" applyFill="1" applyBorder="1" applyAlignment="1">
      <alignment horizontal="center" vertical="center"/>
    </xf>
    <xf numFmtId="173" fontId="15" fillId="14" borderId="0" xfId="1" quotePrefix="1" applyNumberFormat="1" applyFont="1" applyFill="1" applyBorder="1" applyAlignment="1">
      <alignment horizontal="center" vertical="center"/>
    </xf>
    <xf numFmtId="173" fontId="15" fillId="14" borderId="33" xfId="1" applyNumberFormat="1" applyFont="1" applyFill="1" applyBorder="1" applyAlignment="1">
      <alignment horizontal="center" vertical="center"/>
    </xf>
    <xf numFmtId="173" fontId="15" fillId="14" borderId="38" xfId="1" applyNumberFormat="1" applyFont="1" applyFill="1" applyBorder="1" applyAlignment="1">
      <alignment horizontal="center" vertical="center"/>
    </xf>
    <xf numFmtId="173" fontId="15" fillId="0" borderId="39" xfId="1" applyNumberFormat="1" applyFont="1" applyFill="1" applyBorder="1" applyAlignment="1">
      <alignment horizontal="center" vertical="center"/>
    </xf>
    <xf numFmtId="173" fontId="15" fillId="14" borderId="24" xfId="1" quotePrefix="1" applyNumberFormat="1" applyFont="1" applyFill="1" applyBorder="1" applyAlignment="1">
      <alignment horizontal="center" vertical="center"/>
    </xf>
    <xf numFmtId="173" fontId="15" fillId="14" borderId="33" xfId="1" quotePrefix="1" applyNumberFormat="1" applyFont="1" applyFill="1" applyBorder="1" applyAlignment="1">
      <alignment horizontal="center" vertical="center"/>
    </xf>
    <xf numFmtId="0" fontId="13" fillId="0" borderId="23" xfId="0" applyFont="1" applyBorder="1" applyAlignment="1">
      <alignment vertical="center"/>
    </xf>
    <xf numFmtId="0" fontId="13" fillId="0" borderId="23" xfId="0" applyFont="1" applyBorder="1"/>
    <xf numFmtId="0" fontId="15" fillId="0" borderId="23" xfId="0" applyFont="1" applyBorder="1"/>
    <xf numFmtId="173" fontId="13" fillId="0" borderId="25" xfId="1" applyNumberFormat="1" applyFont="1" applyFill="1" applyBorder="1" applyAlignment="1">
      <alignment horizontal="center" vertical="center"/>
    </xf>
    <xf numFmtId="173" fontId="13" fillId="0" borderId="23" xfId="1" applyNumberFormat="1" applyFont="1" applyFill="1" applyBorder="1" applyAlignment="1">
      <alignment horizontal="center" vertical="center"/>
    </xf>
    <xf numFmtId="173" fontId="13" fillId="0" borderId="41" xfId="1" applyNumberFormat="1" applyFont="1" applyFill="1" applyBorder="1" applyAlignment="1">
      <alignment horizontal="center" vertical="center"/>
    </xf>
    <xf numFmtId="173" fontId="13" fillId="0" borderId="43" xfId="1" applyNumberFormat="1" applyFont="1" applyFill="1" applyBorder="1" applyAlignment="1">
      <alignment horizontal="center" vertical="center"/>
    </xf>
    <xf numFmtId="0" fontId="15" fillId="0" borderId="0" xfId="0" applyFont="1" applyAlignment="1">
      <alignment horizontal="left" indent="2"/>
    </xf>
    <xf numFmtId="0" fontId="15" fillId="14" borderId="0" xfId="0" applyFont="1" applyFill="1" applyAlignment="1">
      <alignment horizontal="left" indent="2"/>
    </xf>
    <xf numFmtId="0" fontId="13" fillId="14" borderId="23" xfId="0" applyFont="1" applyFill="1" applyBorder="1" applyAlignment="1">
      <alignment horizontal="left"/>
    </xf>
    <xf numFmtId="0" fontId="15" fillId="14" borderId="23" xfId="0" applyFont="1" applyFill="1" applyBorder="1"/>
    <xf numFmtId="173" fontId="13" fillId="14" borderId="25" xfId="1" applyNumberFormat="1" applyFont="1" applyFill="1" applyBorder="1" applyAlignment="1">
      <alignment horizontal="center" vertical="center"/>
    </xf>
    <xf numFmtId="173" fontId="15" fillId="14" borderId="23" xfId="1" quotePrefix="1" applyNumberFormat="1" applyFont="1" applyFill="1" applyBorder="1" applyAlignment="1">
      <alignment horizontal="center" vertical="center"/>
    </xf>
    <xf numFmtId="173" fontId="13" fillId="14" borderId="41" xfId="1" applyNumberFormat="1" applyFont="1" applyFill="1" applyBorder="1" applyAlignment="1">
      <alignment horizontal="center" vertical="center"/>
    </xf>
    <xf numFmtId="173" fontId="13" fillId="14" borderId="23" xfId="1" applyNumberFormat="1" applyFont="1" applyFill="1" applyBorder="1" applyAlignment="1">
      <alignment horizontal="center" vertical="center"/>
    </xf>
    <xf numFmtId="173" fontId="15" fillId="14" borderId="41" xfId="1" applyNumberFormat="1" applyFont="1" applyFill="1" applyBorder="1" applyAlignment="1">
      <alignment horizontal="center" vertical="center"/>
    </xf>
    <xf numFmtId="173" fontId="13" fillId="14" borderId="42" xfId="1" applyNumberFormat="1" applyFont="1" applyFill="1" applyBorder="1" applyAlignment="1">
      <alignment horizontal="center" vertical="center"/>
    </xf>
    <xf numFmtId="0" fontId="120" fillId="17" borderId="0" xfId="0" applyFont="1" applyFill="1" applyAlignment="1">
      <alignment vertical="center"/>
    </xf>
    <xf numFmtId="0" fontId="15" fillId="17" borderId="0" xfId="0" applyFont="1" applyFill="1" applyAlignment="1">
      <alignment vertical="center"/>
    </xf>
    <xf numFmtId="0" fontId="15" fillId="17" borderId="38" xfId="0" applyFont="1" applyFill="1" applyBorder="1" applyAlignment="1">
      <alignment vertical="center"/>
    </xf>
    <xf numFmtId="0" fontId="12" fillId="17" borderId="33" xfId="0" applyFont="1" applyFill="1" applyBorder="1" applyAlignment="1">
      <alignment horizontal="center" vertical="center"/>
    </xf>
    <xf numFmtId="0" fontId="12" fillId="17" borderId="38" xfId="0" applyFont="1" applyFill="1" applyBorder="1" applyAlignment="1">
      <alignment horizontal="center" vertical="center"/>
    </xf>
    <xf numFmtId="0" fontId="12" fillId="20" borderId="45" xfId="0" applyFont="1" applyFill="1" applyBorder="1" applyAlignment="1">
      <alignment horizontal="center" vertical="center"/>
    </xf>
    <xf numFmtId="173" fontId="15" fillId="13" borderId="24" xfId="1" applyNumberFormat="1" applyFont="1" applyFill="1" applyBorder="1" applyAlignment="1">
      <alignment horizontal="center" vertical="center"/>
    </xf>
    <xf numFmtId="173" fontId="15" fillId="13" borderId="0" xfId="1" quotePrefix="1" applyNumberFormat="1" applyFont="1" applyFill="1" applyBorder="1" applyAlignment="1">
      <alignment horizontal="center" vertical="center"/>
    </xf>
    <xf numFmtId="173" fontId="15" fillId="13" borderId="33" xfId="1" applyNumberFormat="1" applyFont="1" applyFill="1" applyBorder="1" applyAlignment="1">
      <alignment horizontal="center" vertical="center"/>
    </xf>
    <xf numFmtId="173" fontId="15" fillId="13" borderId="24" xfId="1" quotePrefix="1" applyNumberFormat="1" applyFont="1" applyFill="1" applyBorder="1" applyAlignment="1">
      <alignment horizontal="center" vertical="center"/>
    </xf>
    <xf numFmtId="173" fontId="15" fillId="13" borderId="0" xfId="1" applyNumberFormat="1" applyFont="1" applyFill="1" applyBorder="1" applyAlignment="1">
      <alignment horizontal="center" vertical="center"/>
    </xf>
    <xf numFmtId="173" fontId="15" fillId="13" borderId="33" xfId="1" quotePrefix="1" applyNumberFormat="1" applyFont="1" applyFill="1" applyBorder="1" applyAlignment="1">
      <alignment horizontal="center" vertical="center"/>
    </xf>
    <xf numFmtId="173" fontId="15" fillId="13" borderId="38" xfId="1" applyNumberFormat="1" applyFont="1" applyFill="1" applyBorder="1" applyAlignment="1">
      <alignment horizontal="center" vertical="center"/>
    </xf>
    <xf numFmtId="173" fontId="15" fillId="0" borderId="45" xfId="1" applyNumberFormat="1" applyFont="1" applyFill="1" applyBorder="1" applyAlignment="1">
      <alignment horizontal="center" vertical="center"/>
    </xf>
    <xf numFmtId="173" fontId="15" fillId="21" borderId="39" xfId="1" applyNumberFormat="1" applyFont="1" applyFill="1" applyBorder="1" applyAlignment="1">
      <alignment horizontal="center" vertical="center"/>
    </xf>
    <xf numFmtId="173" fontId="15" fillId="21" borderId="0" xfId="1" applyNumberFormat="1" applyFont="1" applyFill="1" applyBorder="1" applyAlignment="1">
      <alignment horizontal="center" vertical="center"/>
    </xf>
    <xf numFmtId="173" fontId="15" fillId="21" borderId="45" xfId="1" applyNumberFormat="1" applyFont="1" applyFill="1" applyBorder="1" applyAlignment="1">
      <alignment horizontal="center" vertical="center"/>
    </xf>
    <xf numFmtId="173" fontId="15" fillId="13" borderId="38" xfId="1" quotePrefix="1" applyNumberFormat="1" applyFont="1" applyFill="1" applyBorder="1" applyAlignment="1">
      <alignment horizontal="center" vertical="center"/>
    </xf>
    <xf numFmtId="173" fontId="13" fillId="13" borderId="25" xfId="1" applyNumberFormat="1" applyFont="1" applyFill="1" applyBorder="1" applyAlignment="1">
      <alignment horizontal="center" vertical="center"/>
    </xf>
    <xf numFmtId="173" fontId="15" fillId="13" borderId="23" xfId="1" applyNumberFormat="1" applyFont="1" applyFill="1" applyBorder="1" applyAlignment="1">
      <alignment horizontal="center" vertical="center"/>
    </xf>
    <xf numFmtId="173" fontId="13" fillId="13" borderId="41" xfId="1" applyNumberFormat="1" applyFont="1" applyFill="1" applyBorder="1" applyAlignment="1">
      <alignment horizontal="center" vertical="center"/>
    </xf>
    <xf numFmtId="173" fontId="15" fillId="13" borderId="23" xfId="1" quotePrefix="1" applyNumberFormat="1" applyFont="1" applyFill="1" applyBorder="1" applyAlignment="1">
      <alignment horizontal="center" vertical="center"/>
    </xf>
    <xf numFmtId="173" fontId="13" fillId="13" borderId="23" xfId="1" applyNumberFormat="1" applyFont="1" applyFill="1" applyBorder="1" applyAlignment="1">
      <alignment horizontal="center" vertical="center"/>
    </xf>
    <xf numFmtId="173" fontId="15" fillId="13" borderId="41" xfId="1" applyNumberFormat="1" applyFont="1" applyFill="1" applyBorder="1" applyAlignment="1">
      <alignment horizontal="center" vertical="center"/>
    </xf>
    <xf numFmtId="173" fontId="13" fillId="13" borderId="42" xfId="1" applyNumberFormat="1" applyFont="1" applyFill="1" applyBorder="1" applyAlignment="1">
      <alignment horizontal="center" vertical="center"/>
    </xf>
    <xf numFmtId="173" fontId="13" fillId="0" borderId="47" xfId="1" applyNumberFormat="1" applyFont="1" applyFill="1" applyBorder="1" applyAlignment="1">
      <alignment horizontal="center" vertical="center"/>
    </xf>
    <xf numFmtId="173" fontId="13" fillId="0" borderId="48" xfId="1" applyNumberFormat="1" applyFont="1" applyFill="1" applyBorder="1" applyAlignment="1">
      <alignment horizontal="center" vertical="center"/>
    </xf>
    <xf numFmtId="173" fontId="13" fillId="21" borderId="43" xfId="1" applyNumberFormat="1" applyFont="1" applyFill="1" applyBorder="1" applyAlignment="1">
      <alignment horizontal="center" vertical="center"/>
    </xf>
    <xf numFmtId="173" fontId="13" fillId="21" borderId="23" xfId="1" applyNumberFormat="1" applyFont="1" applyFill="1" applyBorder="1" applyAlignment="1">
      <alignment horizontal="center" vertical="center"/>
    </xf>
    <xf numFmtId="173" fontId="13" fillId="21" borderId="49" xfId="1" applyNumberFormat="1" applyFont="1" applyFill="1" applyBorder="1" applyAlignment="1">
      <alignment horizontal="center" vertical="center"/>
    </xf>
    <xf numFmtId="0" fontId="12" fillId="17" borderId="0" xfId="0" quotePrefix="1" applyFont="1" applyFill="1" applyAlignment="1">
      <alignment horizontal="center" vertical="center"/>
    </xf>
    <xf numFmtId="0" fontId="12" fillId="17" borderId="46" xfId="0" applyFont="1" applyFill="1" applyBorder="1" applyAlignment="1">
      <alignment horizontal="center" vertical="center"/>
    </xf>
    <xf numFmtId="0" fontId="12" fillId="17" borderId="45" xfId="0" applyFont="1" applyFill="1" applyBorder="1" applyAlignment="1">
      <alignment horizontal="center" vertical="center"/>
    </xf>
    <xf numFmtId="173" fontId="15" fillId="14" borderId="45" xfId="1" applyNumberFormat="1" applyFont="1" applyFill="1" applyBorder="1" applyAlignment="1">
      <alignment horizontal="center" vertical="center"/>
    </xf>
    <xf numFmtId="0" fontId="13" fillId="14" borderId="44" xfId="0" applyFont="1" applyFill="1" applyBorder="1" applyAlignment="1">
      <alignment vertical="center"/>
    </xf>
    <xf numFmtId="0" fontId="13" fillId="14" borderId="23" xfId="0" applyFont="1" applyFill="1" applyBorder="1" applyAlignment="1">
      <alignment vertical="center"/>
    </xf>
    <xf numFmtId="173" fontId="13" fillId="14" borderId="48" xfId="1" applyNumberFormat="1" applyFont="1" applyFill="1" applyBorder="1" applyAlignment="1">
      <alignment horizontal="center" vertical="center"/>
    </xf>
    <xf numFmtId="173" fontId="13" fillId="14" borderId="47" xfId="1" applyNumberFormat="1" applyFont="1" applyFill="1" applyBorder="1" applyAlignment="1">
      <alignment horizontal="center" vertical="center"/>
    </xf>
    <xf numFmtId="0" fontId="12" fillId="20" borderId="0" xfId="0" applyFont="1" applyFill="1" applyAlignment="1">
      <alignment horizontal="center" vertical="center" wrapText="1"/>
    </xf>
    <xf numFmtId="0" fontId="15" fillId="0" borderId="3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5" xfId="0" applyFont="1" applyBorder="1" applyAlignment="1">
      <alignment horizontal="center" vertical="center" wrapText="1"/>
    </xf>
    <xf numFmtId="0" fontId="15" fillId="21" borderId="0" xfId="0" applyFont="1" applyFill="1" applyAlignment="1">
      <alignment horizontal="center" vertical="center" wrapText="1"/>
    </xf>
    <xf numFmtId="0" fontId="15" fillId="0" borderId="0" xfId="3" applyFont="1" applyFill="1" applyBorder="1" applyAlignment="1">
      <alignment horizontal="center" vertical="center" wrapText="1"/>
    </xf>
    <xf numFmtId="1" fontId="15" fillId="21" borderId="0" xfId="0" applyNumberFormat="1" applyFont="1" applyFill="1" applyAlignment="1">
      <alignment horizontal="center" vertical="center" wrapText="1"/>
    </xf>
    <xf numFmtId="0" fontId="13" fillId="0" borderId="23" xfId="0" applyFont="1" applyBorder="1" applyAlignment="1">
      <alignment horizontal="left" vertical="top" wrapText="1"/>
    </xf>
    <xf numFmtId="0" fontId="15" fillId="0" borderId="23"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23" xfId="3" applyFont="1" applyFill="1" applyBorder="1" applyAlignment="1">
      <alignment horizontal="center" vertical="center" wrapText="1"/>
    </xf>
    <xf numFmtId="0" fontId="15" fillId="0" borderId="25" xfId="0" applyFont="1" applyBorder="1" applyAlignment="1">
      <alignment horizontal="center" vertical="center" wrapText="1"/>
    </xf>
    <xf numFmtId="0" fontId="77" fillId="17" borderId="0" xfId="0" applyFont="1" applyFill="1" applyAlignment="1">
      <alignment vertical="center" wrapText="1"/>
    </xf>
    <xf numFmtId="0" fontId="12" fillId="17" borderId="0" xfId="0" applyFont="1" applyFill="1" applyAlignment="1">
      <alignment horizontal="center" vertical="center" wrapText="1"/>
    </xf>
    <xf numFmtId="0" fontId="12" fillId="17" borderId="33" xfId="0" applyFont="1" applyFill="1" applyBorder="1" applyAlignment="1">
      <alignment horizontal="center" vertical="center" wrapText="1"/>
    </xf>
    <xf numFmtId="0" fontId="12" fillId="17" borderId="33" xfId="0" applyFont="1" applyFill="1" applyBorder="1" applyAlignment="1">
      <alignment horizontal="center" wrapText="1"/>
    </xf>
    <xf numFmtId="0" fontId="13" fillId="14" borderId="0" xfId="0" applyFont="1" applyFill="1" applyAlignment="1">
      <alignment horizontal="left" vertical="center" wrapText="1"/>
    </xf>
    <xf numFmtId="0" fontId="15" fillId="14" borderId="33" xfId="0" applyFont="1" applyFill="1" applyBorder="1" applyAlignment="1">
      <alignment horizontal="center" vertical="center" wrapText="1"/>
    </xf>
    <xf numFmtId="0" fontId="15" fillId="14" borderId="24" xfId="0" applyFont="1" applyFill="1" applyBorder="1" applyAlignment="1">
      <alignment horizontal="center" vertical="center" wrapText="1"/>
    </xf>
    <xf numFmtId="0" fontId="15" fillId="14" borderId="45" xfId="0" applyFont="1" applyFill="1" applyBorder="1" applyAlignment="1">
      <alignment horizontal="center" vertical="center" wrapText="1"/>
    </xf>
    <xf numFmtId="1" fontId="15" fillId="14" borderId="33" xfId="0" applyNumberFormat="1" applyFont="1" applyFill="1" applyBorder="1" applyAlignment="1">
      <alignment horizontal="center" vertical="center" wrapText="1"/>
    </xf>
    <xf numFmtId="1" fontId="13" fillId="14" borderId="0" xfId="0" applyNumberFormat="1" applyFont="1" applyFill="1" applyAlignment="1">
      <alignment horizontal="left" vertical="center" wrapText="1"/>
    </xf>
    <xf numFmtId="1" fontId="15" fillId="14" borderId="24" xfId="0" applyNumberFormat="1" applyFont="1" applyFill="1" applyBorder="1" applyAlignment="1">
      <alignment horizontal="center" vertical="center" wrapText="1"/>
    </xf>
    <xf numFmtId="0" fontId="15" fillId="14" borderId="33" xfId="0" applyFont="1" applyFill="1" applyBorder="1" applyAlignment="1">
      <alignment horizontal="center" vertical="center"/>
    </xf>
    <xf numFmtId="3" fontId="15" fillId="13" borderId="45" xfId="1" applyNumberFormat="1" applyFont="1" applyFill="1" applyBorder="1" applyAlignment="1">
      <alignment horizontal="center" vertical="center"/>
    </xf>
    <xf numFmtId="10" fontId="10" fillId="0" borderId="0" xfId="2" applyNumberFormat="1" applyFont="1" applyFill="1" applyBorder="1" applyAlignment="1">
      <alignment horizontal="center"/>
    </xf>
    <xf numFmtId="0" fontId="13" fillId="0" borderId="37" xfId="0" applyFont="1" applyBorder="1" applyAlignment="1">
      <alignment horizontal="left" vertical="center"/>
    </xf>
    <xf numFmtId="0" fontId="10" fillId="0" borderId="37" xfId="0" applyFont="1" applyBorder="1" applyAlignment="1">
      <alignment horizontal="center"/>
    </xf>
    <xf numFmtId="3" fontId="10" fillId="0" borderId="37" xfId="1" applyNumberFormat="1" applyFont="1" applyFill="1" applyBorder="1" applyAlignment="1">
      <alignment horizontal="center" vertical="center"/>
    </xf>
    <xf numFmtId="3" fontId="15" fillId="0" borderId="37" xfId="1" applyNumberFormat="1" applyFont="1" applyFill="1" applyBorder="1" applyAlignment="1">
      <alignment horizontal="center" vertical="center"/>
    </xf>
    <xf numFmtId="10" fontId="10" fillId="0" borderId="37" xfId="2" applyNumberFormat="1" applyFont="1" applyFill="1" applyBorder="1" applyAlignment="1">
      <alignment horizontal="center"/>
    </xf>
    <xf numFmtId="0" fontId="13" fillId="0" borderId="0" xfId="0" applyFont="1"/>
    <xf numFmtId="0" fontId="10" fillId="0" borderId="23" xfId="0" applyFont="1" applyBorder="1" applyAlignment="1">
      <alignment horizontal="center" vertical="center"/>
    </xf>
    <xf numFmtId="3" fontId="15" fillId="0" borderId="23" xfId="1" quotePrefix="1" applyNumberFormat="1" applyFont="1" applyFill="1" applyBorder="1" applyAlignment="1">
      <alignment horizontal="center"/>
    </xf>
    <xf numFmtId="3" fontId="15" fillId="0" borderId="23" xfId="1" applyNumberFormat="1" applyFont="1" applyFill="1" applyBorder="1" applyAlignment="1">
      <alignment horizontal="center" vertical="center"/>
    </xf>
    <xf numFmtId="10" fontId="10" fillId="0" borderId="23" xfId="2" applyNumberFormat="1" applyFont="1" applyFill="1" applyBorder="1" applyAlignment="1">
      <alignment horizontal="center"/>
    </xf>
    <xf numFmtId="0" fontId="13" fillId="21" borderId="0" xfId="0" applyFont="1" applyFill="1"/>
    <xf numFmtId="9" fontId="15" fillId="21" borderId="0" xfId="0" applyNumberFormat="1" applyFont="1" applyFill="1" applyAlignment="1">
      <alignment horizontal="center" vertical="center"/>
    </xf>
    <xf numFmtId="0" fontId="10" fillId="21" borderId="0" xfId="0" applyFont="1" applyFill="1" applyAlignment="1">
      <alignment horizontal="center"/>
    </xf>
    <xf numFmtId="10" fontId="15" fillId="21" borderId="0" xfId="2" applyNumberFormat="1" applyFont="1" applyFill="1" applyBorder="1" applyAlignment="1">
      <alignment horizontal="center" vertical="center"/>
    </xf>
    <xf numFmtId="0" fontId="15" fillId="21" borderId="0" xfId="0" applyFont="1" applyFill="1" applyAlignment="1">
      <alignment horizontal="center" vertical="center"/>
    </xf>
    <xf numFmtId="10" fontId="10" fillId="21" borderId="0" xfId="2" applyNumberFormat="1" applyFont="1" applyFill="1" applyBorder="1" applyAlignment="1">
      <alignment horizontal="center"/>
    </xf>
    <xf numFmtId="0" fontId="15" fillId="21" borderId="37" xfId="0" applyFont="1" applyFill="1" applyBorder="1" applyAlignment="1">
      <alignment horizontal="left" vertical="center"/>
    </xf>
    <xf numFmtId="9" fontId="15" fillId="21" borderId="37" xfId="0" applyNumberFormat="1" applyFont="1" applyFill="1" applyBorder="1" applyAlignment="1">
      <alignment horizontal="center" vertical="center"/>
    </xf>
    <xf numFmtId="0" fontId="10" fillId="21" borderId="37" xfId="0" applyFont="1" applyFill="1" applyBorder="1" applyAlignment="1">
      <alignment horizontal="center"/>
    </xf>
    <xf numFmtId="3" fontId="15" fillId="21" borderId="37" xfId="1" applyNumberFormat="1" applyFont="1" applyFill="1" applyBorder="1" applyAlignment="1">
      <alignment horizontal="center" vertical="center"/>
    </xf>
    <xf numFmtId="10" fontId="10" fillId="21" borderId="37" xfId="2" applyNumberFormat="1" applyFont="1" applyFill="1" applyBorder="1" applyAlignment="1">
      <alignment horizontal="center"/>
    </xf>
    <xf numFmtId="9" fontId="15" fillId="14" borderId="0" xfId="0" applyNumberFormat="1" applyFont="1" applyFill="1" applyAlignment="1">
      <alignment horizontal="center" vertical="center"/>
    </xf>
    <xf numFmtId="0" fontId="10" fillId="14" borderId="0" xfId="0" applyFont="1" applyFill="1" applyAlignment="1">
      <alignment horizontal="center"/>
    </xf>
    <xf numFmtId="3" fontId="15" fillId="14" borderId="45" xfId="1" applyNumberFormat="1" applyFont="1" applyFill="1" applyBorder="1" applyAlignment="1">
      <alignment horizontal="center" vertical="center"/>
    </xf>
    <xf numFmtId="10" fontId="10" fillId="14" borderId="0" xfId="2" applyNumberFormat="1" applyFont="1" applyFill="1" applyBorder="1" applyAlignment="1">
      <alignment horizontal="center"/>
    </xf>
    <xf numFmtId="3" fontId="15" fillId="14" borderId="0" xfId="1" applyNumberFormat="1" applyFont="1" applyFill="1" applyBorder="1" applyAlignment="1">
      <alignment horizontal="center"/>
    </xf>
    <xf numFmtId="0" fontId="10" fillId="14" borderId="23" xfId="0" applyFont="1" applyFill="1" applyBorder="1" applyAlignment="1">
      <alignment horizontal="center" vertical="center"/>
    </xf>
    <xf numFmtId="0" fontId="15" fillId="14" borderId="23" xfId="0" applyFont="1" applyFill="1" applyBorder="1" applyAlignment="1">
      <alignment horizontal="center"/>
    </xf>
    <xf numFmtId="10" fontId="10" fillId="14" borderId="23" xfId="2" applyNumberFormat="1" applyFont="1" applyFill="1" applyBorder="1" applyAlignment="1">
      <alignment horizontal="center"/>
    </xf>
    <xf numFmtId="0" fontId="15" fillId="14" borderId="50" xfId="0" applyFont="1" applyFill="1" applyBorder="1" applyAlignment="1">
      <alignment horizontal="left" vertical="center" indent="1"/>
    </xf>
    <xf numFmtId="0" fontId="15" fillId="14" borderId="50" xfId="0" applyFont="1" applyFill="1" applyBorder="1" applyAlignment="1">
      <alignment horizontal="center" vertical="center"/>
    </xf>
    <xf numFmtId="9" fontId="15" fillId="14" borderId="50" xfId="0" applyNumberFormat="1" applyFont="1" applyFill="1" applyBorder="1" applyAlignment="1">
      <alignment horizontal="center" vertical="center"/>
    </xf>
    <xf numFmtId="0" fontId="10" fillId="14" borderId="50" xfId="0" applyFont="1" applyFill="1" applyBorder="1" applyAlignment="1">
      <alignment horizontal="center"/>
    </xf>
    <xf numFmtId="3" fontId="15" fillId="14" borderId="50" xfId="1" quotePrefix="1" applyNumberFormat="1" applyFont="1" applyFill="1" applyBorder="1" applyAlignment="1">
      <alignment horizontal="center" vertical="center"/>
    </xf>
    <xf numFmtId="3" fontId="15" fillId="14" borderId="50" xfId="1" applyNumberFormat="1" applyFont="1" applyFill="1" applyBorder="1" applyAlignment="1">
      <alignment horizontal="center" vertical="center"/>
    </xf>
    <xf numFmtId="10" fontId="10" fillId="14" borderId="50" xfId="2" applyNumberFormat="1" applyFont="1" applyFill="1" applyBorder="1" applyAlignment="1">
      <alignment horizontal="center"/>
    </xf>
    <xf numFmtId="0" fontId="15" fillId="14" borderId="44" xfId="0" applyFont="1" applyFill="1" applyBorder="1" applyAlignment="1">
      <alignment horizontal="center" vertical="center"/>
    </xf>
    <xf numFmtId="0" fontId="10" fillId="14" borderId="44" xfId="0" applyFont="1" applyFill="1" applyBorder="1" applyAlignment="1">
      <alignment horizontal="center" vertical="center"/>
    </xf>
    <xf numFmtId="0" fontId="10" fillId="14" borderId="44" xfId="0" applyFont="1" applyFill="1" applyBorder="1" applyAlignment="1">
      <alignment horizontal="center" wrapText="1"/>
    </xf>
    <xf numFmtId="3" fontId="15" fillId="14" borderId="44" xfId="0" applyNumberFormat="1" applyFont="1" applyFill="1" applyBorder="1" applyAlignment="1">
      <alignment horizontal="center" vertical="center"/>
    </xf>
    <xf numFmtId="3" fontId="15" fillId="14" borderId="45" xfId="0" applyNumberFormat="1" applyFont="1" applyFill="1" applyBorder="1" applyAlignment="1">
      <alignment horizontal="center" vertical="center"/>
    </xf>
    <xf numFmtId="0" fontId="10" fillId="14" borderId="0" xfId="0" applyFont="1" applyFill="1" applyAlignment="1">
      <alignment horizontal="center" vertical="center"/>
    </xf>
    <xf numFmtId="0" fontId="10" fillId="14" borderId="0" xfId="0" applyFont="1" applyFill="1" applyAlignment="1">
      <alignment horizontal="center" wrapText="1"/>
    </xf>
    <xf numFmtId="0" fontId="10" fillId="14" borderId="23" xfId="0" applyFont="1" applyFill="1" applyBorder="1" applyAlignment="1">
      <alignment horizontal="center"/>
    </xf>
    <xf numFmtId="0" fontId="13" fillId="14" borderId="44" xfId="0" applyFont="1" applyFill="1" applyBorder="1" applyAlignment="1">
      <alignment horizontal="left" vertical="center"/>
    </xf>
    <xf numFmtId="0" fontId="10" fillId="14" borderId="44" xfId="0" applyFont="1" applyFill="1" applyBorder="1" applyAlignment="1">
      <alignment horizontal="center"/>
    </xf>
    <xf numFmtId="3" fontId="15" fillId="14" borderId="44" xfId="1" applyNumberFormat="1" applyFont="1" applyFill="1" applyBorder="1" applyAlignment="1">
      <alignment horizontal="center" vertical="center"/>
    </xf>
    <xf numFmtId="10" fontId="10" fillId="14" borderId="44" xfId="2" applyNumberFormat="1" applyFont="1" applyFill="1" applyBorder="1" applyAlignment="1">
      <alignment horizontal="center"/>
    </xf>
    <xf numFmtId="0" fontId="10" fillId="14" borderId="0" xfId="0" applyFont="1" applyFill="1" applyAlignment="1">
      <alignment horizontal="center" vertical="center" wrapText="1"/>
    </xf>
    <xf numFmtId="3" fontId="15" fillId="14" borderId="0" xfId="1" quotePrefix="1" applyNumberFormat="1" applyFont="1" applyFill="1" applyBorder="1" applyAlignment="1">
      <alignment horizontal="center"/>
    </xf>
    <xf numFmtId="3" fontId="15" fillId="14" borderId="23" xfId="1" quotePrefix="1" applyNumberFormat="1" applyFont="1" applyFill="1" applyBorder="1" applyAlignment="1">
      <alignment horizontal="center"/>
    </xf>
    <xf numFmtId="0" fontId="15" fillId="14" borderId="0" xfId="0" applyFont="1" applyFill="1" applyAlignment="1">
      <alignment horizontal="center"/>
    </xf>
    <xf numFmtId="0" fontId="15" fillId="14" borderId="44" xfId="0" applyFont="1" applyFill="1" applyBorder="1" applyAlignment="1">
      <alignment horizontal="center"/>
    </xf>
    <xf numFmtId="0" fontId="13" fillId="15" borderId="51" xfId="0" applyFont="1" applyFill="1" applyBorder="1" applyAlignment="1">
      <alignment horizontal="left" vertical="center"/>
    </xf>
    <xf numFmtId="0" fontId="13" fillId="15" borderId="51" xfId="0" applyFont="1" applyFill="1" applyBorder="1" applyAlignment="1">
      <alignment horizontal="right" vertical="center"/>
    </xf>
    <xf numFmtId="9" fontId="13" fillId="15" borderId="51" xfId="0" applyNumberFormat="1" applyFont="1" applyFill="1" applyBorder="1" applyAlignment="1">
      <alignment horizontal="right" vertical="center"/>
    </xf>
    <xf numFmtId="0" fontId="93" fillId="15" borderId="51" xfId="0" quotePrefix="1" applyFont="1" applyFill="1" applyBorder="1" applyAlignment="1">
      <alignment horizontal="right"/>
    </xf>
    <xf numFmtId="0" fontId="9" fillId="15" borderId="51" xfId="0" quotePrefix="1" applyFont="1" applyFill="1" applyBorder="1" applyAlignment="1">
      <alignment horizontal="right"/>
    </xf>
    <xf numFmtId="3" fontId="13" fillId="15" borderId="51" xfId="1" applyNumberFormat="1" applyFont="1" applyFill="1" applyBorder="1" applyAlignment="1">
      <alignment horizontal="center" vertical="center"/>
    </xf>
    <xf numFmtId="10" fontId="9" fillId="15" borderId="51" xfId="2" quotePrefix="1" applyNumberFormat="1" applyFont="1" applyFill="1" applyBorder="1" applyAlignment="1">
      <alignment horizontal="center"/>
    </xf>
    <xf numFmtId="0" fontId="13" fillId="15" borderId="0" xfId="0" applyFont="1" applyFill="1" applyAlignment="1">
      <alignment horizontal="left" vertical="center" indent="1"/>
    </xf>
    <xf numFmtId="0" fontId="13" fillId="15" borderId="0" xfId="0" applyFont="1" applyFill="1" applyAlignment="1">
      <alignment horizontal="right" vertical="center"/>
    </xf>
    <xf numFmtId="0" fontId="9" fillId="15" borderId="0" xfId="0" applyFont="1" applyFill="1" applyAlignment="1">
      <alignment horizontal="right"/>
    </xf>
    <xf numFmtId="3" fontId="13" fillId="15" borderId="0" xfId="1" applyNumberFormat="1" applyFont="1" applyFill="1" applyBorder="1" applyAlignment="1">
      <alignment horizontal="center" vertical="center"/>
    </xf>
    <xf numFmtId="10" fontId="9" fillId="15" borderId="0" xfId="2" applyNumberFormat="1" applyFont="1" applyFill="1" applyBorder="1" applyAlignment="1">
      <alignment horizontal="center"/>
    </xf>
    <xf numFmtId="0" fontId="13" fillId="14" borderId="0" xfId="0" applyFont="1" applyFill="1" applyAlignment="1">
      <alignment horizontal="left" vertical="center" indent="1"/>
    </xf>
    <xf numFmtId="0" fontId="13" fillId="14" borderId="0" xfId="0" applyFont="1" applyFill="1" applyAlignment="1">
      <alignment horizontal="right" vertical="center"/>
    </xf>
    <xf numFmtId="0" fontId="9" fillId="14" borderId="0" xfId="0" applyFont="1" applyFill="1" applyAlignment="1">
      <alignment horizontal="right"/>
    </xf>
    <xf numFmtId="3" fontId="13" fillId="14" borderId="0" xfId="1" applyNumberFormat="1" applyFont="1" applyFill="1" applyBorder="1" applyAlignment="1">
      <alignment horizontal="center" vertical="center"/>
    </xf>
    <xf numFmtId="10" fontId="9" fillId="14" borderId="0" xfId="2" applyNumberFormat="1" applyFont="1" applyFill="1" applyBorder="1" applyAlignment="1">
      <alignment horizontal="center"/>
    </xf>
    <xf numFmtId="3" fontId="13" fillId="14" borderId="48" xfId="1" applyNumberFormat="1" applyFont="1" applyFill="1" applyBorder="1" applyAlignment="1">
      <alignment horizontal="center" vertical="center"/>
    </xf>
    <xf numFmtId="3" fontId="13" fillId="14" borderId="47" xfId="1" applyNumberFormat="1" applyFont="1" applyFill="1" applyBorder="1" applyAlignment="1">
      <alignment horizontal="center" vertical="center"/>
    </xf>
    <xf numFmtId="0" fontId="15" fillId="0" borderId="37" xfId="0" applyFont="1" applyBorder="1" applyAlignment="1">
      <alignment vertical="center"/>
    </xf>
    <xf numFmtId="172" fontId="15" fillId="0" borderId="0" xfId="2" applyNumberFormat="1" applyFont="1" applyFill="1" applyBorder="1" applyAlignment="1">
      <alignment horizontal="left" vertical="center" indent="9"/>
    </xf>
    <xf numFmtId="172" fontId="15" fillId="0" borderId="37" xfId="2" applyNumberFormat="1" applyFont="1" applyFill="1" applyBorder="1" applyAlignment="1">
      <alignment horizontal="left" vertical="center" indent="6"/>
    </xf>
    <xf numFmtId="172" fontId="10" fillId="14" borderId="0" xfId="2" applyNumberFormat="1" applyFont="1" applyFill="1" applyBorder="1" applyAlignment="1">
      <alignment horizontal="left" vertical="center" indent="6"/>
    </xf>
    <xf numFmtId="172" fontId="10" fillId="14" borderId="23" xfId="2" applyNumberFormat="1" applyFont="1" applyFill="1" applyBorder="1" applyAlignment="1">
      <alignment horizontal="left" vertical="center" indent="6"/>
    </xf>
    <xf numFmtId="172" fontId="10" fillId="14" borderId="50" xfId="2" quotePrefix="1" applyNumberFormat="1" applyFont="1" applyFill="1" applyBorder="1" applyAlignment="1">
      <alignment horizontal="left" vertical="center" indent="6"/>
    </xf>
    <xf numFmtId="172" fontId="10" fillId="14" borderId="0" xfId="2" quotePrefix="1" applyNumberFormat="1" applyFont="1" applyFill="1" applyBorder="1" applyAlignment="1">
      <alignment horizontal="left" vertical="center" indent="6"/>
    </xf>
    <xf numFmtId="172" fontId="10" fillId="14" borderId="23" xfId="2" quotePrefix="1" applyNumberFormat="1" applyFont="1" applyFill="1" applyBorder="1" applyAlignment="1">
      <alignment horizontal="left" vertical="center" indent="6"/>
    </xf>
    <xf numFmtId="172" fontId="15" fillId="0" borderId="0" xfId="2" quotePrefix="1" applyNumberFormat="1" applyFont="1" applyFill="1" applyBorder="1" applyAlignment="1">
      <alignment horizontal="left" vertical="center" indent="6"/>
    </xf>
    <xf numFmtId="172" fontId="15" fillId="0" borderId="23" xfId="2" quotePrefix="1" applyNumberFormat="1" applyFont="1" applyFill="1" applyBorder="1" applyAlignment="1">
      <alignment horizontal="left" vertical="center" indent="6"/>
    </xf>
    <xf numFmtId="172" fontId="15" fillId="14" borderId="44" xfId="2" applyNumberFormat="1" applyFont="1" applyFill="1" applyBorder="1" applyAlignment="1">
      <alignment horizontal="left" vertical="center" indent="6"/>
    </xf>
    <xf numFmtId="172" fontId="15" fillId="14" borderId="0" xfId="2" quotePrefix="1" applyNumberFormat="1" applyFont="1" applyFill="1" applyBorder="1" applyAlignment="1">
      <alignment horizontal="left" vertical="center" indent="6"/>
    </xf>
    <xf numFmtId="172" fontId="15" fillId="14" borderId="23" xfId="2" quotePrefix="1" applyNumberFormat="1" applyFont="1" applyFill="1" applyBorder="1" applyAlignment="1">
      <alignment horizontal="left" vertical="center" indent="6"/>
    </xf>
    <xf numFmtId="172" fontId="15" fillId="14" borderId="0" xfId="2" applyNumberFormat="1" applyFont="1" applyFill="1" applyBorder="1" applyAlignment="1">
      <alignment horizontal="left" vertical="center" indent="6"/>
    </xf>
    <xf numFmtId="172" fontId="15" fillId="14" borderId="23" xfId="2" applyNumberFormat="1" applyFont="1" applyFill="1" applyBorder="1" applyAlignment="1">
      <alignment horizontal="left" vertical="center" indent="6"/>
    </xf>
    <xf numFmtId="172" fontId="15" fillId="21" borderId="0" xfId="2" applyNumberFormat="1" applyFont="1" applyFill="1" applyBorder="1" applyAlignment="1">
      <alignment horizontal="left" vertical="center" indent="6"/>
    </xf>
    <xf numFmtId="172" fontId="15" fillId="21" borderId="37" xfId="2" applyNumberFormat="1" applyFont="1" applyFill="1" applyBorder="1" applyAlignment="1">
      <alignment horizontal="left" vertical="center" indent="6"/>
    </xf>
    <xf numFmtId="172" fontId="13" fillId="15" borderId="51" xfId="2" applyNumberFormat="1" applyFont="1" applyFill="1" applyBorder="1" applyAlignment="1">
      <alignment horizontal="left" vertical="center" indent="6"/>
    </xf>
    <xf numFmtId="172" fontId="13" fillId="14" borderId="0" xfId="2" applyNumberFormat="1" applyFont="1" applyFill="1" applyBorder="1" applyAlignment="1">
      <alignment horizontal="left" vertical="center" indent="6"/>
    </xf>
    <xf numFmtId="172" fontId="13" fillId="15" borderId="0" xfId="2" applyNumberFormat="1" applyFont="1" applyFill="1" applyBorder="1" applyAlignment="1">
      <alignment horizontal="left" vertical="center" indent="6"/>
    </xf>
    <xf numFmtId="3" fontId="10" fillId="13" borderId="0" xfId="1" applyNumberFormat="1" applyFont="1" applyFill="1" applyBorder="1" applyAlignment="1">
      <alignment horizontal="center" vertical="center"/>
    </xf>
    <xf numFmtId="3" fontId="10" fillId="13" borderId="24" xfId="1" applyNumberFormat="1" applyFont="1" applyFill="1" applyBorder="1" applyAlignment="1">
      <alignment horizontal="center" vertical="center"/>
    </xf>
    <xf numFmtId="3" fontId="10" fillId="13" borderId="45" xfId="1" applyNumberFormat="1" applyFont="1" applyFill="1" applyBorder="1" applyAlignment="1">
      <alignment horizontal="center" vertical="center"/>
    </xf>
    <xf numFmtId="3" fontId="10" fillId="13" borderId="33" xfId="1" applyNumberFormat="1" applyFont="1" applyFill="1" applyBorder="1" applyAlignment="1">
      <alignment horizontal="center" vertical="center"/>
    </xf>
    <xf numFmtId="173" fontId="15" fillId="13" borderId="45" xfId="0" applyNumberFormat="1" applyFont="1" applyFill="1" applyBorder="1" applyAlignment="1">
      <alignment horizontal="center" vertical="center"/>
    </xf>
    <xf numFmtId="3" fontId="10" fillId="13" borderId="46" xfId="1" applyNumberFormat="1" applyFont="1" applyFill="1" applyBorder="1" applyAlignment="1">
      <alignment horizontal="center" vertical="center"/>
    </xf>
    <xf numFmtId="3" fontId="15" fillId="13" borderId="0" xfId="1" applyNumberFormat="1" applyFont="1" applyFill="1" applyBorder="1" applyAlignment="1">
      <alignment horizontal="center" vertical="center"/>
    </xf>
    <xf numFmtId="3" fontId="15" fillId="13" borderId="46" xfId="1" applyNumberFormat="1" applyFont="1" applyFill="1" applyBorder="1" applyAlignment="1">
      <alignment horizontal="center" vertical="center"/>
    </xf>
    <xf numFmtId="3" fontId="15" fillId="13" borderId="45" xfId="0" applyNumberFormat="1" applyFont="1" applyFill="1" applyBorder="1" applyAlignment="1">
      <alignment horizontal="center" vertical="center"/>
    </xf>
    <xf numFmtId="1" fontId="15" fillId="13" borderId="45" xfId="1" applyNumberFormat="1" applyFont="1" applyFill="1" applyBorder="1" applyAlignment="1">
      <alignment horizontal="center" vertical="center"/>
    </xf>
    <xf numFmtId="3" fontId="15" fillId="13" borderId="46" xfId="1" quotePrefix="1" applyNumberFormat="1" applyFont="1" applyFill="1" applyBorder="1" applyAlignment="1">
      <alignment horizontal="center" vertical="center"/>
    </xf>
    <xf numFmtId="3" fontId="15" fillId="13" borderId="0" xfId="1" quotePrefix="1" applyNumberFormat="1" applyFont="1" applyFill="1" applyBorder="1" applyAlignment="1">
      <alignment horizontal="center" vertical="center"/>
    </xf>
    <xf numFmtId="0" fontId="27" fillId="0" borderId="0" xfId="0" applyFont="1" applyAlignment="1">
      <alignment horizontal="left"/>
    </xf>
    <xf numFmtId="0" fontId="12" fillId="17" borderId="0" xfId="0" applyFont="1" applyFill="1" applyAlignment="1">
      <alignment horizontal="left" vertical="center"/>
    </xf>
    <xf numFmtId="3" fontId="10" fillId="14" borderId="0" xfId="1" quotePrefix="1" applyNumberFormat="1" applyFont="1" applyFill="1" applyBorder="1" applyAlignment="1">
      <alignment horizontal="center" vertical="center"/>
    </xf>
    <xf numFmtId="3" fontId="10" fillId="14" borderId="24" xfId="1" quotePrefix="1" applyNumberFormat="1" applyFont="1" applyFill="1" applyBorder="1" applyAlignment="1">
      <alignment horizontal="center" vertical="center"/>
    </xf>
    <xf numFmtId="3" fontId="10" fillId="14" borderId="45" xfId="1" applyNumberFormat="1" applyFont="1" applyFill="1" applyBorder="1" applyAlignment="1">
      <alignment horizontal="center" vertical="center"/>
    </xf>
    <xf numFmtId="3" fontId="10" fillId="14" borderId="33" xfId="1" applyNumberFormat="1" applyFont="1" applyFill="1" applyBorder="1" applyAlignment="1">
      <alignment horizontal="center" vertical="center"/>
    </xf>
    <xf numFmtId="3" fontId="10" fillId="14" borderId="24" xfId="1" applyNumberFormat="1" applyFont="1" applyFill="1" applyBorder="1" applyAlignment="1">
      <alignment horizontal="center" vertical="center"/>
    </xf>
    <xf numFmtId="3" fontId="10" fillId="14" borderId="46" xfId="1" applyNumberFormat="1" applyFont="1" applyFill="1" applyBorder="1" applyAlignment="1">
      <alignment horizontal="center" vertical="center"/>
    </xf>
    <xf numFmtId="3" fontId="15" fillId="14" borderId="46" xfId="1" applyNumberFormat="1" applyFont="1" applyFill="1" applyBorder="1" applyAlignment="1">
      <alignment horizontal="center" vertical="center"/>
    </xf>
    <xf numFmtId="3" fontId="15" fillId="14" borderId="46" xfId="1" quotePrefix="1" applyNumberFormat="1" applyFont="1" applyFill="1" applyBorder="1" applyAlignment="1">
      <alignment horizontal="center" vertical="center"/>
    </xf>
    <xf numFmtId="3" fontId="9" fillId="14" borderId="52" xfId="1" applyNumberFormat="1" applyFont="1" applyFill="1" applyBorder="1" applyAlignment="1">
      <alignment horizontal="center" vertical="center"/>
    </xf>
    <xf numFmtId="3" fontId="9" fillId="14" borderId="48" xfId="1" applyNumberFormat="1" applyFont="1" applyFill="1" applyBorder="1" applyAlignment="1">
      <alignment horizontal="center" vertical="center"/>
    </xf>
    <xf numFmtId="3" fontId="9" fillId="14" borderId="47" xfId="1" applyNumberFormat="1" applyFont="1" applyFill="1" applyBorder="1" applyAlignment="1">
      <alignment horizontal="center" vertical="center"/>
    </xf>
    <xf numFmtId="3" fontId="9" fillId="14" borderId="53" xfId="1" applyNumberFormat="1" applyFont="1" applyFill="1" applyBorder="1" applyAlignment="1">
      <alignment horizontal="center" vertical="center"/>
    </xf>
    <xf numFmtId="3" fontId="9" fillId="14" borderId="54" xfId="1" applyNumberFormat="1" applyFont="1" applyFill="1" applyBorder="1" applyAlignment="1">
      <alignment horizontal="center" vertical="center"/>
    </xf>
    <xf numFmtId="3" fontId="13" fillId="14" borderId="55" xfId="1" applyNumberFormat="1" applyFont="1" applyFill="1" applyBorder="1" applyAlignment="1">
      <alignment horizontal="center" vertical="center"/>
    </xf>
    <xf numFmtId="3" fontId="13" fillId="14" borderId="23" xfId="1" applyNumberFormat="1" applyFont="1" applyFill="1" applyBorder="1" applyAlignment="1">
      <alignment horizontal="center" vertical="center"/>
    </xf>
    <xf numFmtId="3" fontId="13" fillId="14" borderId="47" xfId="0" applyNumberFormat="1" applyFont="1" applyFill="1" applyBorder="1" applyAlignment="1">
      <alignment horizontal="center" vertical="center"/>
    </xf>
    <xf numFmtId="0" fontId="2" fillId="22" borderId="0" xfId="0" applyFont="1" applyFill="1"/>
    <xf numFmtId="0" fontId="2" fillId="22" borderId="56" xfId="0" applyFont="1" applyFill="1" applyBorder="1"/>
    <xf numFmtId="0" fontId="3" fillId="22" borderId="0" xfId="0" applyFont="1" applyFill="1" applyAlignment="1">
      <alignment horizontal="left" vertical="center" wrapText="1"/>
    </xf>
    <xf numFmtId="0" fontId="76" fillId="22" borderId="0" xfId="0" applyFont="1" applyFill="1" applyAlignment="1">
      <alignment horizontal="left" vertical="center" wrapText="1"/>
    </xf>
    <xf numFmtId="0" fontId="12" fillId="17" borderId="45" xfId="0" applyFont="1" applyFill="1" applyBorder="1" applyAlignment="1">
      <alignment vertical="center"/>
    </xf>
    <xf numFmtId="9" fontId="15" fillId="0" borderId="0" xfId="2" applyFont="1" applyFill="1" applyBorder="1" applyAlignment="1">
      <alignment horizontal="center"/>
    </xf>
    <xf numFmtId="9" fontId="15" fillId="0" borderId="33" xfId="2" applyFont="1" applyFill="1" applyBorder="1" applyAlignment="1">
      <alignment horizontal="center"/>
    </xf>
    <xf numFmtId="0" fontId="20" fillId="0" borderId="44" xfId="0" applyFont="1" applyBorder="1" applyAlignment="1">
      <alignment vertical="top"/>
    </xf>
    <xf numFmtId="172" fontId="15" fillId="0" borderId="0" xfId="2" applyNumberFormat="1" applyFont="1" applyFill="1" applyBorder="1" applyAlignment="1">
      <alignment horizontal="left" indent="4"/>
    </xf>
    <xf numFmtId="3" fontId="15" fillId="13" borderId="0" xfId="0" applyNumberFormat="1" applyFont="1" applyFill="1" applyAlignment="1">
      <alignment horizontal="center" vertical="center"/>
    </xf>
    <xf numFmtId="3" fontId="15" fillId="13" borderId="33" xfId="1" quotePrefix="1" applyNumberFormat="1" applyFont="1" applyFill="1" applyBorder="1" applyAlignment="1">
      <alignment horizontal="center" vertical="center" wrapText="1"/>
    </xf>
    <xf numFmtId="3" fontId="13" fillId="0" borderId="23" xfId="0" applyNumberFormat="1" applyFont="1" applyBorder="1" applyAlignment="1">
      <alignment horizontal="center" vertical="center"/>
    </xf>
    <xf numFmtId="3" fontId="13" fillId="0" borderId="41" xfId="1" applyNumberFormat="1" applyFont="1" applyFill="1" applyBorder="1" applyAlignment="1">
      <alignment horizontal="center" vertical="center"/>
    </xf>
    <xf numFmtId="171" fontId="15" fillId="13" borderId="0" xfId="0" quotePrefix="1" applyNumberFormat="1" applyFont="1" applyFill="1" applyAlignment="1">
      <alignment horizontal="center" vertical="center"/>
    </xf>
    <xf numFmtId="171" fontId="15" fillId="13" borderId="0" xfId="0" applyNumberFormat="1" applyFont="1" applyFill="1" applyAlignment="1">
      <alignment horizontal="center" vertical="center"/>
    </xf>
    <xf numFmtId="172" fontId="13" fillId="0" borderId="23" xfId="2" applyNumberFormat="1" applyFont="1" applyFill="1" applyBorder="1" applyAlignment="1">
      <alignment horizontal="left" vertical="center" indent="4"/>
    </xf>
    <xf numFmtId="0" fontId="10" fillId="13" borderId="0" xfId="0" applyFont="1" applyFill="1" applyAlignment="1">
      <alignment vertical="center"/>
    </xf>
    <xf numFmtId="0" fontId="15" fillId="13" borderId="0" xfId="0" applyFont="1" applyFill="1" applyAlignment="1">
      <alignment horizontal="center" vertical="center"/>
    </xf>
    <xf numFmtId="0" fontId="15" fillId="13" borderId="45" xfId="0" applyFont="1" applyFill="1" applyBorder="1" applyAlignment="1">
      <alignment horizontal="center" vertical="center"/>
    </xf>
    <xf numFmtId="0" fontId="15" fillId="13" borderId="23" xfId="0" applyFont="1" applyFill="1" applyBorder="1" applyAlignment="1">
      <alignment vertical="center"/>
    </xf>
    <xf numFmtId="9" fontId="15" fillId="13" borderId="23" xfId="0" applyNumberFormat="1" applyFont="1" applyFill="1" applyBorder="1" applyAlignment="1">
      <alignment horizontal="center" vertical="center"/>
    </xf>
    <xf numFmtId="9" fontId="10" fillId="13" borderId="49" xfId="0" applyNumberFormat="1" applyFont="1" applyFill="1" applyBorder="1" applyAlignment="1">
      <alignment horizontal="center" vertical="center"/>
    </xf>
    <xf numFmtId="172" fontId="15" fillId="0" borderId="37" xfId="2" applyNumberFormat="1" applyFont="1" applyFill="1" applyBorder="1" applyAlignment="1">
      <alignment horizontal="left" vertical="center" indent="4"/>
    </xf>
    <xf numFmtId="9" fontId="15" fillId="0" borderId="33" xfId="2" applyFont="1" applyFill="1" applyBorder="1" applyAlignment="1">
      <alignment horizontal="center" vertical="center"/>
    </xf>
    <xf numFmtId="0" fontId="15" fillId="0" borderId="0" xfId="0" quotePrefix="1" applyFont="1" applyAlignment="1">
      <alignment horizontal="center" vertical="center"/>
    </xf>
    <xf numFmtId="9" fontId="15" fillId="0" borderId="33" xfId="2" quotePrefix="1" applyFont="1" applyFill="1" applyBorder="1" applyAlignment="1">
      <alignment horizontal="center" vertical="center"/>
    </xf>
    <xf numFmtId="172" fontId="10" fillId="0" borderId="0" xfId="2" applyNumberFormat="1" applyFont="1" applyFill="1" applyBorder="1" applyAlignment="1">
      <alignment horizontal="left" vertical="center" indent="4"/>
    </xf>
    <xf numFmtId="172" fontId="15" fillId="0" borderId="24" xfId="2" applyNumberFormat="1" applyFont="1" applyFill="1" applyBorder="1" applyAlignment="1">
      <alignment horizontal="left" vertical="center" indent="4"/>
    </xf>
    <xf numFmtId="9" fontId="15" fillId="0" borderId="23" xfId="2" applyFont="1" applyFill="1" applyBorder="1" applyAlignment="1">
      <alignment horizontal="center"/>
    </xf>
    <xf numFmtId="9" fontId="15" fillId="0" borderId="41" xfId="2" applyFont="1" applyFill="1" applyBorder="1" applyAlignment="1">
      <alignment horizontal="center"/>
    </xf>
    <xf numFmtId="172" fontId="15" fillId="0" borderId="23" xfId="2" applyNumberFormat="1" applyFont="1" applyFill="1" applyBorder="1" applyAlignment="1">
      <alignment horizontal="center" vertical="center"/>
    </xf>
    <xf numFmtId="3" fontId="3" fillId="0" borderId="0" xfId="1" applyNumberFormat="1" applyFont="1" applyAlignment="1">
      <alignment horizontal="center" vertical="top" wrapText="1"/>
    </xf>
    <xf numFmtId="0" fontId="15" fillId="0" borderId="0" xfId="0" quotePrefix="1" applyFont="1" applyAlignment="1">
      <alignment horizontal="center" vertical="top" wrapText="1"/>
    </xf>
    <xf numFmtId="0" fontId="15" fillId="23" borderId="23" xfId="0" applyFont="1" applyFill="1" applyBorder="1" applyAlignment="1">
      <alignment vertical="center" wrapText="1"/>
    </xf>
    <xf numFmtId="9" fontId="10" fillId="23" borderId="23" xfId="2" applyFont="1" applyFill="1" applyBorder="1" applyAlignment="1">
      <alignment horizontal="center"/>
    </xf>
    <xf numFmtId="9" fontId="10" fillId="23" borderId="41" xfId="2" applyFont="1" applyFill="1" applyBorder="1" applyAlignment="1">
      <alignment horizontal="center"/>
    </xf>
    <xf numFmtId="172" fontId="10" fillId="23" borderId="23" xfId="2" applyNumberFormat="1" applyFont="1" applyFill="1" applyBorder="1" applyAlignment="1">
      <alignment horizontal="left" indent="4"/>
    </xf>
    <xf numFmtId="0" fontId="15" fillId="23" borderId="0" xfId="0" applyFont="1" applyFill="1" applyAlignment="1">
      <alignment vertical="center" wrapText="1"/>
    </xf>
    <xf numFmtId="3" fontId="15" fillId="23" borderId="0" xfId="0" applyNumberFormat="1" applyFont="1" applyFill="1" applyAlignment="1">
      <alignment horizontal="center" vertical="center"/>
    </xf>
    <xf numFmtId="3" fontId="15" fillId="23" borderId="0" xfId="0" quotePrefix="1" applyNumberFormat="1" applyFont="1" applyFill="1" applyAlignment="1">
      <alignment horizontal="center" vertical="center"/>
    </xf>
    <xf numFmtId="3" fontId="15" fillId="23" borderId="33" xfId="1" applyNumberFormat="1" applyFont="1" applyFill="1" applyBorder="1" applyAlignment="1">
      <alignment horizontal="center" vertical="center" wrapText="1"/>
    </xf>
    <xf numFmtId="172" fontId="15" fillId="23" borderId="0" xfId="2" applyNumberFormat="1" applyFont="1" applyFill="1" applyBorder="1" applyAlignment="1">
      <alignment horizontal="left" vertical="center" indent="4"/>
    </xf>
    <xf numFmtId="0" fontId="15" fillId="23" borderId="0" xfId="0" applyFont="1" applyFill="1" applyAlignment="1">
      <alignment vertical="center"/>
    </xf>
    <xf numFmtId="0" fontId="15" fillId="23" borderId="0" xfId="0" applyFont="1" applyFill="1" applyAlignment="1">
      <alignment horizontal="center" vertical="center"/>
    </xf>
    <xf numFmtId="0" fontId="10" fillId="23" borderId="45" xfId="0" applyFont="1" applyFill="1" applyBorder="1" applyAlignment="1">
      <alignment horizontal="center" vertical="center"/>
    </xf>
    <xf numFmtId="9" fontId="15" fillId="23" borderId="33" xfId="2" applyFont="1" applyFill="1" applyBorder="1" applyAlignment="1">
      <alignment horizontal="center" vertical="center"/>
    </xf>
    <xf numFmtId="0" fontId="15" fillId="23" borderId="0" xfId="0" quotePrefix="1" applyFont="1" applyFill="1" applyAlignment="1">
      <alignment horizontal="center" vertical="center"/>
    </xf>
    <xf numFmtId="9" fontId="15" fillId="23" borderId="33" xfId="2" quotePrefix="1" applyFont="1" applyFill="1" applyBorder="1" applyAlignment="1">
      <alignment horizontal="center" vertical="center"/>
    </xf>
    <xf numFmtId="0" fontId="13" fillId="23" borderId="23" xfId="0" applyFont="1" applyFill="1" applyBorder="1" applyAlignment="1">
      <alignment vertical="center"/>
    </xf>
    <xf numFmtId="0" fontId="13" fillId="23" borderId="23" xfId="0" applyFont="1" applyFill="1" applyBorder="1" applyAlignment="1">
      <alignment horizontal="center" vertical="center"/>
    </xf>
    <xf numFmtId="9" fontId="13" fillId="23" borderId="41" xfId="2" applyFont="1" applyFill="1" applyBorder="1" applyAlignment="1">
      <alignment horizontal="center" vertical="center"/>
    </xf>
    <xf numFmtId="0" fontId="13" fillId="23" borderId="23" xfId="0" applyFont="1" applyFill="1" applyBorder="1" applyAlignment="1">
      <alignment horizontal="center"/>
    </xf>
    <xf numFmtId="0" fontId="13" fillId="23" borderId="23" xfId="0" applyFont="1" applyFill="1" applyBorder="1"/>
    <xf numFmtId="0" fontId="15" fillId="23" borderId="23" xfId="0" applyFont="1" applyFill="1" applyBorder="1"/>
    <xf numFmtId="3" fontId="13" fillId="23" borderId="23" xfId="0" applyNumberFormat="1" applyFont="1" applyFill="1" applyBorder="1" applyAlignment="1">
      <alignment horizontal="center"/>
    </xf>
    <xf numFmtId="0" fontId="15" fillId="23" borderId="23" xfId="0" quotePrefix="1" applyFont="1" applyFill="1" applyBorder="1" applyAlignment="1">
      <alignment horizontal="center"/>
    </xf>
    <xf numFmtId="0" fontId="15" fillId="23" borderId="23" xfId="0" applyFont="1" applyFill="1" applyBorder="1" applyAlignment="1">
      <alignment horizontal="center"/>
    </xf>
    <xf numFmtId="0" fontId="119" fillId="0" borderId="0" xfId="0" applyFont="1"/>
    <xf numFmtId="0" fontId="34" fillId="18" borderId="0" xfId="0" applyFont="1" applyFill="1"/>
    <xf numFmtId="0" fontId="8" fillId="18" borderId="0" xfId="0" applyFont="1" applyFill="1" applyAlignment="1">
      <alignment horizontal="center"/>
    </xf>
    <xf numFmtId="0" fontId="8" fillId="18" borderId="0" xfId="0" applyFont="1" applyFill="1" applyAlignment="1">
      <alignment horizontal="left"/>
    </xf>
    <xf numFmtId="0" fontId="17" fillId="19" borderId="3" xfId="0" applyFont="1" applyFill="1" applyBorder="1" applyAlignment="1">
      <alignment horizontal="right"/>
    </xf>
    <xf numFmtId="0" fontId="125" fillId="19" borderId="3" xfId="0" quotePrefix="1" applyFont="1" applyFill="1" applyBorder="1" applyAlignment="1">
      <alignment horizontal="center"/>
    </xf>
    <xf numFmtId="0" fontId="125" fillId="19" borderId="3" xfId="0" applyFont="1" applyFill="1" applyBorder="1" applyAlignment="1">
      <alignment horizontal="center"/>
    </xf>
    <xf numFmtId="0" fontId="124" fillId="19" borderId="3" xfId="0" applyFont="1" applyFill="1" applyBorder="1"/>
    <xf numFmtId="0" fontId="125" fillId="19" borderId="3" xfId="0" applyFont="1" applyFill="1" applyBorder="1"/>
    <xf numFmtId="173" fontId="16" fillId="13" borderId="0" xfId="1" applyNumberFormat="1" applyFont="1" applyFill="1" applyBorder="1" applyAlignment="1">
      <alignment horizontal="center" vertical="center" wrapText="1"/>
    </xf>
    <xf numFmtId="173" fontId="16" fillId="0" borderId="0" xfId="1" applyNumberFormat="1" applyFont="1" applyFill="1" applyBorder="1" applyAlignment="1">
      <alignment horizontal="center" vertical="center" wrapText="1"/>
    </xf>
    <xf numFmtId="174" fontId="15" fillId="0" borderId="0" xfId="1" applyNumberFormat="1" applyFont="1" applyFill="1" applyBorder="1" applyAlignment="1">
      <alignment horizontal="center" vertical="center"/>
    </xf>
    <xf numFmtId="0" fontId="10" fillId="0" borderId="0" xfId="0" applyFont="1" applyAlignment="1">
      <alignment horizontal="left" wrapText="1"/>
    </xf>
    <xf numFmtId="164" fontId="10" fillId="0" borderId="0" xfId="1" applyNumberFormat="1" applyFont="1" applyFill="1" applyBorder="1" applyAlignment="1">
      <alignment wrapText="1"/>
    </xf>
    <xf numFmtId="0" fontId="9" fillId="23" borderId="0" xfId="0" applyFont="1" applyFill="1" applyAlignment="1">
      <alignment vertical="center" wrapText="1"/>
    </xf>
    <xf numFmtId="0" fontId="10" fillId="23" borderId="0" xfId="0" applyFont="1" applyFill="1" applyAlignment="1">
      <alignment vertical="center"/>
    </xf>
    <xf numFmtId="173" fontId="41" fillId="23" borderId="0" xfId="1" applyNumberFormat="1" applyFont="1" applyFill="1" applyBorder="1" applyAlignment="1">
      <alignment horizontal="center" vertical="center"/>
    </xf>
    <xf numFmtId="0" fontId="10" fillId="23" borderId="0" xfId="0" applyFont="1" applyFill="1" applyAlignment="1">
      <alignment vertical="center" wrapText="1"/>
    </xf>
    <xf numFmtId="174" fontId="10" fillId="23" borderId="0" xfId="1" applyNumberFormat="1" applyFont="1" applyFill="1" applyBorder="1" applyAlignment="1">
      <alignment horizontal="center" vertical="center" wrapText="1"/>
    </xf>
    <xf numFmtId="173" fontId="10" fillId="23" borderId="0" xfId="1" applyNumberFormat="1" applyFont="1" applyFill="1" applyBorder="1" applyAlignment="1">
      <alignment horizontal="center" vertical="center"/>
    </xf>
    <xf numFmtId="173" fontId="10" fillId="23" borderId="0" xfId="1" applyNumberFormat="1" applyFont="1" applyFill="1" applyBorder="1" applyAlignment="1">
      <alignment horizontal="center" vertical="center" wrapText="1"/>
    </xf>
    <xf numFmtId="173" fontId="41" fillId="23" borderId="0" xfId="1" applyNumberFormat="1" applyFont="1" applyFill="1" applyBorder="1" applyAlignment="1">
      <alignment horizontal="center" vertical="center" wrapText="1"/>
    </xf>
    <xf numFmtId="0" fontId="15" fillId="23" borderId="23" xfId="0" applyFont="1" applyFill="1" applyBorder="1" applyAlignment="1">
      <alignment vertical="center"/>
    </xf>
    <xf numFmtId="173" fontId="16" fillId="23" borderId="23" xfId="1" applyNumberFormat="1" applyFont="1" applyFill="1" applyBorder="1" applyAlignment="1">
      <alignment horizontal="center" vertical="center"/>
    </xf>
    <xf numFmtId="173" fontId="15" fillId="0" borderId="38" xfId="1" applyNumberFormat="1" applyFont="1" applyFill="1" applyBorder="1" applyAlignment="1">
      <alignment horizontal="center" vertical="center" wrapText="1"/>
    </xf>
    <xf numFmtId="173" fontId="15" fillId="0" borderId="38" xfId="1" applyNumberFormat="1" applyFont="1" applyFill="1" applyBorder="1" applyAlignment="1">
      <alignment horizontal="center" vertical="center"/>
    </xf>
    <xf numFmtId="174" fontId="10" fillId="23" borderId="38" xfId="1" applyNumberFormat="1" applyFont="1" applyFill="1" applyBorder="1" applyAlignment="1">
      <alignment horizontal="center" vertical="center" wrapText="1"/>
    </xf>
    <xf numFmtId="173" fontId="10" fillId="23" borderId="38" xfId="1" applyNumberFormat="1" applyFont="1" applyFill="1" applyBorder="1" applyAlignment="1">
      <alignment horizontal="center" vertical="center"/>
    </xf>
    <xf numFmtId="173" fontId="16" fillId="23" borderId="42" xfId="1" applyNumberFormat="1" applyFont="1" applyFill="1" applyBorder="1" applyAlignment="1">
      <alignment horizontal="center" vertical="center"/>
    </xf>
    <xf numFmtId="0" fontId="15" fillId="13" borderId="0" xfId="0" applyFont="1" applyFill="1" applyAlignment="1">
      <alignment horizontal="center" vertical="center" wrapText="1"/>
    </xf>
    <xf numFmtId="3" fontId="15" fillId="0" borderId="38" xfId="1" applyNumberFormat="1" applyFont="1" applyFill="1" applyBorder="1" applyAlignment="1">
      <alignment horizontal="center" vertical="center" wrapText="1"/>
    </xf>
    <xf numFmtId="0" fontId="15" fillId="13" borderId="0" xfId="0" applyFont="1" applyFill="1" applyAlignment="1">
      <alignment horizontal="center" wrapText="1"/>
    </xf>
    <xf numFmtId="3" fontId="15" fillId="0" borderId="0" xfId="1" applyNumberFormat="1" applyFont="1" applyFill="1" applyBorder="1" applyAlignment="1">
      <alignment horizontal="center"/>
    </xf>
    <xf numFmtId="3" fontId="15" fillId="0" borderId="38" xfId="1" applyNumberFormat="1" applyFont="1" applyFill="1" applyBorder="1" applyAlignment="1">
      <alignment horizontal="center"/>
    </xf>
    <xf numFmtId="165" fontId="15" fillId="0" borderId="0" xfId="1" applyNumberFormat="1" applyFont="1" applyFill="1" applyBorder="1" applyAlignment="1">
      <alignment horizontal="center"/>
    </xf>
    <xf numFmtId="165" fontId="15" fillId="0" borderId="38" xfId="1" applyNumberFormat="1" applyFont="1" applyFill="1" applyBorder="1" applyAlignment="1">
      <alignment horizontal="center"/>
    </xf>
    <xf numFmtId="0" fontId="15" fillId="0" borderId="0" xfId="0" applyFont="1" applyAlignment="1">
      <alignment horizontal="left"/>
    </xf>
    <xf numFmtId="0" fontId="15" fillId="0" borderId="37" xfId="0" applyFont="1" applyBorder="1" applyAlignment="1">
      <alignment horizontal="left"/>
    </xf>
    <xf numFmtId="0" fontId="15" fillId="0" borderId="37" xfId="0" applyFont="1" applyBorder="1" applyAlignment="1">
      <alignment horizontal="center"/>
    </xf>
    <xf numFmtId="165" fontId="15" fillId="0" borderId="37" xfId="1" applyNumberFormat="1" applyFont="1" applyFill="1" applyBorder="1" applyAlignment="1">
      <alignment horizontal="center"/>
    </xf>
    <xf numFmtId="165" fontId="15" fillId="0" borderId="57" xfId="1" applyNumberFormat="1" applyFont="1" applyFill="1" applyBorder="1" applyAlignment="1">
      <alignment horizontal="center"/>
    </xf>
    <xf numFmtId="0" fontId="27" fillId="0" borderId="0" xfId="0" applyFont="1" applyAlignment="1">
      <alignment vertical="center"/>
    </xf>
    <xf numFmtId="0" fontId="27" fillId="0" borderId="0" xfId="0" applyFont="1" applyAlignment="1">
      <alignment horizontal="right" vertical="top"/>
    </xf>
    <xf numFmtId="3" fontId="27" fillId="0" borderId="0" xfId="1" applyNumberFormat="1" applyFont="1" applyFill="1" applyBorder="1" applyAlignment="1">
      <alignment horizontal="right" vertical="top"/>
    </xf>
    <xf numFmtId="172" fontId="27" fillId="0" borderId="0" xfId="2" applyNumberFormat="1" applyFont="1" applyFill="1" applyBorder="1" applyAlignment="1">
      <alignment horizontal="center" vertical="top"/>
    </xf>
    <xf numFmtId="0" fontId="74" fillId="0" borderId="0" xfId="0" applyFont="1" applyAlignment="1">
      <alignment horizontal="left" vertical="top" wrapText="1"/>
    </xf>
    <xf numFmtId="9" fontId="74" fillId="0" borderId="0" xfId="2" applyFont="1" applyFill="1" applyBorder="1" applyAlignment="1">
      <alignment horizontal="left" vertical="top" wrapText="1"/>
    </xf>
    <xf numFmtId="172" fontId="3" fillId="0" borderId="0" xfId="2" applyNumberFormat="1" applyFont="1" applyFill="1" applyBorder="1" applyAlignment="1">
      <alignment horizontal="left" vertical="center" indent="9"/>
    </xf>
    <xf numFmtId="172" fontId="3" fillId="0" borderId="37" xfId="2" applyNumberFormat="1" applyFont="1" applyFill="1" applyBorder="1" applyAlignment="1">
      <alignment horizontal="left" vertical="center" indent="9"/>
    </xf>
    <xf numFmtId="165" fontId="15" fillId="0" borderId="0" xfId="1" applyNumberFormat="1" applyFont="1" applyFill="1" applyBorder="1" applyAlignment="1">
      <alignment horizontal="center" vertical="center"/>
    </xf>
    <xf numFmtId="9" fontId="15" fillId="0" borderId="58" xfId="2" applyFont="1" applyFill="1" applyBorder="1" applyAlignment="1">
      <alignment horizontal="center" vertical="center"/>
    </xf>
    <xf numFmtId="0" fontId="13" fillId="13" borderId="23" xfId="0" applyFont="1" applyFill="1" applyBorder="1" applyAlignment="1">
      <alignment vertical="center"/>
    </xf>
    <xf numFmtId="0" fontId="13" fillId="13" borderId="23" xfId="0" applyFont="1" applyFill="1" applyBorder="1" applyAlignment="1">
      <alignment horizontal="right" vertical="center"/>
    </xf>
    <xf numFmtId="3" fontId="13" fillId="13" borderId="23" xfId="1" applyNumberFormat="1" applyFont="1" applyFill="1" applyBorder="1" applyAlignment="1">
      <alignment horizontal="center" vertical="center"/>
    </xf>
    <xf numFmtId="3" fontId="13" fillId="0" borderId="23" xfId="1" applyNumberFormat="1" applyFont="1" applyFill="1" applyBorder="1" applyAlignment="1">
      <alignment horizontal="center" vertical="center"/>
    </xf>
    <xf numFmtId="9" fontId="13" fillId="13" borderId="59" xfId="2" applyFont="1" applyFill="1" applyBorder="1" applyAlignment="1">
      <alignment horizontal="center" vertical="center"/>
    </xf>
    <xf numFmtId="172" fontId="13" fillId="13" borderId="23" xfId="0" applyNumberFormat="1" applyFont="1" applyFill="1" applyBorder="1" applyAlignment="1">
      <alignment horizontal="left" vertical="center" indent="3"/>
    </xf>
    <xf numFmtId="10" fontId="15" fillId="0" borderId="58" xfId="2" applyNumberFormat="1" applyFont="1" applyFill="1" applyBorder="1" applyAlignment="1">
      <alignment horizontal="center" vertical="center"/>
    </xf>
    <xf numFmtId="172" fontId="3" fillId="0" borderId="0" xfId="0" applyNumberFormat="1" applyFont="1" applyAlignment="1">
      <alignment horizontal="left" vertical="center" indent="3"/>
    </xf>
    <xf numFmtId="172" fontId="3" fillId="0" borderId="0" xfId="0" applyNumberFormat="1" applyFont="1" applyAlignment="1">
      <alignment horizontal="left" vertical="center" indent="4"/>
    </xf>
    <xf numFmtId="0" fontId="122" fillId="0" borderId="0" xfId="0" applyFont="1" applyAlignment="1">
      <alignment horizontal="right"/>
    </xf>
    <xf numFmtId="3" fontId="15" fillId="0" borderId="0" xfId="0" applyNumberFormat="1" applyFont="1" applyAlignment="1">
      <alignment horizontal="center"/>
    </xf>
    <xf numFmtId="0" fontId="13" fillId="0" borderId="23" xfId="0" applyFont="1" applyBorder="1" applyAlignment="1">
      <alignment horizontal="right" vertical="center"/>
    </xf>
    <xf numFmtId="9" fontId="13" fillId="0" borderId="59" xfId="2" applyFont="1" applyFill="1" applyBorder="1" applyAlignment="1">
      <alignment horizontal="center" vertical="center"/>
    </xf>
    <xf numFmtId="172" fontId="13" fillId="13" borderId="23" xfId="0" applyNumberFormat="1" applyFont="1" applyFill="1" applyBorder="1" applyAlignment="1">
      <alignment horizontal="center" vertical="center"/>
    </xf>
    <xf numFmtId="3" fontId="15" fillId="0" borderId="0" xfId="1" applyNumberFormat="1" applyFont="1" applyFill="1" applyBorder="1" applyAlignment="1">
      <alignment horizontal="right"/>
    </xf>
    <xf numFmtId="0" fontId="15" fillId="13" borderId="0" xfId="0" applyFont="1" applyFill="1" applyAlignment="1">
      <alignment horizontal="left"/>
    </xf>
    <xf numFmtId="0" fontId="15" fillId="13" borderId="0" xfId="0" applyFont="1" applyFill="1" applyAlignment="1">
      <alignment horizontal="center"/>
    </xf>
    <xf numFmtId="3" fontId="15" fillId="13" borderId="0" xfId="1" applyNumberFormat="1" applyFont="1" applyFill="1" applyBorder="1" applyAlignment="1">
      <alignment horizontal="center"/>
    </xf>
    <xf numFmtId="3" fontId="15" fillId="13" borderId="38" xfId="1" applyNumberFormat="1" applyFont="1" applyFill="1" applyBorder="1" applyAlignment="1">
      <alignment horizontal="center"/>
    </xf>
    <xf numFmtId="1" fontId="15" fillId="0" borderId="0" xfId="1" applyNumberFormat="1" applyFont="1" applyFill="1" applyBorder="1" applyAlignment="1">
      <alignment horizontal="center"/>
    </xf>
    <xf numFmtId="175" fontId="15" fillId="0" borderId="0" xfId="2" applyNumberFormat="1" applyFont="1" applyFill="1" applyBorder="1" applyAlignment="1">
      <alignment horizontal="left" vertical="center" indent="9"/>
    </xf>
    <xf numFmtId="3" fontId="15" fillId="0" borderId="37" xfId="1" applyNumberFormat="1" applyFont="1" applyFill="1" applyBorder="1" applyAlignment="1">
      <alignment horizontal="center"/>
    </xf>
    <xf numFmtId="3" fontId="15" fillId="0" borderId="57" xfId="1" applyNumberFormat="1" applyFont="1" applyFill="1" applyBorder="1" applyAlignment="1">
      <alignment horizontal="center"/>
    </xf>
    <xf numFmtId="164" fontId="15" fillId="0" borderId="0" xfId="1" applyNumberFormat="1" applyFont="1" applyFill="1" applyBorder="1" applyAlignment="1">
      <alignment horizontal="right"/>
    </xf>
    <xf numFmtId="164" fontId="15" fillId="0" borderId="0" xfId="1" applyNumberFormat="1" applyFont="1" applyFill="1" applyBorder="1"/>
    <xf numFmtId="10" fontId="15" fillId="0" borderId="0" xfId="2" applyNumberFormat="1" applyFont="1" applyFill="1" applyBorder="1" applyAlignment="1">
      <alignment horizontal="right"/>
    </xf>
    <xf numFmtId="166" fontId="15" fillId="0" borderId="0" xfId="2" applyNumberFormat="1" applyFont="1" applyFill="1" applyBorder="1" applyAlignment="1">
      <alignment horizontal="right"/>
    </xf>
    <xf numFmtId="0" fontId="121" fillId="22" borderId="0" xfId="0" applyFont="1" applyFill="1" applyAlignment="1">
      <alignment horizontal="left"/>
    </xf>
    <xf numFmtId="9" fontId="15" fillId="0" borderId="23" xfId="0" applyNumberFormat="1" applyFont="1" applyBorder="1" applyAlignment="1">
      <alignment horizontal="center" vertical="center"/>
    </xf>
    <xf numFmtId="0" fontId="13" fillId="23" borderId="0" xfId="0" applyFont="1" applyFill="1" applyAlignment="1">
      <alignment horizontal="left" vertical="center"/>
    </xf>
    <xf numFmtId="0" fontId="13" fillId="23" borderId="0" xfId="0" applyFont="1" applyFill="1" applyAlignment="1">
      <alignment horizontal="center" vertical="center"/>
    </xf>
    <xf numFmtId="3" fontId="13" fillId="23" borderId="0" xfId="1" applyNumberFormat="1" applyFont="1" applyFill="1" applyBorder="1" applyAlignment="1">
      <alignment horizontal="center" vertical="center"/>
    </xf>
    <xf numFmtId="3" fontId="13" fillId="23" borderId="38" xfId="1" applyNumberFormat="1" applyFont="1" applyFill="1" applyBorder="1" applyAlignment="1">
      <alignment horizontal="center" vertical="center"/>
    </xf>
    <xf numFmtId="164" fontId="15" fillId="23" borderId="0" xfId="1" applyNumberFormat="1" applyFont="1" applyFill="1" applyBorder="1" applyAlignment="1">
      <alignment horizontal="left" indent="12"/>
    </xf>
    <xf numFmtId="164" fontId="15" fillId="23" borderId="0" xfId="1" applyNumberFormat="1" applyFont="1" applyFill="1" applyBorder="1" applyAlignment="1">
      <alignment horizontal="left" indent="3"/>
    </xf>
    <xf numFmtId="164" fontId="13" fillId="23" borderId="0" xfId="1" applyNumberFormat="1" applyFont="1" applyFill="1" applyBorder="1" applyAlignment="1">
      <alignment horizontal="center" vertical="center"/>
    </xf>
    <xf numFmtId="0" fontId="15" fillId="23" borderId="0" xfId="0" applyFont="1" applyFill="1" applyAlignment="1">
      <alignment horizontal="right" vertical="center"/>
    </xf>
    <xf numFmtId="165" fontId="15" fillId="23" borderId="0" xfId="1" applyNumberFormat="1" applyFont="1" applyFill="1" applyBorder="1" applyAlignment="1">
      <alignment horizontal="center" vertical="center"/>
    </xf>
    <xf numFmtId="165" fontId="15" fillId="23" borderId="0" xfId="1" applyNumberFormat="1" applyFont="1" applyFill="1" applyBorder="1" applyAlignment="1">
      <alignment horizontal="center"/>
    </xf>
    <xf numFmtId="10" fontId="15" fillId="23" borderId="58" xfId="2" applyNumberFormat="1" applyFont="1" applyFill="1" applyBorder="1" applyAlignment="1">
      <alignment horizontal="center" vertical="center"/>
    </xf>
    <xf numFmtId="172" fontId="3" fillId="23" borderId="0" xfId="0" applyNumberFormat="1" applyFont="1" applyFill="1" applyAlignment="1">
      <alignment horizontal="left" vertical="center" indent="4"/>
    </xf>
    <xf numFmtId="177" fontId="15" fillId="23" borderId="58" xfId="2" applyNumberFormat="1" applyFont="1" applyFill="1" applyBorder="1" applyAlignment="1">
      <alignment horizontal="center" vertical="center"/>
    </xf>
    <xf numFmtId="0" fontId="13" fillId="23" borderId="0" xfId="0" applyFont="1" applyFill="1" applyAlignment="1">
      <alignment horizontal="left" vertical="top"/>
    </xf>
    <xf numFmtId="0" fontId="13" fillId="23" borderId="0" xfId="0" applyFont="1" applyFill="1" applyAlignment="1">
      <alignment horizontal="center"/>
    </xf>
    <xf numFmtId="164" fontId="3" fillId="23" borderId="0" xfId="1" applyNumberFormat="1" applyFont="1" applyFill="1" applyBorder="1" applyAlignment="1">
      <alignment horizontal="center"/>
    </xf>
    <xf numFmtId="3" fontId="15" fillId="23" borderId="0" xfId="1" applyNumberFormat="1" applyFont="1" applyFill="1" applyBorder="1" applyAlignment="1">
      <alignment horizontal="center" vertical="center"/>
    </xf>
    <xf numFmtId="9" fontId="15" fillId="23" borderId="58" xfId="2" applyFont="1" applyFill="1" applyBorder="1" applyAlignment="1">
      <alignment horizontal="center" vertical="center"/>
    </xf>
    <xf numFmtId="172" fontId="15" fillId="23" borderId="0" xfId="0" applyNumberFormat="1" applyFont="1" applyFill="1" applyAlignment="1">
      <alignment horizontal="left" vertical="center" indent="3"/>
    </xf>
    <xf numFmtId="172" fontId="3" fillId="23" borderId="0" xfId="0" applyNumberFormat="1" applyFont="1" applyFill="1" applyAlignment="1">
      <alignment horizontal="left" vertical="center" indent="3"/>
    </xf>
    <xf numFmtId="1" fontId="15" fillId="0" borderId="38" xfId="1" applyNumberFormat="1" applyFont="1" applyFill="1" applyBorder="1" applyAlignment="1">
      <alignment horizontal="center"/>
    </xf>
    <xf numFmtId="1" fontId="15" fillId="2" borderId="4" xfId="0" applyNumberFormat="1" applyFont="1" applyFill="1" applyBorder="1" applyAlignment="1">
      <alignment horizontal="center" vertical="center" wrapText="1"/>
    </xf>
    <xf numFmtId="1" fontId="3" fillId="9" borderId="4" xfId="0" applyNumberFormat="1" applyFont="1" applyFill="1" applyBorder="1"/>
    <xf numFmtId="1" fontId="3" fillId="4" borderId="4" xfId="0" applyNumberFormat="1" applyFont="1" applyFill="1" applyBorder="1" applyAlignment="1">
      <alignment horizontal="center" vertical="center" wrapText="1"/>
    </xf>
    <xf numFmtId="1" fontId="3" fillId="9" borderId="4" xfId="0" applyNumberFormat="1" applyFont="1" applyFill="1" applyBorder="1" applyAlignment="1">
      <alignment horizontal="center"/>
    </xf>
    <xf numFmtId="1" fontId="3" fillId="0" borderId="4" xfId="0" applyNumberFormat="1" applyFont="1" applyBorder="1" applyAlignment="1">
      <alignment horizontal="center" vertical="center"/>
    </xf>
    <xf numFmtId="0" fontId="118" fillId="0" borderId="0" xfId="0" applyFont="1" applyAlignment="1">
      <alignment vertical="center" wrapText="1"/>
    </xf>
    <xf numFmtId="0" fontId="8" fillId="20" borderId="0" xfId="0" applyFont="1" applyFill="1" applyAlignment="1">
      <alignment horizontal="left" vertical="center" wrapText="1"/>
    </xf>
    <xf numFmtId="0" fontId="8" fillId="20" borderId="0" xfId="0" applyFont="1" applyFill="1" applyAlignment="1">
      <alignment horizontal="center" vertical="center"/>
    </xf>
    <xf numFmtId="0" fontId="8" fillId="20" borderId="4" xfId="0" applyFont="1" applyFill="1" applyBorder="1" applyAlignment="1">
      <alignment horizontal="center" vertical="center"/>
    </xf>
    <xf numFmtId="0" fontId="8" fillId="20" borderId="0" xfId="0" applyFont="1" applyFill="1" applyAlignment="1">
      <alignment horizontal="left" vertical="center"/>
    </xf>
    <xf numFmtId="0" fontId="15" fillId="19" borderId="3" xfId="0" applyFont="1" applyFill="1" applyBorder="1" applyAlignment="1">
      <alignment horizontal="left" vertical="center"/>
    </xf>
    <xf numFmtId="0" fontId="15" fillId="21" borderId="3" xfId="0" applyFont="1" applyFill="1" applyBorder="1" applyAlignment="1">
      <alignment horizontal="center" vertical="center"/>
    </xf>
    <xf numFmtId="0" fontId="15" fillId="21" borderId="6" xfId="0" applyFont="1" applyFill="1" applyBorder="1" applyAlignment="1">
      <alignment horizontal="center" vertical="center"/>
    </xf>
    <xf numFmtId="172" fontId="15" fillId="21" borderId="3" xfId="0" quotePrefix="1" applyNumberFormat="1" applyFont="1" applyFill="1" applyBorder="1" applyAlignment="1">
      <alignment horizontal="center" vertical="center"/>
    </xf>
    <xf numFmtId="0" fontId="15" fillId="19" borderId="0" xfId="0" applyFont="1" applyFill="1" applyAlignment="1">
      <alignment wrapText="1"/>
    </xf>
    <xf numFmtId="3" fontId="15" fillId="19" borderId="0" xfId="0" applyNumberFormat="1" applyFont="1" applyFill="1" applyAlignment="1">
      <alignment horizontal="center" vertical="center"/>
    </xf>
    <xf numFmtId="3" fontId="15" fillId="19" borderId="4" xfId="0" applyNumberFormat="1" applyFont="1" applyFill="1" applyBorder="1" applyAlignment="1">
      <alignment horizontal="center" vertical="center"/>
    </xf>
    <xf numFmtId="172" fontId="3" fillId="19" borderId="0" xfId="1" applyNumberFormat="1" applyFont="1" applyFill="1" applyAlignment="1">
      <alignment horizontal="left" vertical="center" indent="6"/>
    </xf>
    <xf numFmtId="0" fontId="126" fillId="22" borderId="0" xfId="0" applyFont="1" applyFill="1" applyAlignment="1">
      <alignment horizontal="left"/>
    </xf>
    <xf numFmtId="0" fontId="126" fillId="22" borderId="0" xfId="0" applyFont="1" applyFill="1"/>
    <xf numFmtId="0" fontId="127" fillId="0" borderId="0" xfId="0" applyFont="1"/>
    <xf numFmtId="0" fontId="129" fillId="0" borderId="0" xfId="0" applyFont="1"/>
    <xf numFmtId="0" fontId="127" fillId="0" borderId="0" xfId="0" applyFont="1" applyAlignment="1">
      <alignment vertical="center"/>
    </xf>
    <xf numFmtId="0" fontId="129" fillId="0" borderId="0" xfId="0" applyFont="1" applyAlignment="1">
      <alignment horizontal="left" vertical="center" wrapText="1"/>
    </xf>
    <xf numFmtId="0" fontId="129" fillId="0" borderId="0" xfId="0" applyFont="1" applyAlignment="1">
      <alignment horizontal="left" vertical="center"/>
    </xf>
    <xf numFmtId="3" fontId="3" fillId="4" borderId="6" xfId="0" applyNumberFormat="1" applyFont="1" applyFill="1" applyBorder="1" applyAlignment="1">
      <alignment horizontal="center"/>
    </xf>
    <xf numFmtId="3" fontId="3" fillId="4" borderId="4" xfId="0" applyNumberFormat="1" applyFont="1" applyFill="1" applyBorder="1" applyAlignment="1">
      <alignment horizontal="center" vertical="center" wrapText="1"/>
    </xf>
    <xf numFmtId="0" fontId="17" fillId="9" borderId="3" xfId="0" applyFont="1" applyFill="1" applyBorder="1" applyAlignment="1">
      <alignment horizontal="left" vertical="center" wrapText="1"/>
    </xf>
    <xf numFmtId="3" fontId="3" fillId="9" borderId="3" xfId="0" applyNumberFormat="1" applyFont="1" applyFill="1" applyBorder="1" applyAlignment="1">
      <alignment horizontal="right" vertical="center" wrapText="1"/>
    </xf>
    <xf numFmtId="0" fontId="2" fillId="22" borderId="60" xfId="0" applyFont="1" applyFill="1" applyBorder="1"/>
    <xf numFmtId="0" fontId="127" fillId="4" borderId="0" xfId="0" applyFont="1" applyFill="1"/>
    <xf numFmtId="172" fontId="10" fillId="23" borderId="0" xfId="2" applyNumberFormat="1" applyFont="1" applyFill="1" applyBorder="1" applyAlignment="1">
      <alignment horizontal="left" vertical="center" indent="3"/>
    </xf>
    <xf numFmtId="172" fontId="10" fillId="23" borderId="23" xfId="2" applyNumberFormat="1" applyFont="1" applyFill="1" applyBorder="1" applyAlignment="1">
      <alignment horizontal="left" vertical="center" indent="3"/>
    </xf>
    <xf numFmtId="172" fontId="15" fillId="0" borderId="5" xfId="2" quotePrefix="1" applyNumberFormat="1" applyFont="1" applyFill="1" applyBorder="1" applyAlignment="1">
      <alignment horizontal="left" vertical="center" indent="4"/>
    </xf>
    <xf numFmtId="172" fontId="15" fillId="0" borderId="0" xfId="2" applyNumberFormat="1" applyFont="1" applyFill="1" applyBorder="1" applyAlignment="1">
      <alignment vertical="center"/>
    </xf>
    <xf numFmtId="0" fontId="15" fillId="24" borderId="0" xfId="0" applyFont="1" applyFill="1" applyAlignment="1">
      <alignment vertical="center"/>
    </xf>
    <xf numFmtId="172" fontId="15" fillId="0" borderId="5" xfId="2" applyNumberFormat="1" applyFont="1" applyBorder="1" applyAlignment="1">
      <alignment horizontal="left" vertical="center" indent="5"/>
    </xf>
    <xf numFmtId="172" fontId="15" fillId="0" borderId="9" xfId="2" applyNumberFormat="1" applyFont="1" applyBorder="1" applyAlignment="1">
      <alignment horizontal="left" vertical="center" indent="5"/>
    </xf>
    <xf numFmtId="172" fontId="15" fillId="0" borderId="24" xfId="2" applyNumberFormat="1" applyFont="1" applyFill="1" applyBorder="1" applyAlignment="1">
      <alignment horizontal="left" vertical="center" indent="5"/>
    </xf>
    <xf numFmtId="172" fontId="15" fillId="0" borderId="25" xfId="2" applyNumberFormat="1" applyFont="1" applyFill="1" applyBorder="1" applyAlignment="1">
      <alignment horizontal="left" vertical="center" indent="5"/>
    </xf>
    <xf numFmtId="0" fontId="3" fillId="9" borderId="0" xfId="0" applyFont="1" applyFill="1" applyAlignment="1">
      <alignment horizontal="left" vertical="center" indent="5"/>
    </xf>
    <xf numFmtId="0" fontId="15" fillId="24" borderId="0" xfId="0" applyFont="1" applyFill="1" applyAlignment="1">
      <alignment horizontal="left" vertical="center" indent="5"/>
    </xf>
    <xf numFmtId="172" fontId="15" fillId="0" borderId="3" xfId="2" applyNumberFormat="1" applyFont="1" applyBorder="1" applyAlignment="1">
      <alignment horizontal="left" vertical="center" indent="5"/>
    </xf>
    <xf numFmtId="1" fontId="15" fillId="0" borderId="4" xfId="0" applyNumberFormat="1" applyFont="1" applyBorder="1" applyAlignment="1">
      <alignment horizontal="center" vertical="center"/>
    </xf>
    <xf numFmtId="0" fontId="130" fillId="0" borderId="0" xfId="5" applyFont="1" applyAlignment="1">
      <alignment vertical="center"/>
    </xf>
    <xf numFmtId="0" fontId="15" fillId="0" borderId="0" xfId="5" applyFont="1"/>
    <xf numFmtId="15" fontId="89" fillId="16" borderId="0" xfId="5" applyNumberFormat="1" applyFont="1" applyFill="1" applyAlignment="1">
      <alignment vertical="center"/>
    </xf>
    <xf numFmtId="15" fontId="89" fillId="16" borderId="0" xfId="5" applyNumberFormat="1" applyFont="1" applyFill="1" applyAlignment="1">
      <alignment horizontal="right" vertical="center"/>
    </xf>
    <xf numFmtId="0" fontId="89" fillId="16" borderId="0" xfId="0" applyFont="1" applyFill="1" applyAlignment="1">
      <alignment horizontal="right"/>
    </xf>
    <xf numFmtId="0" fontId="89" fillId="16" borderId="0" xfId="5" applyFont="1" applyFill="1" applyAlignment="1">
      <alignment horizontal="left" vertical="center" wrapText="1"/>
    </xf>
    <xf numFmtId="0" fontId="89" fillId="16" borderId="0" xfId="5" applyFont="1" applyFill="1" applyAlignment="1">
      <alignment vertical="center" wrapText="1"/>
    </xf>
    <xf numFmtId="0" fontId="89" fillId="16" borderId="0" xfId="5" applyFont="1" applyFill="1" applyAlignment="1">
      <alignment horizontal="right" vertical="center" wrapText="1"/>
    </xf>
    <xf numFmtId="0" fontId="89" fillId="16" borderId="0" xfId="5" applyFont="1" applyFill="1" applyAlignment="1">
      <alignment horizontal="center" vertical="center" wrapText="1"/>
    </xf>
    <xf numFmtId="0" fontId="89" fillId="16" borderId="0" xfId="0" applyFont="1" applyFill="1" applyAlignment="1">
      <alignment horizontal="center"/>
    </xf>
    <xf numFmtId="0" fontId="10" fillId="24" borderId="0" xfId="5" applyFont="1" applyFill="1"/>
    <xf numFmtId="0" fontId="10" fillId="24" borderId="0" xfId="5" applyFont="1" applyFill="1" applyAlignment="1">
      <alignment horizontal="left"/>
    </xf>
    <xf numFmtId="0" fontId="10" fillId="24" borderId="0" xfId="5" applyFont="1" applyFill="1" applyAlignment="1">
      <alignment horizontal="right"/>
    </xf>
    <xf numFmtId="0" fontId="10" fillId="24" borderId="0" xfId="5" applyFont="1" applyFill="1" applyAlignment="1">
      <alignment horizontal="center"/>
    </xf>
    <xf numFmtId="0" fontId="10" fillId="0" borderId="23" xfId="5" applyFont="1" applyBorder="1" applyAlignment="1">
      <alignment vertical="center" wrapText="1"/>
    </xf>
    <xf numFmtId="0" fontId="10" fillId="0" borderId="23" xfId="5" applyFont="1" applyBorder="1" applyAlignment="1">
      <alignment horizontal="left"/>
    </xf>
    <xf numFmtId="0" fontId="10" fillId="0" borderId="23" xfId="5" applyFont="1" applyBorder="1"/>
    <xf numFmtId="0" fontId="10" fillId="0" borderId="23" xfId="5" applyFont="1" applyBorder="1" applyAlignment="1">
      <alignment horizontal="right"/>
    </xf>
    <xf numFmtId="0" fontId="10" fillId="0" borderId="23" xfId="5" applyFont="1" applyBorder="1" applyAlignment="1">
      <alignment horizontal="center"/>
    </xf>
    <xf numFmtId="0" fontId="130" fillId="0" borderId="0" xfId="0" applyFont="1"/>
    <xf numFmtId="15" fontId="89" fillId="16" borderId="0" xfId="0" applyNumberFormat="1" applyFont="1" applyFill="1" applyAlignment="1">
      <alignment vertical="center"/>
    </xf>
    <xf numFmtId="15" fontId="89" fillId="16" borderId="0" xfId="0" applyNumberFormat="1" applyFont="1" applyFill="1" applyAlignment="1">
      <alignment horizontal="right" vertical="center"/>
    </xf>
    <xf numFmtId="15" fontId="89" fillId="16" borderId="0" xfId="0" applyNumberFormat="1" applyFont="1" applyFill="1" applyAlignment="1">
      <alignment horizontal="center" vertical="center"/>
    </xf>
    <xf numFmtId="15" fontId="89" fillId="16" borderId="33" xfId="0" applyNumberFormat="1" applyFont="1" applyFill="1" applyBorder="1" applyAlignment="1">
      <alignment horizontal="center" vertical="center"/>
    </xf>
    <xf numFmtId="0" fontId="15" fillId="0" borderId="23" xfId="0" applyFont="1" applyBorder="1" applyAlignment="1">
      <alignment horizontal="center"/>
    </xf>
    <xf numFmtId="0" fontId="15" fillId="0" borderId="41" xfId="0" applyFont="1" applyBorder="1" applyAlignment="1">
      <alignment horizontal="center"/>
    </xf>
    <xf numFmtId="166" fontId="15" fillId="0" borderId="0" xfId="2" applyNumberFormat="1" applyFont="1" applyFill="1" applyBorder="1" applyAlignment="1">
      <alignment horizontal="center"/>
    </xf>
    <xf numFmtId="0" fontId="15" fillId="0" borderId="33" xfId="0" applyFont="1" applyBorder="1" applyAlignment="1">
      <alignment horizontal="center"/>
    </xf>
    <xf numFmtId="0" fontId="15" fillId="24" borderId="23" xfId="0" applyFont="1" applyFill="1" applyBorder="1" applyAlignment="1">
      <alignment horizontal="left" vertical="center" wrapText="1"/>
    </xf>
    <xf numFmtId="0" fontId="89" fillId="0" borderId="0" xfId="0" applyFont="1" applyAlignment="1">
      <alignment horizontal="left" vertical="center"/>
    </xf>
    <xf numFmtId="9" fontId="15" fillId="24" borderId="23" xfId="2" applyFont="1" applyFill="1" applyBorder="1" applyAlignment="1">
      <alignment vertical="center" wrapText="1"/>
    </xf>
    <xf numFmtId="9" fontId="15" fillId="24" borderId="23" xfId="2" applyFont="1" applyFill="1" applyBorder="1" applyAlignment="1">
      <alignment horizontal="center" vertical="center" wrapText="1"/>
    </xf>
    <xf numFmtId="9" fontId="15" fillId="24" borderId="41" xfId="0" applyNumberFormat="1" applyFont="1" applyFill="1" applyBorder="1" applyAlignment="1">
      <alignment horizontal="center" vertical="center" wrapText="1"/>
    </xf>
    <xf numFmtId="172" fontId="15" fillId="24" borderId="23" xfId="2" quotePrefix="1" applyNumberFormat="1" applyFont="1" applyFill="1" applyBorder="1" applyAlignment="1">
      <alignment horizontal="center" vertical="center"/>
    </xf>
    <xf numFmtId="0" fontId="27" fillId="13" borderId="0" xfId="0" applyFont="1" applyFill="1" applyAlignment="1">
      <alignment horizontal="left" vertical="center"/>
    </xf>
    <xf numFmtId="0" fontId="15" fillId="13" borderId="0" xfId="0" applyFont="1" applyFill="1" applyAlignment="1">
      <alignment horizontal="left" vertical="center" wrapText="1"/>
    </xf>
    <xf numFmtId="9" fontId="15" fillId="13" borderId="0" xfId="2" applyFont="1" applyFill="1" applyBorder="1" applyAlignment="1">
      <alignment vertical="center" wrapText="1"/>
    </xf>
    <xf numFmtId="9" fontId="15" fillId="13" borderId="0" xfId="2" applyFont="1" applyFill="1" applyBorder="1" applyAlignment="1">
      <alignment horizontal="center" vertical="center" wrapText="1"/>
    </xf>
    <xf numFmtId="9" fontId="15" fillId="13" borderId="0" xfId="0" applyNumberFormat="1" applyFont="1" applyFill="1" applyAlignment="1">
      <alignment horizontal="center" vertical="center" wrapText="1"/>
    </xf>
    <xf numFmtId="172" fontId="15" fillId="13" borderId="0" xfId="2" quotePrefix="1" applyNumberFormat="1" applyFont="1" applyFill="1" applyBorder="1" applyAlignment="1">
      <alignment horizontal="center" vertical="center"/>
    </xf>
    <xf numFmtId="0" fontId="15" fillId="24" borderId="23" xfId="0" applyFont="1" applyFill="1" applyBorder="1" applyAlignment="1">
      <alignment vertical="center"/>
    </xf>
    <xf numFmtId="9" fontId="15" fillId="24" borderId="41" xfId="2" applyFont="1" applyFill="1" applyBorder="1" applyAlignment="1">
      <alignment horizontal="center" vertical="center" wrapText="1"/>
    </xf>
    <xf numFmtId="0" fontId="15" fillId="0" borderId="0" xfId="0" applyFont="1" applyAlignment="1">
      <alignment horizontal="left" wrapText="1"/>
    </xf>
    <xf numFmtId="9" fontId="15" fillId="0" borderId="0" xfId="0" applyNumberFormat="1" applyFont="1" applyAlignment="1">
      <alignment horizontal="right"/>
    </xf>
    <xf numFmtId="0" fontId="130" fillId="0" borderId="0" xfId="0" applyFont="1" applyAlignment="1">
      <alignment horizontal="left" vertical="center"/>
    </xf>
    <xf numFmtId="0" fontId="15" fillId="0" borderId="23" xfId="0" quotePrefix="1" applyFont="1" applyBorder="1" applyAlignment="1">
      <alignment horizontal="center"/>
    </xf>
    <xf numFmtId="0" fontId="15" fillId="0" borderId="51" xfId="0" applyFont="1" applyBorder="1" applyAlignment="1">
      <alignment vertical="center" wrapText="1"/>
    </xf>
    <xf numFmtId="0" fontId="130" fillId="13" borderId="0" xfId="0" applyFont="1" applyFill="1"/>
    <xf numFmtId="15" fontId="118" fillId="25" borderId="0" xfId="0" applyNumberFormat="1" applyFont="1" applyFill="1" applyAlignment="1">
      <alignment horizontal="right" vertical="center"/>
    </xf>
    <xf numFmtId="15" fontId="118" fillId="25" borderId="0" xfId="0" applyNumberFormat="1" applyFont="1" applyFill="1" applyAlignment="1">
      <alignment horizontal="center" vertical="center"/>
    </xf>
    <xf numFmtId="15" fontId="118" fillId="25" borderId="33" xfId="0" applyNumberFormat="1" applyFont="1" applyFill="1" applyBorder="1" applyAlignment="1">
      <alignment horizontal="center" vertical="center"/>
    </xf>
    <xf numFmtId="0" fontId="15" fillId="0" borderId="33" xfId="0" quotePrefix="1" applyFont="1" applyBorder="1" applyAlignment="1">
      <alignment horizontal="center"/>
    </xf>
    <xf numFmtId="0" fontId="15" fillId="21" borderId="23" xfId="0" applyFont="1" applyFill="1" applyBorder="1" applyAlignment="1">
      <alignment horizontal="left" vertical="center" wrapText="1"/>
    </xf>
    <xf numFmtId="0" fontId="15" fillId="21" borderId="23" xfId="0" applyFont="1" applyFill="1" applyBorder="1" applyAlignment="1">
      <alignment vertical="center" wrapText="1"/>
    </xf>
    <xf numFmtId="0" fontId="15" fillId="21" borderId="23" xfId="0" quotePrefix="1" applyFont="1" applyFill="1" applyBorder="1" applyAlignment="1">
      <alignment horizontal="center" vertical="center" wrapText="1"/>
    </xf>
    <xf numFmtId="0" fontId="15" fillId="21" borderId="23" xfId="0" applyFont="1" applyFill="1" applyBorder="1" applyAlignment="1">
      <alignment horizontal="center" vertical="center" wrapText="1"/>
    </xf>
    <xf numFmtId="0" fontId="15" fillId="21" borderId="41" xfId="0" applyFont="1" applyFill="1" applyBorder="1" applyAlignment="1">
      <alignment horizontal="center" vertical="center" wrapText="1"/>
    </xf>
    <xf numFmtId="172" fontId="15" fillId="21" borderId="23" xfId="2" quotePrefix="1" applyNumberFormat="1" applyFont="1" applyFill="1" applyBorder="1" applyAlignment="1">
      <alignment horizontal="center" vertical="center"/>
    </xf>
    <xf numFmtId="0" fontId="10" fillId="13" borderId="0" xfId="0" applyFont="1" applyFill="1" applyAlignment="1">
      <alignment vertical="top"/>
    </xf>
    <xf numFmtId="15" fontId="89" fillId="25" borderId="0" xfId="0" applyNumberFormat="1" applyFont="1" applyFill="1" applyAlignment="1">
      <alignment vertical="center"/>
    </xf>
    <xf numFmtId="15" fontId="89" fillId="25" borderId="0" xfId="0" applyNumberFormat="1" applyFont="1" applyFill="1" applyAlignment="1">
      <alignment horizontal="right" vertical="center"/>
    </xf>
    <xf numFmtId="9" fontId="15" fillId="21" borderId="23" xfId="2" applyFont="1" applyFill="1" applyBorder="1" applyAlignment="1">
      <alignment vertical="center" wrapText="1"/>
    </xf>
    <xf numFmtId="0" fontId="13" fillId="13" borderId="0" xfId="0" applyFont="1" applyFill="1" applyAlignment="1">
      <alignment horizontal="center" vertical="center" wrapText="1"/>
    </xf>
    <xf numFmtId="15" fontId="89" fillId="13" borderId="0" xfId="0" applyNumberFormat="1" applyFont="1" applyFill="1" applyAlignment="1">
      <alignment vertical="center"/>
    </xf>
    <xf numFmtId="15" fontId="89" fillId="13" borderId="0" xfId="0" applyNumberFormat="1" applyFont="1" applyFill="1" applyAlignment="1">
      <alignment horizontal="left" vertical="center"/>
    </xf>
    <xf numFmtId="15" fontId="89" fillId="13" borderId="0" xfId="0" applyNumberFormat="1" applyFont="1" applyFill="1" applyAlignment="1">
      <alignment horizontal="center" vertical="center"/>
    </xf>
    <xf numFmtId="0" fontId="15" fillId="21" borderId="23" xfId="0" applyFont="1" applyFill="1" applyBorder="1" applyAlignment="1">
      <alignment vertical="center"/>
    </xf>
    <xf numFmtId="0" fontId="15" fillId="13" borderId="0" xfId="0" applyFont="1" applyFill="1" applyAlignment="1">
      <alignment vertical="center" wrapText="1"/>
    </xf>
    <xf numFmtId="17" fontId="15" fillId="13" borderId="0" xfId="0" applyNumberFormat="1" applyFont="1" applyFill="1" applyAlignment="1">
      <alignment horizontal="center" vertical="center" wrapText="1"/>
    </xf>
    <xf numFmtId="0" fontId="119" fillId="0" borderId="0" xfId="0" applyFont="1" applyAlignment="1">
      <alignment horizontal="left" vertical="center"/>
    </xf>
    <xf numFmtId="0" fontId="15" fillId="0" borderId="41" xfId="0" quotePrefix="1" applyFont="1" applyBorder="1" applyAlignment="1">
      <alignment horizontal="center"/>
    </xf>
    <xf numFmtId="0" fontId="9" fillId="13" borderId="0" xfId="0" applyFont="1" applyFill="1" applyAlignment="1">
      <alignment horizontal="left" vertical="center"/>
    </xf>
    <xf numFmtId="0" fontId="9" fillId="13" borderId="0" xfId="0" applyFont="1" applyFill="1" applyAlignment="1">
      <alignment horizontal="center" vertical="center"/>
    </xf>
    <xf numFmtId="3" fontId="9" fillId="13" borderId="0" xfId="0" applyNumberFormat="1" applyFont="1" applyFill="1" applyAlignment="1">
      <alignment horizontal="center" vertical="center"/>
    </xf>
    <xf numFmtId="3" fontId="9" fillId="13" borderId="38" xfId="0" applyNumberFormat="1" applyFont="1" applyFill="1" applyBorder="1" applyAlignment="1">
      <alignment horizontal="center" vertical="center"/>
    </xf>
    <xf numFmtId="3" fontId="9" fillId="13" borderId="39" xfId="0" applyNumberFormat="1" applyFont="1" applyFill="1" applyBorder="1" applyAlignment="1">
      <alignment horizontal="center" vertical="center"/>
    </xf>
    <xf numFmtId="0" fontId="9" fillId="13" borderId="61" xfId="0" applyFont="1" applyFill="1" applyBorder="1" applyAlignment="1">
      <alignment horizontal="center" vertical="center" wrapText="1"/>
    </xf>
    <xf numFmtId="0" fontId="9" fillId="13" borderId="0" xfId="0" applyFont="1" applyFill="1" applyAlignment="1">
      <alignment horizontal="left" vertical="center" wrapText="1" indent="9"/>
    </xf>
    <xf numFmtId="0" fontId="10" fillId="13" borderId="0" xfId="0" applyFont="1" applyFill="1" applyAlignment="1">
      <alignment horizontal="left" vertical="center" indent="2"/>
    </xf>
    <xf numFmtId="0" fontId="85" fillId="13" borderId="0" xfId="0" applyFont="1" applyFill="1" applyAlignment="1">
      <alignment horizontal="left" vertical="center"/>
    </xf>
    <xf numFmtId="3" fontId="10" fillId="13" borderId="38" xfId="1" applyNumberFormat="1" applyFont="1" applyFill="1" applyBorder="1" applyAlignment="1">
      <alignment horizontal="center" vertical="center"/>
    </xf>
    <xf numFmtId="3" fontId="10" fillId="13" borderId="39" xfId="1" applyNumberFormat="1" applyFont="1" applyFill="1" applyBorder="1" applyAlignment="1">
      <alignment horizontal="center" vertical="center"/>
    </xf>
    <xf numFmtId="166" fontId="10" fillId="13" borderId="61" xfId="1" applyNumberFormat="1" applyFont="1" applyFill="1" applyBorder="1" applyAlignment="1">
      <alignment horizontal="center" vertical="center"/>
    </xf>
    <xf numFmtId="172" fontId="10" fillId="13" borderId="0" xfId="1" applyNumberFormat="1" applyFont="1" applyFill="1" applyBorder="1" applyAlignment="1">
      <alignment horizontal="center" vertical="center"/>
    </xf>
    <xf numFmtId="0" fontId="15" fillId="13" borderId="0" xfId="0" applyFont="1" applyFill="1" applyAlignment="1">
      <alignment horizontal="left" vertical="center" indent="2"/>
    </xf>
    <xf numFmtId="3" fontId="9" fillId="0" borderId="0" xfId="1" applyNumberFormat="1" applyFont="1" applyFill="1" applyBorder="1" applyAlignment="1">
      <alignment horizontal="center" vertical="center"/>
    </xf>
    <xf numFmtId="3" fontId="9" fillId="0" borderId="38" xfId="1" applyNumberFormat="1" applyFont="1" applyFill="1" applyBorder="1" applyAlignment="1">
      <alignment horizontal="center" vertical="center"/>
    </xf>
    <xf numFmtId="3" fontId="9" fillId="0" borderId="39" xfId="1" applyNumberFormat="1" applyFont="1" applyFill="1" applyBorder="1" applyAlignment="1">
      <alignment horizontal="center" vertical="center"/>
    </xf>
    <xf numFmtId="166" fontId="9" fillId="13" borderId="61" xfId="1" applyNumberFormat="1" applyFont="1" applyFill="1" applyBorder="1" applyAlignment="1">
      <alignment horizontal="center" vertical="center"/>
    </xf>
    <xf numFmtId="3" fontId="10" fillId="0" borderId="38" xfId="1" applyNumberFormat="1" applyFont="1" applyFill="1" applyBorder="1" applyAlignment="1">
      <alignment horizontal="center" vertical="center"/>
    </xf>
    <xf numFmtId="3" fontId="10" fillId="0" borderId="39" xfId="1" applyNumberFormat="1" applyFont="1" applyFill="1" applyBorder="1" applyAlignment="1">
      <alignment horizontal="center" vertical="center"/>
    </xf>
    <xf numFmtId="166" fontId="10" fillId="0" borderId="38" xfId="2" applyNumberFormat="1" applyFont="1" applyFill="1" applyBorder="1" applyAlignment="1">
      <alignment horizontal="center" vertical="center"/>
    </xf>
    <xf numFmtId="3" fontId="10" fillId="13" borderId="63" xfId="1" applyNumberFormat="1" applyFont="1" applyFill="1" applyBorder="1" applyAlignment="1">
      <alignment horizontal="center" vertical="center"/>
    </xf>
    <xf numFmtId="9" fontId="10" fillId="13" borderId="64" xfId="1" applyNumberFormat="1" applyFont="1" applyFill="1" applyBorder="1" applyAlignment="1">
      <alignment horizontal="center" vertical="center"/>
    </xf>
    <xf numFmtId="172" fontId="10" fillId="13" borderId="65" xfId="1" applyNumberFormat="1" applyFont="1" applyFill="1" applyBorder="1" applyAlignment="1">
      <alignment horizontal="center" vertical="center"/>
    </xf>
    <xf numFmtId="3" fontId="10" fillId="13" borderId="0" xfId="0" applyNumberFormat="1" applyFont="1" applyFill="1" applyAlignment="1">
      <alignment horizontal="center"/>
    </xf>
    <xf numFmtId="3" fontId="10" fillId="13" borderId="38" xfId="0" applyNumberFormat="1" applyFont="1" applyFill="1" applyBorder="1" applyAlignment="1">
      <alignment horizontal="center"/>
    </xf>
    <xf numFmtId="3" fontId="10" fillId="13" borderId="39" xfId="0" applyNumberFormat="1" applyFont="1" applyFill="1" applyBorder="1" applyAlignment="1">
      <alignment horizontal="center"/>
    </xf>
    <xf numFmtId="0" fontId="9" fillId="0" borderId="67" xfId="0" applyFont="1" applyBorder="1" applyAlignment="1">
      <alignment horizontal="left" vertical="center"/>
    </xf>
    <xf numFmtId="0" fontId="10" fillId="0" borderId="67" xfId="0" applyFont="1" applyBorder="1"/>
    <xf numFmtId="3" fontId="9" fillId="0" borderId="67" xfId="0" applyNumberFormat="1" applyFont="1" applyBorder="1" applyAlignment="1">
      <alignment horizontal="center" vertical="center"/>
    </xf>
    <xf numFmtId="3" fontId="9" fillId="0" borderId="68" xfId="0" applyNumberFormat="1" applyFont="1" applyBorder="1" applyAlignment="1">
      <alignment horizontal="center" vertical="center"/>
    </xf>
    <xf numFmtId="3" fontId="9" fillId="0" borderId="69" xfId="0" applyNumberFormat="1" applyFont="1" applyBorder="1" applyAlignment="1">
      <alignment horizontal="center" vertical="center"/>
    </xf>
    <xf numFmtId="9" fontId="9" fillId="0" borderId="68" xfId="2" applyFont="1" applyFill="1" applyBorder="1" applyAlignment="1">
      <alignment horizontal="center" vertical="center"/>
    </xf>
    <xf numFmtId="0" fontId="27" fillId="13" borderId="0" xfId="0" applyFont="1" applyFill="1" applyAlignment="1">
      <alignment horizontal="left" vertical="top"/>
    </xf>
    <xf numFmtId="0" fontId="27" fillId="13" borderId="0" xfId="0" applyFont="1" applyFill="1" applyAlignment="1">
      <alignment vertical="top"/>
    </xf>
    <xf numFmtId="9" fontId="27" fillId="13" borderId="0" xfId="2" applyFont="1" applyFill="1" applyBorder="1" applyAlignment="1">
      <alignment vertical="top"/>
    </xf>
    <xf numFmtId="0" fontId="20" fillId="13" borderId="0" xfId="0" applyFont="1" applyFill="1" applyAlignment="1">
      <alignment horizontal="left" vertical="top"/>
    </xf>
    <xf numFmtId="3" fontId="27" fillId="13" borderId="0" xfId="0" applyNumberFormat="1" applyFont="1" applyFill="1" applyAlignment="1">
      <alignment vertical="top"/>
    </xf>
    <xf numFmtId="167" fontId="27" fillId="13" borderId="0" xfId="0" applyNumberFormat="1" applyFont="1" applyFill="1" applyAlignment="1">
      <alignment vertical="top"/>
    </xf>
    <xf numFmtId="164" fontId="27" fillId="13" borderId="0" xfId="0" applyNumberFormat="1" applyFont="1" applyFill="1" applyAlignment="1">
      <alignment vertical="top"/>
    </xf>
    <xf numFmtId="0" fontId="9" fillId="14" borderId="0" xfId="0" applyFont="1" applyFill="1" applyAlignment="1">
      <alignment horizontal="left" vertical="center"/>
    </xf>
    <xf numFmtId="0" fontId="13" fillId="14" borderId="37" xfId="0" applyFont="1" applyFill="1" applyBorder="1" applyAlignment="1">
      <alignment horizontal="left" vertical="center"/>
    </xf>
    <xf numFmtId="0" fontId="9" fillId="14" borderId="0" xfId="0" applyFont="1" applyFill="1" applyAlignment="1">
      <alignment horizontal="center" vertical="center"/>
    </xf>
    <xf numFmtId="0" fontId="13" fillId="14" borderId="37" xfId="0" applyFont="1" applyFill="1" applyBorder="1" applyAlignment="1">
      <alignment horizontal="center" vertical="center"/>
    </xf>
    <xf numFmtId="3" fontId="9" fillId="14" borderId="0" xfId="0" applyNumberFormat="1" applyFont="1" applyFill="1" applyAlignment="1">
      <alignment horizontal="center" vertical="center"/>
    </xf>
    <xf numFmtId="3" fontId="9" fillId="14" borderId="37" xfId="0" applyNumberFormat="1" applyFont="1" applyFill="1" applyBorder="1" applyAlignment="1">
      <alignment horizontal="center" vertical="center"/>
    </xf>
    <xf numFmtId="3" fontId="9" fillId="14" borderId="38" xfId="0" applyNumberFormat="1" applyFont="1" applyFill="1" applyBorder="1" applyAlignment="1">
      <alignment horizontal="center" vertical="center"/>
    </xf>
    <xf numFmtId="3" fontId="9" fillId="14" borderId="57" xfId="0" applyNumberFormat="1" applyFont="1" applyFill="1" applyBorder="1" applyAlignment="1">
      <alignment horizontal="center" vertical="center"/>
    </xf>
    <xf numFmtId="3" fontId="9" fillId="14" borderId="39" xfId="0" applyNumberFormat="1" applyFont="1" applyFill="1" applyBorder="1" applyAlignment="1">
      <alignment horizontal="center" vertical="center"/>
    </xf>
    <xf numFmtId="3" fontId="9" fillId="14" borderId="62" xfId="0" applyNumberFormat="1" applyFont="1" applyFill="1" applyBorder="1" applyAlignment="1">
      <alignment horizontal="center" vertical="center"/>
    </xf>
    <xf numFmtId="166" fontId="15" fillId="13" borderId="0" xfId="2" applyNumberFormat="1" applyFont="1" applyFill="1"/>
    <xf numFmtId="0" fontId="15" fillId="13" borderId="0" xfId="0" applyFont="1" applyFill="1" applyAlignment="1">
      <alignment horizontal="right"/>
    </xf>
    <xf numFmtId="0" fontId="84" fillId="13" borderId="0" xfId="0" applyFont="1" applyFill="1" applyAlignment="1">
      <alignment horizontal="left" wrapText="1"/>
    </xf>
    <xf numFmtId="0" fontId="15" fillId="13" borderId="37" xfId="0" applyFont="1" applyFill="1" applyBorder="1" applyAlignment="1">
      <alignment horizontal="left"/>
    </xf>
    <xf numFmtId="0" fontId="15" fillId="13" borderId="37" xfId="0" applyFont="1" applyFill="1" applyBorder="1" applyAlignment="1">
      <alignment horizontal="center"/>
    </xf>
    <xf numFmtId="3" fontId="15" fillId="15" borderId="0" xfId="1" applyNumberFormat="1" applyFont="1" applyFill="1" applyBorder="1" applyAlignment="1">
      <alignment horizontal="center" vertical="center"/>
    </xf>
    <xf numFmtId="3" fontId="10" fillId="15" borderId="38" xfId="1" applyNumberFormat="1" applyFont="1" applyFill="1" applyBorder="1" applyAlignment="1">
      <alignment horizontal="center" vertical="center"/>
    </xf>
    <xf numFmtId="3" fontId="12" fillId="17" borderId="0" xfId="0" applyNumberFormat="1" applyFont="1" applyFill="1" applyAlignment="1">
      <alignment horizontal="left" vertical="center"/>
    </xf>
    <xf numFmtId="43" fontId="12" fillId="17" borderId="0" xfId="1" applyFont="1" applyFill="1" applyBorder="1" applyAlignment="1">
      <alignment horizontal="center" vertical="center" wrapText="1"/>
    </xf>
    <xf numFmtId="3" fontId="10" fillId="14" borderId="38" xfId="1" applyNumberFormat="1" applyFont="1" applyFill="1" applyBorder="1" applyAlignment="1">
      <alignment horizontal="center" vertical="center"/>
    </xf>
    <xf numFmtId="166" fontId="10" fillId="14" borderId="61" xfId="1" applyNumberFormat="1" applyFont="1" applyFill="1" applyBorder="1" applyAlignment="1">
      <alignment horizontal="center" vertical="center"/>
    </xf>
    <xf numFmtId="172" fontId="10" fillId="14" borderId="0" xfId="1" applyNumberFormat="1" applyFont="1" applyFill="1" applyBorder="1" applyAlignment="1">
      <alignment horizontal="center" vertical="center"/>
    </xf>
    <xf numFmtId="166" fontId="9" fillId="14" borderId="61" xfId="1" applyNumberFormat="1" applyFont="1" applyFill="1" applyBorder="1" applyAlignment="1">
      <alignment horizontal="center" vertical="center"/>
    </xf>
    <xf numFmtId="0" fontId="13" fillId="15" borderId="3" xfId="0" applyFont="1" applyFill="1" applyBorder="1" applyAlignment="1">
      <alignment horizontal="left" vertical="center"/>
    </xf>
    <xf numFmtId="3" fontId="13" fillId="15" borderId="3" xfId="1" applyNumberFormat="1" applyFont="1" applyFill="1" applyBorder="1" applyAlignment="1">
      <alignment horizontal="center" vertical="center"/>
    </xf>
    <xf numFmtId="3" fontId="12" fillId="17" borderId="4" xfId="0" applyNumberFormat="1" applyFont="1" applyFill="1" applyBorder="1" applyAlignment="1">
      <alignment horizontal="center" vertical="center"/>
    </xf>
    <xf numFmtId="0" fontId="15" fillId="14" borderId="0" xfId="0" applyFont="1" applyFill="1" applyAlignment="1">
      <alignment horizontal="left"/>
    </xf>
    <xf numFmtId="3" fontId="12" fillId="17" borderId="38" xfId="0" applyNumberFormat="1" applyFont="1" applyFill="1" applyBorder="1" applyAlignment="1">
      <alignment horizontal="center" vertical="center"/>
    </xf>
    <xf numFmtId="3" fontId="12" fillId="17" borderId="39" xfId="0" applyNumberFormat="1" applyFont="1" applyFill="1" applyBorder="1" applyAlignment="1">
      <alignment horizontal="center" vertical="center"/>
    </xf>
    <xf numFmtId="3" fontId="9" fillId="17" borderId="0" xfId="0" applyNumberFormat="1" applyFont="1" applyFill="1" applyAlignment="1">
      <alignment horizontal="center" vertical="center"/>
    </xf>
    <xf numFmtId="3" fontId="9" fillId="17" borderId="38" xfId="0" applyNumberFormat="1" applyFont="1" applyFill="1" applyBorder="1" applyAlignment="1">
      <alignment horizontal="center" vertical="center"/>
    </xf>
    <xf numFmtId="3" fontId="9" fillId="17" borderId="39" xfId="0" applyNumberFormat="1" applyFont="1" applyFill="1" applyBorder="1" applyAlignment="1">
      <alignment horizontal="center" vertical="center"/>
    </xf>
    <xf numFmtId="0" fontId="9" fillId="17" borderId="61" xfId="0" applyFont="1" applyFill="1" applyBorder="1" applyAlignment="1">
      <alignment horizontal="center" vertical="center" wrapText="1"/>
    </xf>
    <xf numFmtId="0" fontId="9" fillId="17" borderId="0" xfId="0" applyFont="1" applyFill="1" applyAlignment="1">
      <alignment horizontal="center" vertical="center" wrapText="1"/>
    </xf>
    <xf numFmtId="0" fontId="12" fillId="17" borderId="37" xfId="0" applyFont="1" applyFill="1" applyBorder="1" applyAlignment="1">
      <alignment horizontal="left" vertical="center"/>
    </xf>
    <xf numFmtId="0" fontId="12" fillId="17" borderId="37" xfId="0" applyFont="1" applyFill="1" applyBorder="1" applyAlignment="1">
      <alignment horizontal="center" vertical="center"/>
    </xf>
    <xf numFmtId="3" fontId="9" fillId="17" borderId="37" xfId="0" applyNumberFormat="1" applyFont="1" applyFill="1" applyBorder="1" applyAlignment="1">
      <alignment horizontal="center" vertical="center"/>
    </xf>
    <xf numFmtId="3" fontId="9" fillId="17" borderId="57" xfId="0" applyNumberFormat="1" applyFont="1" applyFill="1" applyBorder="1" applyAlignment="1">
      <alignment horizontal="center" vertical="center"/>
    </xf>
    <xf numFmtId="3" fontId="9" fillId="17" borderId="62" xfId="0" applyNumberFormat="1" applyFont="1" applyFill="1" applyBorder="1" applyAlignment="1">
      <alignment horizontal="center" vertical="center"/>
    </xf>
    <xf numFmtId="166" fontId="9" fillId="17" borderId="66" xfId="0" applyNumberFormat="1" applyFont="1" applyFill="1" applyBorder="1" applyAlignment="1">
      <alignment horizontal="center" vertical="center" wrapText="1"/>
    </xf>
    <xf numFmtId="172" fontId="9" fillId="17" borderId="37" xfId="0" applyNumberFormat="1" applyFont="1" applyFill="1" applyBorder="1" applyAlignment="1">
      <alignment horizontal="left" vertical="center" wrapText="1" indent="12"/>
    </xf>
    <xf numFmtId="3" fontId="10" fillId="14" borderId="39" xfId="1" applyNumberFormat="1" applyFont="1" applyFill="1" applyBorder="1" applyAlignment="1">
      <alignment horizontal="center" vertical="center"/>
    </xf>
    <xf numFmtId="9" fontId="3" fillId="11" borderId="0" xfId="2" applyFont="1" applyFill="1"/>
    <xf numFmtId="0" fontId="13" fillId="14" borderId="37" xfId="0" applyFont="1" applyFill="1" applyBorder="1" applyAlignment="1">
      <alignment horizontal="left" vertical="center" indent="2"/>
    </xf>
    <xf numFmtId="0" fontId="17" fillId="4" borderId="0" xfId="0" applyFont="1" applyFill="1"/>
    <xf numFmtId="0" fontId="3" fillId="4" borderId="0" xfId="0" applyFont="1" applyFill="1" applyAlignment="1">
      <alignment vertical="top" wrapText="1"/>
    </xf>
    <xf numFmtId="0" fontId="18" fillId="4" borderId="0" xfId="0" applyFont="1" applyFill="1" applyAlignment="1">
      <alignment vertical="top" wrapText="1"/>
    </xf>
    <xf numFmtId="0" fontId="15" fillId="13" borderId="0" xfId="0" applyFont="1" applyFill="1" applyAlignment="1">
      <alignment vertical="center"/>
    </xf>
    <xf numFmtId="0" fontId="15" fillId="21" borderId="0" xfId="0" applyFont="1" applyFill="1" applyAlignment="1">
      <alignment vertical="center"/>
    </xf>
    <xf numFmtId="0" fontId="27" fillId="13" borderId="0" xfId="0" applyFont="1" applyFill="1" applyAlignment="1">
      <alignment horizontal="left" vertical="top" wrapText="1"/>
    </xf>
    <xf numFmtId="3" fontId="27" fillId="13" borderId="0" xfId="0" applyNumberFormat="1" applyFont="1" applyFill="1" applyAlignment="1">
      <alignment horizontal="left" vertical="top" wrapText="1"/>
    </xf>
    <xf numFmtId="43" fontId="27" fillId="13" borderId="0" xfId="1" applyFont="1" applyFill="1" applyBorder="1" applyAlignment="1">
      <alignment horizontal="left" vertical="top" wrapText="1"/>
    </xf>
    <xf numFmtId="9" fontId="27" fillId="13" borderId="0" xfId="2" applyFont="1" applyFill="1" applyBorder="1" applyAlignment="1">
      <alignment horizontal="center" vertical="top" wrapText="1"/>
    </xf>
    <xf numFmtId="3" fontId="15" fillId="13" borderId="0" xfId="0" applyNumberFormat="1" applyFont="1" applyFill="1" applyAlignment="1">
      <alignment horizontal="center"/>
    </xf>
    <xf numFmtId="43" fontId="15" fillId="0" borderId="0" xfId="0" applyNumberFormat="1" applyFont="1"/>
    <xf numFmtId="0" fontId="13" fillId="13" borderId="0" xfId="0" applyFont="1" applyFill="1" applyAlignment="1">
      <alignment vertical="center" wrapText="1"/>
    </xf>
    <xf numFmtId="3" fontId="10" fillId="13" borderId="38" xfId="0" applyNumberFormat="1" applyFont="1" applyFill="1" applyBorder="1" applyAlignment="1">
      <alignment horizontal="center" vertical="center" wrapText="1"/>
    </xf>
    <xf numFmtId="3" fontId="10" fillId="13" borderId="0" xfId="0" applyNumberFormat="1" applyFont="1" applyFill="1" applyAlignment="1">
      <alignment horizontal="center" vertical="center" wrapText="1"/>
    </xf>
    <xf numFmtId="3" fontId="10" fillId="0" borderId="38" xfId="0" applyNumberFormat="1" applyFont="1" applyBorder="1" applyAlignment="1">
      <alignment horizontal="center" vertical="center" wrapText="1"/>
    </xf>
    <xf numFmtId="0" fontId="13" fillId="13" borderId="0" xfId="0" applyFont="1" applyFill="1" applyAlignment="1">
      <alignment horizontal="left" vertical="top" wrapText="1"/>
    </xf>
    <xf numFmtId="0" fontId="15" fillId="13" borderId="0" xfId="0" applyFont="1" applyFill="1" applyAlignment="1">
      <alignment horizontal="left" vertical="top" wrapText="1"/>
    </xf>
    <xf numFmtId="0" fontId="13" fillId="21" borderId="0" xfId="0" applyFont="1" applyFill="1" applyAlignment="1">
      <alignment vertical="top" wrapText="1"/>
    </xf>
    <xf numFmtId="3" fontId="10" fillId="21" borderId="38" xfId="0" applyNumberFormat="1" applyFont="1" applyFill="1" applyBorder="1" applyAlignment="1">
      <alignment horizontal="center" vertical="center" wrapText="1"/>
    </xf>
    <xf numFmtId="3" fontId="10" fillId="21" borderId="0" xfId="0" applyNumberFormat="1" applyFont="1" applyFill="1" applyAlignment="1">
      <alignment horizontal="center" vertical="center" wrapText="1"/>
    </xf>
    <xf numFmtId="3" fontId="10" fillId="21" borderId="57" xfId="0" applyNumberFormat="1" applyFont="1" applyFill="1" applyBorder="1" applyAlignment="1">
      <alignment horizontal="center" vertical="center" wrapText="1"/>
    </xf>
    <xf numFmtId="3" fontId="10" fillId="21" borderId="37" xfId="0" applyNumberFormat="1" applyFont="1" applyFill="1" applyBorder="1" applyAlignment="1">
      <alignment horizontal="center" vertical="center" wrapText="1"/>
    </xf>
    <xf numFmtId="169" fontId="15" fillId="13" borderId="0" xfId="0" applyNumberFormat="1" applyFont="1" applyFill="1" applyAlignment="1">
      <alignment horizontal="right" vertical="top" wrapText="1"/>
    </xf>
    <xf numFmtId="165" fontId="15" fillId="13" borderId="0" xfId="0" applyNumberFormat="1" applyFont="1" applyFill="1" applyAlignment="1">
      <alignment horizontal="right" vertical="top" wrapText="1"/>
    </xf>
    <xf numFmtId="0" fontId="15" fillId="13" borderId="0" xfId="0" applyFont="1" applyFill="1" applyAlignment="1">
      <alignment vertical="top"/>
    </xf>
    <xf numFmtId="0" fontId="15" fillId="0" borderId="0" xfId="0" applyFont="1" applyAlignment="1">
      <alignment vertical="top"/>
    </xf>
    <xf numFmtId="170" fontId="15" fillId="13" borderId="0" xfId="0" applyNumberFormat="1" applyFont="1" applyFill="1" applyAlignment="1">
      <alignment horizontal="right" vertical="top" wrapText="1"/>
    </xf>
    <xf numFmtId="169" fontId="15" fillId="13" borderId="0" xfId="0" applyNumberFormat="1" applyFont="1" applyFill="1" applyAlignment="1">
      <alignment vertical="top"/>
    </xf>
    <xf numFmtId="164" fontId="15" fillId="13" borderId="0" xfId="0" applyNumberFormat="1" applyFont="1" applyFill="1" applyAlignment="1">
      <alignment vertical="top"/>
    </xf>
    <xf numFmtId="0" fontId="13" fillId="21" borderId="3" xfId="0" applyFont="1" applyFill="1" applyBorder="1" applyAlignment="1">
      <alignment vertical="top" wrapText="1"/>
    </xf>
    <xf numFmtId="0" fontId="15" fillId="21" borderId="3" xfId="0" applyFont="1" applyFill="1" applyBorder="1" applyAlignment="1">
      <alignment vertical="center"/>
    </xf>
    <xf numFmtId="3" fontId="15" fillId="21" borderId="3" xfId="0" applyNumberFormat="1" applyFont="1" applyFill="1" applyBorder="1" applyAlignment="1">
      <alignment horizontal="center" vertical="center" wrapText="1"/>
    </xf>
    <xf numFmtId="3" fontId="10" fillId="21" borderId="71" xfId="0" applyNumberFormat="1" applyFont="1" applyFill="1" applyBorder="1" applyAlignment="1">
      <alignment horizontal="center" vertical="center" wrapText="1"/>
    </xf>
    <xf numFmtId="172" fontId="10" fillId="13" borderId="3" xfId="1" applyNumberFormat="1" applyFont="1" applyFill="1" applyBorder="1" applyAlignment="1">
      <alignment horizontal="center" vertical="center"/>
    </xf>
    <xf numFmtId="3" fontId="10" fillId="13" borderId="0" xfId="1" applyNumberFormat="1" applyFont="1" applyFill="1" applyBorder="1" applyAlignment="1">
      <alignment horizontal="center" vertical="center" wrapText="1"/>
    </xf>
    <xf numFmtId="3" fontId="10" fillId="21" borderId="0" xfId="1" applyNumberFormat="1" applyFont="1" applyFill="1" applyBorder="1" applyAlignment="1">
      <alignment horizontal="center" vertical="center" wrapText="1"/>
    </xf>
    <xf numFmtId="172" fontId="10" fillId="21" borderId="0" xfId="1" applyNumberFormat="1" applyFont="1" applyFill="1" applyBorder="1" applyAlignment="1">
      <alignment horizontal="center" vertical="center"/>
    </xf>
    <xf numFmtId="169" fontId="27" fillId="0" borderId="0" xfId="0" applyNumberFormat="1" applyFont="1" applyAlignment="1">
      <alignment horizontal="left" vertical="top" wrapText="1"/>
    </xf>
    <xf numFmtId="3" fontId="10" fillId="13" borderId="39" xfId="1" applyNumberFormat="1" applyFont="1" applyFill="1" applyBorder="1" applyAlignment="1">
      <alignment horizontal="center" vertical="center" wrapText="1"/>
    </xf>
    <xf numFmtId="3" fontId="10" fillId="21" borderId="39" xfId="1" applyNumberFormat="1" applyFont="1" applyFill="1" applyBorder="1" applyAlignment="1">
      <alignment horizontal="center" vertical="center" wrapText="1"/>
    </xf>
    <xf numFmtId="3" fontId="9" fillId="13" borderId="43" xfId="1" applyNumberFormat="1" applyFont="1" applyFill="1" applyBorder="1" applyAlignment="1">
      <alignment horizontal="center" vertical="top" wrapText="1"/>
    </xf>
    <xf numFmtId="0" fontId="18" fillId="13" borderId="0" xfId="0" applyFont="1" applyFill="1" applyAlignment="1">
      <alignment horizontal="left" vertical="top"/>
    </xf>
    <xf numFmtId="164" fontId="10" fillId="13" borderId="0" xfId="1" applyNumberFormat="1" applyFont="1" applyFill="1" applyBorder="1"/>
    <xf numFmtId="169" fontId="27" fillId="13" borderId="0" xfId="0" applyNumberFormat="1" applyFont="1" applyFill="1" applyAlignment="1">
      <alignment horizontal="right" vertical="top" wrapText="1"/>
    </xf>
    <xf numFmtId="165" fontId="27" fillId="13" borderId="0" xfId="0" applyNumberFormat="1" applyFont="1" applyFill="1" applyAlignment="1">
      <alignment horizontal="right" vertical="top" wrapText="1"/>
    </xf>
    <xf numFmtId="170" fontId="27" fillId="13" borderId="0" xfId="0" applyNumberFormat="1" applyFont="1" applyFill="1" applyAlignment="1">
      <alignment horizontal="right" vertical="top" wrapText="1"/>
    </xf>
    <xf numFmtId="4" fontId="27" fillId="13" borderId="0" xfId="0" applyNumberFormat="1" applyFont="1" applyFill="1" applyAlignment="1">
      <alignment horizontal="right" vertical="top" wrapText="1"/>
    </xf>
    <xf numFmtId="0" fontId="102" fillId="0" borderId="0" xfId="0" applyFont="1" applyAlignment="1">
      <alignment horizontal="left" vertical="top"/>
    </xf>
    <xf numFmtId="3" fontId="10" fillId="0" borderId="4" xfId="1" applyNumberFormat="1" applyFont="1" applyFill="1" applyBorder="1" applyAlignment="1">
      <alignment horizontal="center" vertical="center"/>
    </xf>
    <xf numFmtId="3" fontId="10" fillId="13" borderId="4" xfId="1" applyNumberFormat="1" applyFont="1" applyFill="1" applyBorder="1" applyAlignment="1">
      <alignment horizontal="center" vertical="center" wrapText="1"/>
    </xf>
    <xf numFmtId="3" fontId="10" fillId="21" borderId="4" xfId="1" applyNumberFormat="1" applyFont="1" applyFill="1" applyBorder="1" applyAlignment="1">
      <alignment horizontal="center" vertical="center" wrapText="1"/>
    </xf>
    <xf numFmtId="172" fontId="10" fillId="13" borderId="71" xfId="1" applyNumberFormat="1" applyFont="1" applyFill="1" applyBorder="1" applyAlignment="1">
      <alignment horizontal="center" vertical="center"/>
    </xf>
    <xf numFmtId="0" fontId="12" fillId="17" borderId="0" xfId="0" applyFont="1" applyFill="1" applyAlignment="1">
      <alignment vertical="center" wrapText="1"/>
    </xf>
    <xf numFmtId="3" fontId="10" fillId="14" borderId="38" xfId="0" applyNumberFormat="1" applyFont="1" applyFill="1" applyBorder="1" applyAlignment="1">
      <alignment horizontal="center" vertical="center" wrapText="1"/>
    </xf>
    <xf numFmtId="3" fontId="10" fillId="14" borderId="0" xfId="0" applyNumberFormat="1" applyFont="1" applyFill="1" applyAlignment="1">
      <alignment horizontal="center" vertical="center" wrapText="1"/>
    </xf>
    <xf numFmtId="0" fontId="12" fillId="17" borderId="4" xfId="0" applyFont="1" applyFill="1" applyBorder="1" applyAlignment="1">
      <alignment horizontal="center" vertical="center"/>
    </xf>
    <xf numFmtId="3" fontId="15" fillId="13" borderId="0" xfId="0" applyNumberFormat="1" applyFont="1" applyFill="1" applyAlignment="1">
      <alignment horizontal="center" vertical="center" wrapText="1"/>
    </xf>
    <xf numFmtId="3" fontId="15" fillId="14" borderId="0" xfId="0" applyNumberFormat="1" applyFont="1" applyFill="1" applyAlignment="1">
      <alignment horizontal="center" vertical="center" wrapText="1"/>
    </xf>
    <xf numFmtId="3" fontId="15" fillId="21" borderId="0" xfId="0" applyNumberFormat="1" applyFont="1" applyFill="1" applyAlignment="1">
      <alignment horizontal="center" vertical="center" wrapText="1"/>
    </xf>
    <xf numFmtId="3" fontId="10" fillId="14" borderId="0" xfId="1" applyNumberFormat="1" applyFont="1" applyFill="1" applyBorder="1" applyAlignment="1">
      <alignment horizontal="center" vertical="center" wrapText="1"/>
    </xf>
    <xf numFmtId="3" fontId="10" fillId="14" borderId="4" xfId="1" applyNumberFormat="1" applyFont="1" applyFill="1" applyBorder="1" applyAlignment="1">
      <alignment horizontal="center" vertical="center" wrapText="1"/>
    </xf>
    <xf numFmtId="3" fontId="10" fillId="14" borderId="39" xfId="1" applyNumberFormat="1" applyFont="1" applyFill="1" applyBorder="1" applyAlignment="1">
      <alignment horizontal="center" vertical="center" wrapText="1"/>
    </xf>
    <xf numFmtId="0" fontId="10" fillId="14" borderId="3" xfId="0" applyFont="1" applyFill="1" applyBorder="1" applyAlignment="1">
      <alignment horizontal="left" vertical="center"/>
    </xf>
    <xf numFmtId="165" fontId="10" fillId="14" borderId="3" xfId="1" applyNumberFormat="1" applyFont="1" applyFill="1" applyBorder="1" applyAlignment="1">
      <alignment horizontal="center" vertical="center"/>
    </xf>
    <xf numFmtId="165" fontId="10" fillId="14" borderId="6" xfId="1" applyNumberFormat="1" applyFont="1" applyFill="1" applyBorder="1" applyAlignment="1">
      <alignment horizontal="center" vertical="center"/>
    </xf>
    <xf numFmtId="0" fontId="10" fillId="14" borderId="37" xfId="0" applyFont="1" applyFill="1" applyBorder="1" applyAlignment="1">
      <alignment horizontal="left" vertical="center"/>
    </xf>
    <xf numFmtId="172" fontId="10" fillId="21" borderId="6" xfId="1" applyNumberFormat="1" applyFont="1" applyFill="1" applyBorder="1" applyAlignment="1">
      <alignment horizontal="left" vertical="center" indent="8"/>
    </xf>
    <xf numFmtId="172" fontId="10" fillId="13" borderId="0" xfId="1" applyNumberFormat="1" applyFont="1" applyFill="1" applyBorder="1" applyAlignment="1">
      <alignment horizontal="left" vertical="center" indent="8"/>
    </xf>
    <xf numFmtId="172" fontId="10" fillId="14" borderId="0" xfId="1" applyNumberFormat="1" applyFont="1" applyFill="1" applyBorder="1" applyAlignment="1">
      <alignment horizontal="left" vertical="center" indent="8"/>
    </xf>
    <xf numFmtId="172" fontId="10" fillId="21" borderId="0" xfId="1" applyNumberFormat="1" applyFont="1" applyFill="1" applyBorder="1" applyAlignment="1">
      <alignment horizontal="left" vertical="center" indent="8"/>
    </xf>
    <xf numFmtId="172" fontId="10" fillId="21" borderId="72" xfId="1" applyNumberFormat="1" applyFont="1" applyFill="1" applyBorder="1" applyAlignment="1">
      <alignment horizontal="left" vertical="center" indent="8"/>
    </xf>
    <xf numFmtId="172" fontId="10" fillId="13" borderId="38" xfId="1" applyNumberFormat="1" applyFont="1" applyFill="1" applyBorder="1" applyAlignment="1">
      <alignment horizontal="center" vertical="center"/>
    </xf>
    <xf numFmtId="172" fontId="10" fillId="14" borderId="38" xfId="1" applyNumberFormat="1" applyFont="1" applyFill="1" applyBorder="1" applyAlignment="1">
      <alignment horizontal="center" vertical="center"/>
    </xf>
    <xf numFmtId="0" fontId="15" fillId="21" borderId="0" xfId="0" applyFont="1" applyFill="1"/>
    <xf numFmtId="172" fontId="10" fillId="21" borderId="38" xfId="1" applyNumberFormat="1" applyFont="1" applyFill="1" applyBorder="1" applyAlignment="1">
      <alignment horizontal="center" vertical="center"/>
    </xf>
    <xf numFmtId="0" fontId="13" fillId="13" borderId="3" xfId="0" applyFont="1" applyFill="1" applyBorder="1"/>
    <xf numFmtId="3" fontId="9" fillId="13" borderId="3" xfId="1" applyNumberFormat="1" applyFont="1" applyFill="1" applyBorder="1" applyAlignment="1">
      <alignment horizontal="center" vertical="top" wrapText="1"/>
    </xf>
    <xf numFmtId="3" fontId="9" fillId="13" borderId="6" xfId="1" applyNumberFormat="1" applyFont="1" applyFill="1" applyBorder="1" applyAlignment="1">
      <alignment horizontal="center" vertical="top" wrapText="1"/>
    </xf>
    <xf numFmtId="3" fontId="9" fillId="13" borderId="72" xfId="1" applyNumberFormat="1" applyFont="1" applyFill="1" applyBorder="1" applyAlignment="1">
      <alignment horizontal="center" vertical="top" wrapText="1"/>
    </xf>
    <xf numFmtId="166" fontId="3" fillId="4" borderId="6" xfId="0" applyNumberFormat="1" applyFont="1" applyFill="1" applyBorder="1" applyAlignment="1">
      <alignment horizontal="center"/>
    </xf>
    <xf numFmtId="172" fontId="15" fillId="0" borderId="0" xfId="2" applyNumberFormat="1" applyFont="1" applyAlignment="1">
      <alignment horizontal="left" vertical="center" indent="5"/>
    </xf>
    <xf numFmtId="172" fontId="15" fillId="4" borderId="3" xfId="2" applyNumberFormat="1" applyFont="1" applyFill="1" applyBorder="1" applyAlignment="1">
      <alignment horizontal="left" vertical="center" indent="5"/>
    </xf>
    <xf numFmtId="3" fontId="13" fillId="24" borderId="23" xfId="0" applyNumberFormat="1" applyFont="1" applyFill="1" applyBorder="1" applyAlignment="1">
      <alignment horizontal="center"/>
    </xf>
    <xf numFmtId="172" fontId="15" fillId="9" borderId="0" xfId="2" quotePrefix="1" applyNumberFormat="1" applyFont="1" applyFill="1" applyBorder="1" applyAlignment="1">
      <alignment horizontal="center" vertical="center"/>
    </xf>
    <xf numFmtId="0" fontId="10" fillId="24" borderId="0" xfId="5" applyFont="1" applyFill="1" applyAlignment="1">
      <alignment horizontal="left" vertical="center" wrapText="1"/>
    </xf>
    <xf numFmtId="0" fontId="15" fillId="0" borderId="0" xfId="5" applyFont="1" applyAlignment="1">
      <alignment horizontal="left" vertical="center" wrapText="1"/>
    </xf>
    <xf numFmtId="0" fontId="15" fillId="24" borderId="0" xfId="5" applyFont="1" applyFill="1" applyAlignment="1">
      <alignment horizontal="left" vertical="center" wrapText="1"/>
    </xf>
    <xf numFmtId="3" fontId="15" fillId="0" borderId="46" xfId="0" applyNumberFormat="1" applyFont="1" applyBorder="1" applyAlignment="1">
      <alignment horizontal="center"/>
    </xf>
    <xf numFmtId="3" fontId="15" fillId="24" borderId="46" xfId="0" applyNumberFormat="1" applyFont="1" applyFill="1" applyBorder="1" applyAlignment="1">
      <alignment horizontal="center"/>
    </xf>
    <xf numFmtId="3" fontId="15" fillId="24" borderId="0" xfId="0" applyNumberFormat="1" applyFont="1" applyFill="1" applyAlignment="1">
      <alignment horizontal="center"/>
    </xf>
    <xf numFmtId="3" fontId="13" fillId="0" borderId="33" xfId="0" applyNumberFormat="1" applyFont="1" applyBorder="1" applyAlignment="1">
      <alignment horizontal="center"/>
    </xf>
    <xf numFmtId="3" fontId="13" fillId="24" borderId="33" xfId="0" applyNumberFormat="1" applyFont="1" applyFill="1" applyBorder="1" applyAlignment="1">
      <alignment horizontal="center"/>
    </xf>
    <xf numFmtId="3" fontId="13" fillId="24" borderId="41" xfId="0" applyNumberFormat="1" applyFont="1" applyFill="1" applyBorder="1" applyAlignment="1">
      <alignment horizontal="center"/>
    </xf>
    <xf numFmtId="0" fontId="13" fillId="0" borderId="0" xfId="0" applyFont="1" applyAlignment="1">
      <alignment horizontal="center"/>
    </xf>
    <xf numFmtId="172" fontId="15" fillId="24" borderId="0" xfId="2" quotePrefix="1" applyNumberFormat="1" applyFont="1" applyFill="1" applyBorder="1" applyAlignment="1">
      <alignment horizontal="center" vertical="center"/>
    </xf>
    <xf numFmtId="0" fontId="89" fillId="16" borderId="46" xfId="0" applyFont="1" applyFill="1" applyBorder="1" applyAlignment="1">
      <alignment horizontal="center" vertical="center" wrapText="1"/>
    </xf>
    <xf numFmtId="0" fontId="89" fillId="16" borderId="0" xfId="0" applyFont="1" applyFill="1" applyAlignment="1">
      <alignment horizontal="center" vertical="center" wrapText="1"/>
    </xf>
    <xf numFmtId="0" fontId="89" fillId="16" borderId="33" xfId="0" applyFont="1" applyFill="1" applyBorder="1" applyAlignment="1">
      <alignment horizontal="center" vertical="center" wrapText="1"/>
    </xf>
    <xf numFmtId="3" fontId="15" fillId="0" borderId="24" xfId="0" applyNumberFormat="1" applyFont="1" applyBorder="1" applyAlignment="1">
      <alignment horizontal="center" vertical="center"/>
    </xf>
    <xf numFmtId="3" fontId="13" fillId="0" borderId="33" xfId="0" applyNumberFormat="1" applyFont="1" applyBorder="1" applyAlignment="1">
      <alignment horizontal="center" vertical="center"/>
    </xf>
    <xf numFmtId="3" fontId="15" fillId="24" borderId="24" xfId="0" applyNumberFormat="1" applyFont="1" applyFill="1" applyBorder="1" applyAlignment="1">
      <alignment horizontal="center" vertical="center"/>
    </xf>
    <xf numFmtId="3" fontId="15" fillId="24" borderId="0" xfId="0" applyNumberFormat="1" applyFont="1" applyFill="1" applyAlignment="1">
      <alignment horizontal="center" vertical="center"/>
    </xf>
    <xf numFmtId="3" fontId="13" fillId="24" borderId="33" xfId="0" applyNumberFormat="1" applyFont="1" applyFill="1" applyBorder="1" applyAlignment="1">
      <alignment horizontal="center" vertical="center"/>
    </xf>
    <xf numFmtId="3" fontId="15" fillId="24" borderId="0" xfId="0" quotePrefix="1" applyNumberFormat="1" applyFont="1" applyFill="1" applyAlignment="1">
      <alignment horizontal="center" vertical="center"/>
    </xf>
    <xf numFmtId="3" fontId="13" fillId="24" borderId="33" xfId="0" quotePrefix="1" applyNumberFormat="1" applyFont="1" applyFill="1" applyBorder="1" applyAlignment="1">
      <alignment horizontal="center" vertical="center"/>
    </xf>
    <xf numFmtId="3" fontId="13" fillId="0" borderId="0" xfId="0" applyNumberFormat="1" applyFont="1" applyAlignment="1">
      <alignment horizontal="center" vertical="center"/>
    </xf>
    <xf numFmtId="3" fontId="13" fillId="24" borderId="0" xfId="0" applyNumberFormat="1" applyFont="1" applyFill="1" applyAlignment="1">
      <alignment horizontal="center" vertical="center"/>
    </xf>
    <xf numFmtId="3" fontId="13" fillId="24" borderId="23" xfId="0" applyNumberFormat="1" applyFont="1" applyFill="1" applyBorder="1" applyAlignment="1">
      <alignment horizontal="center" vertical="center"/>
    </xf>
    <xf numFmtId="3" fontId="13" fillId="24" borderId="41" xfId="0" applyNumberFormat="1" applyFont="1" applyFill="1" applyBorder="1" applyAlignment="1">
      <alignment horizontal="center" vertical="center"/>
    </xf>
    <xf numFmtId="3" fontId="13" fillId="24" borderId="49" xfId="0" applyNumberFormat="1" applyFont="1" applyFill="1" applyBorder="1" applyAlignment="1">
      <alignment horizontal="center" vertical="center"/>
    </xf>
    <xf numFmtId="0" fontId="74" fillId="0" borderId="0" xfId="0" applyFont="1" applyAlignment="1">
      <alignment horizontal="center"/>
    </xf>
    <xf numFmtId="0" fontId="136" fillId="0" borderId="0" xfId="0" applyFont="1" applyAlignment="1">
      <alignment horizontal="center"/>
    </xf>
    <xf numFmtId="166" fontId="38" fillId="0" borderId="0" xfId="0" applyNumberFormat="1" applyFont="1" applyAlignment="1">
      <alignment horizontal="center"/>
    </xf>
    <xf numFmtId="0" fontId="15" fillId="14" borderId="0" xfId="0" applyFont="1" applyFill="1" applyAlignment="1">
      <alignment horizontal="left" vertical="center" indent="1"/>
    </xf>
    <xf numFmtId="0" fontId="12" fillId="20" borderId="24" xfId="0" applyFont="1" applyFill="1" applyBorder="1" applyAlignment="1">
      <alignment horizontal="center" vertical="center" wrapText="1"/>
    </xf>
    <xf numFmtId="15" fontId="89" fillId="16" borderId="24" xfId="0" applyNumberFormat="1" applyFont="1" applyFill="1" applyBorder="1" applyAlignment="1">
      <alignment horizontal="centerContinuous" vertical="center"/>
    </xf>
    <xf numFmtId="15" fontId="89" fillId="16" borderId="0" xfId="0" applyNumberFormat="1" applyFont="1" applyFill="1" applyAlignment="1">
      <alignment horizontal="centerContinuous" vertical="center"/>
    </xf>
    <xf numFmtId="172" fontId="15" fillId="24" borderId="0" xfId="2" applyNumberFormat="1" applyFont="1" applyFill="1" applyBorder="1" applyAlignment="1">
      <alignment horizontal="centerContinuous" vertical="center"/>
    </xf>
    <xf numFmtId="172" fontId="15" fillId="13" borderId="0" xfId="2" applyNumberFormat="1" applyFont="1" applyFill="1" applyBorder="1" applyAlignment="1">
      <alignment horizontal="centerContinuous" vertical="center"/>
    </xf>
    <xf numFmtId="172" fontId="15" fillId="24" borderId="25" xfId="2" applyNumberFormat="1" applyFont="1" applyFill="1" applyBorder="1" applyAlignment="1">
      <alignment horizontal="centerContinuous" vertical="center"/>
    </xf>
    <xf numFmtId="172" fontId="15" fillId="24" borderId="23" xfId="2" applyNumberFormat="1" applyFont="1" applyFill="1" applyBorder="1" applyAlignment="1">
      <alignment horizontal="centerContinuous" vertical="center"/>
    </xf>
    <xf numFmtId="3" fontId="15" fillId="0" borderId="0" xfId="0" quotePrefix="1" applyNumberFormat="1" applyFont="1" applyAlignment="1">
      <alignment horizontal="center"/>
    </xf>
    <xf numFmtId="3" fontId="15" fillId="0" borderId="33" xfId="0" applyNumberFormat="1" applyFont="1" applyBorder="1" applyAlignment="1">
      <alignment horizontal="center"/>
    </xf>
    <xf numFmtId="3" fontId="15" fillId="24" borderId="33" xfId="0" applyNumberFormat="1" applyFont="1" applyFill="1" applyBorder="1" applyAlignment="1">
      <alignment horizontal="center"/>
    </xf>
    <xf numFmtId="172" fontId="15" fillId="24" borderId="0" xfId="2" applyNumberFormat="1" applyFont="1" applyFill="1" applyBorder="1" applyAlignment="1">
      <alignment horizontal="left" vertical="center" indent="5"/>
    </xf>
    <xf numFmtId="172" fontId="15" fillId="24" borderId="0" xfId="2" applyNumberFormat="1" applyFont="1" applyFill="1" applyBorder="1" applyAlignment="1">
      <alignment horizontal="left" vertical="center" indent="3"/>
    </xf>
    <xf numFmtId="172" fontId="15" fillId="24" borderId="0" xfId="2" applyNumberFormat="1" applyFont="1" applyFill="1" applyBorder="1" applyAlignment="1">
      <alignment horizontal="left" vertical="center" indent="2"/>
    </xf>
    <xf numFmtId="3" fontId="15" fillId="24" borderId="0" xfId="0" quotePrefix="1" applyNumberFormat="1" applyFont="1" applyFill="1" applyAlignment="1">
      <alignment horizontal="center"/>
    </xf>
    <xf numFmtId="172" fontId="13" fillId="24" borderId="23" xfId="2" applyNumberFormat="1" applyFont="1" applyFill="1" applyBorder="1" applyAlignment="1">
      <alignment horizontal="left" vertical="center" indent="3"/>
    </xf>
    <xf numFmtId="172" fontId="13" fillId="24" borderId="23" xfId="2" applyNumberFormat="1" applyFont="1" applyFill="1" applyBorder="1" applyAlignment="1">
      <alignment horizontal="left" vertical="center" indent="2"/>
    </xf>
    <xf numFmtId="172" fontId="15" fillId="0" borderId="0" xfId="2" applyNumberFormat="1" applyFont="1" applyFill="1" applyBorder="1" applyAlignment="1">
      <alignment horizontal="left" vertical="center"/>
    </xf>
    <xf numFmtId="172" fontId="13" fillId="24" borderId="25" xfId="2" applyNumberFormat="1" applyFont="1" applyFill="1" applyBorder="1" applyAlignment="1">
      <alignment horizontal="left" vertical="center" indent="3"/>
    </xf>
    <xf numFmtId="3" fontId="13" fillId="0" borderId="0" xfId="0" applyNumberFormat="1" applyFont="1" applyAlignment="1">
      <alignment horizontal="center" vertical="center" wrapText="1"/>
    </xf>
    <xf numFmtId="172" fontId="15" fillId="0" borderId="24" xfId="2" applyNumberFormat="1" applyFont="1" applyFill="1" applyBorder="1" applyAlignment="1">
      <alignment horizontal="center" vertical="center"/>
    </xf>
    <xf numFmtId="3" fontId="13" fillId="13" borderId="0" xfId="0" applyNumberFormat="1" applyFont="1" applyFill="1" applyAlignment="1">
      <alignment horizontal="center" vertical="center" wrapText="1"/>
    </xf>
    <xf numFmtId="3" fontId="15" fillId="13" borderId="0" xfId="0" quotePrefix="1" applyNumberFormat="1" applyFont="1" applyFill="1" applyAlignment="1">
      <alignment horizontal="center" vertical="center" wrapText="1"/>
    </xf>
    <xf numFmtId="3" fontId="15" fillId="24" borderId="0" xfId="0" applyNumberFormat="1" applyFont="1" applyFill="1" applyAlignment="1">
      <alignment horizontal="center" vertical="center" wrapText="1"/>
    </xf>
    <xf numFmtId="172" fontId="15" fillId="24" borderId="24" xfId="2" applyNumberFormat="1" applyFont="1" applyFill="1" applyBorder="1" applyAlignment="1">
      <alignment horizontal="left" vertical="center" indent="4"/>
    </xf>
    <xf numFmtId="3" fontId="15" fillId="24" borderId="0" xfId="0" quotePrefix="1" applyNumberFormat="1" applyFont="1" applyFill="1" applyAlignment="1">
      <alignment horizontal="center" vertical="center" wrapText="1"/>
    </xf>
    <xf numFmtId="3" fontId="13" fillId="13" borderId="37" xfId="0" applyNumberFormat="1" applyFont="1" applyFill="1" applyBorder="1" applyAlignment="1">
      <alignment horizontal="center" vertical="center" wrapText="1"/>
    </xf>
    <xf numFmtId="3" fontId="17" fillId="0" borderId="4" xfId="0" applyNumberFormat="1" applyFont="1" applyBorder="1" applyAlignment="1">
      <alignment horizontal="center" vertical="center" wrapText="1"/>
    </xf>
    <xf numFmtId="3" fontId="17" fillId="4" borderId="4" xfId="0" applyNumberFormat="1" applyFont="1" applyFill="1" applyBorder="1" applyAlignment="1">
      <alignment horizontal="center" vertical="center" wrapText="1"/>
    </xf>
    <xf numFmtId="3" fontId="17" fillId="4" borderId="4" xfId="0" quotePrefix="1" applyNumberFormat="1" applyFont="1" applyFill="1" applyBorder="1" applyAlignment="1">
      <alignment horizontal="center" vertical="center" wrapText="1"/>
    </xf>
    <xf numFmtId="3" fontId="3" fillId="4" borderId="0" xfId="0" quotePrefix="1" applyNumberFormat="1" applyFont="1" applyFill="1" applyAlignment="1">
      <alignment horizontal="center" vertical="center" wrapText="1"/>
    </xf>
    <xf numFmtId="3" fontId="17" fillId="9" borderId="4" xfId="0" quotePrefix="1" applyNumberFormat="1" applyFont="1" applyFill="1" applyBorder="1" applyAlignment="1">
      <alignment horizontal="center" vertical="center" wrapText="1"/>
    </xf>
    <xf numFmtId="172" fontId="15" fillId="0" borderId="32" xfId="2" applyNumberFormat="1" applyFont="1" applyFill="1" applyBorder="1" applyAlignment="1">
      <alignment horizontal="left" vertical="center" indent="4"/>
    </xf>
    <xf numFmtId="0" fontId="10" fillId="24" borderId="0" xfId="0" applyFont="1" applyFill="1" applyAlignment="1">
      <alignment vertical="top"/>
    </xf>
    <xf numFmtId="0" fontId="10" fillId="24" borderId="0" xfId="0" applyFont="1" applyFill="1" applyAlignment="1">
      <alignment horizontal="left" vertical="center" wrapText="1"/>
    </xf>
    <xf numFmtId="0" fontId="10" fillId="24" borderId="0" xfId="0" applyFont="1" applyFill="1" applyAlignment="1">
      <alignment horizontal="left" vertical="top"/>
    </xf>
    <xf numFmtId="0" fontId="10" fillId="0" borderId="23" xfId="0" applyFont="1" applyBorder="1" applyAlignment="1">
      <alignment vertical="top"/>
    </xf>
    <xf numFmtId="164" fontId="89" fillId="16" borderId="0" xfId="1" applyNumberFormat="1" applyFont="1" applyFill="1" applyBorder="1" applyAlignment="1">
      <alignment horizontal="center" vertical="center"/>
    </xf>
    <xf numFmtId="164" fontId="89" fillId="16" borderId="4" xfId="1" applyNumberFormat="1" applyFont="1" applyFill="1" applyBorder="1" applyAlignment="1">
      <alignment horizontal="center" vertical="center"/>
    </xf>
    <xf numFmtId="1" fontId="15" fillId="0" borderId="0" xfId="5" applyNumberFormat="1" applyFont="1" applyAlignment="1">
      <alignment horizontal="center" vertical="center"/>
    </xf>
    <xf numFmtId="1" fontId="15" fillId="0" borderId="0" xfId="11" applyNumberFormat="1" applyFont="1" applyAlignment="1">
      <alignment horizontal="center" vertical="center"/>
    </xf>
    <xf numFmtId="1" fontId="15" fillId="0" borderId="4" xfId="11" applyNumberFormat="1" applyFont="1" applyBorder="1" applyAlignment="1">
      <alignment horizontal="center" vertical="center"/>
    </xf>
    <xf numFmtId="0" fontId="15" fillId="24" borderId="0" xfId="0" applyFont="1" applyFill="1" applyAlignment="1">
      <alignment horizontal="center"/>
    </xf>
    <xf numFmtId="1" fontId="15" fillId="24" borderId="0" xfId="11" applyNumberFormat="1" applyFont="1" applyFill="1" applyAlignment="1">
      <alignment horizontal="center" vertical="center"/>
    </xf>
    <xf numFmtId="1" fontId="15" fillId="24" borderId="4" xfId="11" applyNumberFormat="1" applyFont="1" applyFill="1" applyBorder="1" applyAlignment="1">
      <alignment horizontal="center" vertical="center"/>
    </xf>
    <xf numFmtId="1" fontId="15" fillId="24" borderId="0" xfId="5" applyNumberFormat="1" applyFont="1" applyFill="1" applyAlignment="1">
      <alignment horizontal="center" vertical="center"/>
    </xf>
    <xf numFmtId="9" fontId="15" fillId="24" borderId="37" xfId="2" applyFont="1" applyFill="1" applyBorder="1" applyAlignment="1">
      <alignment horizontal="center" vertical="center" wrapText="1"/>
    </xf>
    <xf numFmtId="9" fontId="15" fillId="24" borderId="73" xfId="2" applyFont="1" applyFill="1" applyBorder="1" applyAlignment="1">
      <alignment horizontal="center" vertical="center" wrapText="1"/>
    </xf>
    <xf numFmtId="172" fontId="10" fillId="13" borderId="0" xfId="11" quotePrefix="1" applyNumberFormat="1" applyFont="1" applyFill="1" applyAlignment="1">
      <alignment horizontal="left" vertical="center" indent="5"/>
    </xf>
    <xf numFmtId="3" fontId="15" fillId="24" borderId="0" xfId="1" applyNumberFormat="1" applyFont="1" applyFill="1" applyBorder="1" applyAlignment="1">
      <alignment horizontal="center" vertical="center" wrapText="1"/>
    </xf>
    <xf numFmtId="3" fontId="15" fillId="24" borderId="4" xfId="1" applyNumberFormat="1" applyFont="1" applyFill="1" applyBorder="1" applyAlignment="1">
      <alignment horizontal="center" vertical="center" wrapText="1"/>
    </xf>
    <xf numFmtId="3" fontId="15" fillId="0" borderId="23" xfId="1" applyNumberFormat="1" applyFont="1" applyFill="1" applyBorder="1" applyAlignment="1">
      <alignment horizontal="center" vertical="center" wrapText="1"/>
    </xf>
    <xf numFmtId="3" fontId="15" fillId="0" borderId="36" xfId="1" applyNumberFormat="1" applyFont="1" applyFill="1" applyBorder="1" applyAlignment="1">
      <alignment horizontal="center" vertical="center" wrapText="1"/>
    </xf>
    <xf numFmtId="172" fontId="15" fillId="24" borderId="0" xfId="2" applyNumberFormat="1" applyFont="1" applyFill="1" applyBorder="1" applyAlignment="1">
      <alignment horizontal="left" vertical="center" indent="4"/>
    </xf>
    <xf numFmtId="178" fontId="15" fillId="0" borderId="0" xfId="2" applyNumberFormat="1" applyFont="1" applyFill="1" applyBorder="1" applyAlignment="1">
      <alignment horizontal="left" vertical="center" indent="5"/>
    </xf>
    <xf numFmtId="172" fontId="15" fillId="0" borderId="23" xfId="2" applyNumberFormat="1" applyFont="1" applyFill="1" applyBorder="1" applyAlignment="1">
      <alignment horizontal="left" vertical="center" indent="5"/>
    </xf>
    <xf numFmtId="0" fontId="15" fillId="0" borderId="48" xfId="0" applyFont="1" applyBorder="1" applyAlignment="1">
      <alignment horizontal="left" vertical="center"/>
    </xf>
    <xf numFmtId="9" fontId="15" fillId="0" borderId="41" xfId="0" applyNumberFormat="1" applyFont="1" applyBorder="1" applyAlignment="1">
      <alignment horizontal="center" vertical="center"/>
    </xf>
    <xf numFmtId="0" fontId="89" fillId="16" borderId="24" xfId="0" applyFont="1" applyFill="1" applyBorder="1" applyAlignment="1">
      <alignment horizontal="center" vertical="center" wrapText="1"/>
    </xf>
    <xf numFmtId="9" fontId="15" fillId="0" borderId="0" xfId="2" applyFont="1" applyFill="1" applyBorder="1" applyAlignment="1">
      <alignment horizontal="left" vertical="center" wrapText="1"/>
    </xf>
    <xf numFmtId="1" fontId="15" fillId="0" borderId="0" xfId="2" applyNumberFormat="1" applyFont="1" applyFill="1" applyBorder="1" applyAlignment="1">
      <alignment horizontal="center" vertical="center" wrapText="1"/>
    </xf>
    <xf numFmtId="1" fontId="10" fillId="0" borderId="0" xfId="2" applyNumberFormat="1" applyFont="1" applyFill="1" applyBorder="1" applyAlignment="1">
      <alignment horizontal="center" vertical="center" wrapText="1"/>
    </xf>
    <xf numFmtId="1" fontId="10" fillId="0" borderId="0" xfId="2" quotePrefix="1" applyNumberFormat="1" applyFont="1" applyFill="1" applyBorder="1" applyAlignment="1">
      <alignment horizontal="center" vertical="center" wrapText="1"/>
    </xf>
    <xf numFmtId="0" fontId="15" fillId="24" borderId="23" xfId="0" applyFont="1" applyFill="1" applyBorder="1"/>
    <xf numFmtId="0" fontId="15" fillId="24" borderId="23" xfId="0" applyFont="1" applyFill="1" applyBorder="1" applyAlignment="1">
      <alignment horizontal="center"/>
    </xf>
    <xf numFmtId="0" fontId="15" fillId="24" borderId="23" xfId="0" quotePrefix="1" applyFont="1" applyFill="1" applyBorder="1" applyAlignment="1">
      <alignment horizontal="center"/>
    </xf>
    <xf numFmtId="0" fontId="15" fillId="24" borderId="25" xfId="0" applyFont="1" applyFill="1" applyBorder="1" applyAlignment="1">
      <alignment horizontal="center"/>
    </xf>
    <xf numFmtId="0" fontId="118" fillId="0" borderId="0" xfId="0" applyFont="1"/>
    <xf numFmtId="0" fontId="12" fillId="20" borderId="0" xfId="0" applyFont="1" applyFill="1" applyAlignment="1">
      <alignment horizontal="left" vertical="center"/>
    </xf>
    <xf numFmtId="0" fontId="12" fillId="20" borderId="33" xfId="0" applyFont="1" applyFill="1" applyBorder="1" applyAlignment="1">
      <alignment horizontal="center" vertical="center"/>
    </xf>
    <xf numFmtId="3" fontId="15" fillId="13" borderId="0" xfId="1" applyNumberFormat="1" applyFont="1" applyFill="1" applyBorder="1" applyAlignment="1">
      <alignment horizontal="center" vertical="center" wrapText="1"/>
    </xf>
    <xf numFmtId="3" fontId="15" fillId="13" borderId="33" xfId="1" applyNumberFormat="1" applyFont="1" applyFill="1" applyBorder="1" applyAlignment="1">
      <alignment horizontal="center" vertical="center" wrapText="1"/>
    </xf>
    <xf numFmtId="172" fontId="15" fillId="13" borderId="24" xfId="1" applyNumberFormat="1" applyFont="1" applyFill="1" applyBorder="1" applyAlignment="1">
      <alignment horizontal="center" vertical="center" wrapText="1"/>
    </xf>
    <xf numFmtId="3" fontId="15" fillId="21" borderId="23" xfId="1" applyNumberFormat="1" applyFont="1" applyFill="1" applyBorder="1" applyAlignment="1">
      <alignment horizontal="center" vertical="center" wrapText="1"/>
    </xf>
    <xf numFmtId="3" fontId="15" fillId="21" borderId="41" xfId="1" applyNumberFormat="1" applyFont="1" applyFill="1" applyBorder="1" applyAlignment="1">
      <alignment horizontal="center" vertical="center" wrapText="1"/>
    </xf>
    <xf numFmtId="172" fontId="15" fillId="21" borderId="25" xfId="1" quotePrefix="1" applyNumberFormat="1" applyFont="1" applyFill="1" applyBorder="1" applyAlignment="1">
      <alignment horizontal="center" vertical="center" wrapText="1"/>
    </xf>
    <xf numFmtId="3" fontId="9" fillId="0" borderId="33" xfId="0" applyNumberFormat="1" applyFont="1" applyBorder="1" applyAlignment="1">
      <alignment horizontal="center" vertical="center"/>
    </xf>
    <xf numFmtId="3" fontId="9" fillId="0" borderId="33" xfId="5" applyNumberFormat="1" applyFont="1" applyBorder="1" applyAlignment="1">
      <alignment horizontal="center" vertical="center"/>
    </xf>
    <xf numFmtId="3" fontId="10" fillId="0" borderId="0" xfId="0" quotePrefix="1" applyNumberFormat="1" applyFont="1" applyAlignment="1">
      <alignment horizontal="center" vertical="center"/>
    </xf>
    <xf numFmtId="9" fontId="10" fillId="0" borderId="23" xfId="2" applyFont="1" applyFill="1" applyBorder="1" applyAlignment="1">
      <alignment horizontal="center" vertical="center" wrapText="1"/>
    </xf>
    <xf numFmtId="0" fontId="9" fillId="0" borderId="41" xfId="0" applyFont="1" applyBorder="1" applyAlignment="1">
      <alignment horizontal="center" vertical="center"/>
    </xf>
    <xf numFmtId="9" fontId="10" fillId="0" borderId="23" xfId="2" applyFont="1" applyFill="1" applyBorder="1" applyAlignment="1">
      <alignment horizontal="center" vertical="center"/>
    </xf>
    <xf numFmtId="9" fontId="10" fillId="0" borderId="41" xfId="2" applyFont="1" applyFill="1" applyBorder="1" applyAlignment="1">
      <alignment horizontal="center" vertical="center" wrapText="1"/>
    </xf>
    <xf numFmtId="3" fontId="10" fillId="0" borderId="23" xfId="0" quotePrefix="1" applyNumberFormat="1" applyFont="1" applyBorder="1" applyAlignment="1">
      <alignment horizontal="center" vertical="center"/>
    </xf>
    <xf numFmtId="0" fontId="130" fillId="0" borderId="0" xfId="0" applyFont="1" applyAlignment="1">
      <alignment vertical="center"/>
    </xf>
    <xf numFmtId="0" fontId="96" fillId="16" borderId="0" xfId="0" applyFont="1" applyFill="1" applyAlignment="1">
      <alignment horizontal="left" vertical="center" wrapText="1"/>
    </xf>
    <xf numFmtId="15" fontId="89" fillId="16" borderId="0" xfId="0" applyNumberFormat="1" applyFont="1" applyFill="1" applyAlignment="1">
      <alignment vertical="center" wrapText="1"/>
    </xf>
    <xf numFmtId="15" fontId="89" fillId="16" borderId="0" xfId="0" applyNumberFormat="1" applyFont="1" applyFill="1" applyAlignment="1">
      <alignment horizontal="center" vertical="center" wrapText="1"/>
    </xf>
    <xf numFmtId="3" fontId="10" fillId="0" borderId="0" xfId="5" quotePrefix="1" applyNumberFormat="1" applyFont="1" applyAlignment="1">
      <alignment horizontal="center" vertical="center"/>
    </xf>
    <xf numFmtId="0" fontId="9" fillId="0" borderId="33" xfId="0" applyFont="1" applyBorder="1" applyAlignment="1">
      <alignment horizontal="center" vertical="center"/>
    </xf>
    <xf numFmtId="9" fontId="10" fillId="0" borderId="33" xfId="2" applyFont="1" applyFill="1" applyBorder="1" applyAlignment="1">
      <alignment horizontal="center" vertical="center" wrapText="1"/>
    </xf>
    <xf numFmtId="3" fontId="10" fillId="24" borderId="0" xfId="2" applyNumberFormat="1" applyFont="1" applyFill="1" applyBorder="1" applyAlignment="1">
      <alignment horizontal="center" vertical="center" wrapText="1"/>
    </xf>
    <xf numFmtId="3" fontId="10" fillId="24" borderId="0" xfId="5" applyNumberFormat="1" applyFont="1" applyFill="1" applyAlignment="1">
      <alignment horizontal="center" vertical="center"/>
    </xf>
    <xf numFmtId="3" fontId="9" fillId="24" borderId="33" xfId="0" applyNumberFormat="1" applyFont="1" applyFill="1" applyBorder="1" applyAlignment="1">
      <alignment horizontal="center" vertical="center"/>
    </xf>
    <xf numFmtId="3" fontId="10" fillId="24" borderId="0" xfId="0" applyNumberFormat="1" applyFont="1" applyFill="1" applyAlignment="1">
      <alignment horizontal="center" vertical="center"/>
    </xf>
    <xf numFmtId="3" fontId="10" fillId="24" borderId="0" xfId="5" quotePrefix="1" applyNumberFormat="1" applyFont="1" applyFill="1" applyAlignment="1">
      <alignment horizontal="center" vertical="center"/>
    </xf>
    <xf numFmtId="3" fontId="9" fillId="24" borderId="33" xfId="2" applyNumberFormat="1" applyFont="1" applyFill="1" applyBorder="1" applyAlignment="1">
      <alignment horizontal="center" vertical="center" wrapText="1"/>
    </xf>
    <xf numFmtId="3" fontId="9" fillId="24" borderId="0" xfId="2" applyNumberFormat="1" applyFont="1" applyFill="1" applyBorder="1" applyAlignment="1">
      <alignment horizontal="center" vertical="center" wrapText="1"/>
    </xf>
    <xf numFmtId="9" fontId="10" fillId="24" borderId="0" xfId="2" applyFont="1" applyFill="1" applyBorder="1" applyAlignment="1">
      <alignment horizontal="center" vertical="center" wrapText="1"/>
    </xf>
    <xf numFmtId="172" fontId="15" fillId="24" borderId="33" xfId="2" applyNumberFormat="1" applyFont="1" applyFill="1" applyBorder="1" applyAlignment="1">
      <alignment horizontal="center" vertical="center"/>
    </xf>
    <xf numFmtId="9" fontId="10" fillId="24" borderId="0" xfId="2" quotePrefix="1" applyFont="1" applyFill="1" applyBorder="1" applyAlignment="1">
      <alignment horizontal="center" vertical="center" wrapText="1"/>
    </xf>
    <xf numFmtId="9" fontId="10" fillId="24" borderId="33" xfId="2" applyFont="1" applyFill="1" applyBorder="1" applyAlignment="1">
      <alignment horizontal="center" vertical="center" wrapText="1"/>
    </xf>
    <xf numFmtId="0" fontId="102" fillId="0" borderId="0" xfId="0" applyFont="1" applyAlignment="1">
      <alignment horizontal="right" vertical="center" wrapText="1"/>
    </xf>
    <xf numFmtId="166" fontId="102" fillId="0" borderId="0" xfId="0" applyNumberFormat="1" applyFont="1" applyAlignment="1">
      <alignment horizontal="center" vertical="center" wrapText="1"/>
    </xf>
    <xf numFmtId="9" fontId="15" fillId="0" borderId="0" xfId="2" applyFont="1" applyFill="1" applyBorder="1" applyAlignment="1">
      <alignment horizontal="right" vertical="center" wrapText="1"/>
    </xf>
    <xf numFmtId="0" fontId="130" fillId="0" borderId="0" xfId="0" applyFont="1" applyAlignment="1">
      <alignment horizontal="left" wrapText="1"/>
    </xf>
    <xf numFmtId="0" fontId="89" fillId="16" borderId="0" xfId="0" applyFont="1" applyFill="1" applyAlignment="1">
      <alignment vertical="center"/>
    </xf>
    <xf numFmtId="0" fontId="89" fillId="16" borderId="0" xfId="0" applyFont="1" applyFill="1" applyAlignment="1">
      <alignment horizontal="center" vertical="center"/>
    </xf>
    <xf numFmtId="0" fontId="89" fillId="16" borderId="33" xfId="0" applyFont="1" applyFill="1" applyBorder="1" applyAlignment="1">
      <alignment horizontal="center" vertical="center"/>
    </xf>
    <xf numFmtId="0" fontId="15" fillId="0" borderId="37" xfId="0" applyFont="1" applyBorder="1" applyAlignment="1">
      <alignment horizontal="left" vertical="center" wrapText="1"/>
    </xf>
    <xf numFmtId="1" fontId="15" fillId="0" borderId="37" xfId="0" applyNumberFormat="1" applyFont="1" applyBorder="1" applyAlignment="1">
      <alignment horizontal="center" vertical="center" wrapText="1"/>
    </xf>
    <xf numFmtId="1" fontId="15" fillId="0" borderId="74" xfId="0" applyNumberFormat="1" applyFont="1" applyBorder="1" applyAlignment="1">
      <alignment horizontal="center" vertical="center" wrapText="1"/>
    </xf>
    <xf numFmtId="172" fontId="15" fillId="0" borderId="37" xfId="0" applyNumberFormat="1" applyFont="1" applyBorder="1" applyAlignment="1">
      <alignment horizontal="center" vertical="center"/>
    </xf>
    <xf numFmtId="3" fontId="89" fillId="16" borderId="33" xfId="0" applyNumberFormat="1" applyFont="1" applyFill="1" applyBorder="1" applyAlignment="1">
      <alignment horizontal="center" vertical="center"/>
    </xf>
    <xf numFmtId="164" fontId="10" fillId="0" borderId="0" xfId="1" applyNumberFormat="1" applyFont="1" applyFill="1" applyBorder="1" applyAlignment="1">
      <alignment vertical="center"/>
    </xf>
    <xf numFmtId="3" fontId="10" fillId="0" borderId="33" xfId="1" applyNumberFormat="1" applyFont="1" applyFill="1" applyBorder="1" applyAlignment="1">
      <alignment horizontal="center" vertical="center"/>
    </xf>
    <xf numFmtId="0" fontId="15" fillId="24" borderId="0" xfId="0" applyFont="1" applyFill="1" applyAlignment="1">
      <alignment horizontal="left" vertical="center" wrapText="1"/>
    </xf>
    <xf numFmtId="164" fontId="15" fillId="24" borderId="0" xfId="1" applyNumberFormat="1" applyFont="1" applyFill="1" applyBorder="1" applyAlignment="1">
      <alignment horizontal="left" vertical="center" wrapText="1"/>
    </xf>
    <xf numFmtId="3" fontId="15" fillId="24" borderId="33" xfId="1" applyNumberFormat="1" applyFont="1" applyFill="1" applyBorder="1" applyAlignment="1">
      <alignment horizontal="center" vertical="center" wrapText="1"/>
    </xf>
    <xf numFmtId="164" fontId="15" fillId="0" borderId="23" xfId="1" applyNumberFormat="1" applyFont="1" applyFill="1" applyBorder="1"/>
    <xf numFmtId="3" fontId="15" fillId="0" borderId="23" xfId="1" applyNumberFormat="1" applyFont="1" applyFill="1" applyBorder="1" applyAlignment="1">
      <alignment horizontal="center"/>
    </xf>
    <xf numFmtId="3" fontId="15" fillId="0" borderId="41" xfId="1" applyNumberFormat="1" applyFont="1" applyFill="1" applyBorder="1" applyAlignment="1">
      <alignment horizontal="center"/>
    </xf>
    <xf numFmtId="0" fontId="89" fillId="16" borderId="45" xfId="0" applyFont="1" applyFill="1" applyBorder="1" applyAlignment="1">
      <alignment vertical="center"/>
    </xf>
    <xf numFmtId="0" fontId="89" fillId="16" borderId="45" xfId="0" applyFont="1" applyFill="1" applyBorder="1" applyAlignment="1">
      <alignment horizontal="center" vertical="center" wrapText="1"/>
    </xf>
    <xf numFmtId="165" fontId="15" fillId="0" borderId="33" xfId="1" applyNumberFormat="1" applyFont="1" applyFill="1" applyBorder="1" applyAlignment="1">
      <alignment horizontal="center"/>
    </xf>
    <xf numFmtId="165" fontId="15" fillId="0" borderId="0" xfId="1" quotePrefix="1" applyNumberFormat="1" applyFont="1" applyFill="1" applyBorder="1" applyAlignment="1">
      <alignment horizontal="center"/>
    </xf>
    <xf numFmtId="165" fontId="15" fillId="0" borderId="45" xfId="1" applyNumberFormat="1" applyFont="1" applyFill="1" applyBorder="1" applyAlignment="1">
      <alignment horizontal="center"/>
    </xf>
    <xf numFmtId="165" fontId="15" fillId="24" borderId="0" xfId="1" applyNumberFormat="1" applyFont="1" applyFill="1" applyBorder="1" applyAlignment="1">
      <alignment horizontal="center"/>
    </xf>
    <xf numFmtId="165" fontId="15" fillId="24" borderId="33" xfId="1" applyNumberFormat="1" applyFont="1" applyFill="1" applyBorder="1" applyAlignment="1">
      <alignment horizontal="center"/>
    </xf>
    <xf numFmtId="165" fontId="15" fillId="24" borderId="45" xfId="1" applyNumberFormat="1" applyFont="1" applyFill="1" applyBorder="1" applyAlignment="1">
      <alignment horizontal="center"/>
    </xf>
    <xf numFmtId="165" fontId="15" fillId="24" borderId="0" xfId="1" quotePrefix="1" applyNumberFormat="1" applyFont="1" applyFill="1" applyBorder="1" applyAlignment="1">
      <alignment horizontal="center"/>
    </xf>
    <xf numFmtId="0" fontId="13" fillId="24" borderId="23" xfId="5" applyFont="1" applyFill="1" applyBorder="1" applyAlignment="1">
      <alignment horizontal="left" vertical="center" wrapText="1"/>
    </xf>
    <xf numFmtId="165" fontId="13" fillId="24" borderId="23" xfId="1" applyNumberFormat="1" applyFont="1" applyFill="1" applyBorder="1" applyAlignment="1">
      <alignment horizontal="center"/>
    </xf>
    <xf numFmtId="165" fontId="13" fillId="24" borderId="41" xfId="1" applyNumberFormat="1" applyFont="1" applyFill="1" applyBorder="1" applyAlignment="1">
      <alignment horizontal="center"/>
    </xf>
    <xf numFmtId="165" fontId="13" fillId="24" borderId="49" xfId="1" quotePrefix="1" applyNumberFormat="1" applyFont="1" applyFill="1" applyBorder="1" applyAlignment="1">
      <alignment horizontal="center"/>
    </xf>
    <xf numFmtId="172" fontId="15" fillId="0" borderId="0" xfId="1" applyNumberFormat="1" applyFont="1" applyFill="1" applyBorder="1" applyAlignment="1">
      <alignment horizontal="left" indent="2"/>
    </xf>
    <xf numFmtId="172" fontId="15" fillId="24" borderId="0" xfId="1" applyNumberFormat="1" applyFont="1" applyFill="1" applyBorder="1" applyAlignment="1">
      <alignment horizontal="left" indent="2"/>
    </xf>
    <xf numFmtId="172" fontId="15" fillId="24" borderId="0" xfId="1" quotePrefix="1" applyNumberFormat="1" applyFont="1" applyFill="1" applyBorder="1" applyAlignment="1">
      <alignment horizontal="left" indent="2"/>
    </xf>
    <xf numFmtId="172" fontId="13" fillId="24" borderId="23" xfId="1" applyNumberFormat="1" applyFont="1" applyFill="1" applyBorder="1" applyAlignment="1">
      <alignment horizontal="left" indent="2"/>
    </xf>
    <xf numFmtId="172" fontId="13" fillId="24" borderId="23" xfId="1" quotePrefix="1" applyNumberFormat="1" applyFont="1" applyFill="1" applyBorder="1" applyAlignment="1">
      <alignment horizontal="left" indent="2"/>
    </xf>
    <xf numFmtId="3" fontId="15" fillId="13" borderId="33" xfId="0" applyNumberFormat="1" applyFont="1" applyFill="1" applyBorder="1" applyAlignment="1">
      <alignment horizontal="center" vertical="center" wrapText="1"/>
    </xf>
    <xf numFmtId="172" fontId="15" fillId="13" borderId="0" xfId="0" applyNumberFormat="1" applyFont="1" applyFill="1" applyAlignment="1">
      <alignment horizontal="center" vertical="center" wrapText="1"/>
    </xf>
    <xf numFmtId="164" fontId="15" fillId="24" borderId="23" xfId="1" applyNumberFormat="1" applyFont="1" applyFill="1" applyBorder="1"/>
    <xf numFmtId="168" fontId="15" fillId="24" borderId="23" xfId="1" applyNumberFormat="1" applyFont="1" applyFill="1" applyBorder="1" applyAlignment="1">
      <alignment horizontal="center"/>
    </xf>
    <xf numFmtId="168" fontId="15" fillId="24" borderId="41" xfId="1" applyNumberFormat="1" applyFont="1" applyFill="1" applyBorder="1" applyAlignment="1">
      <alignment horizontal="center"/>
    </xf>
    <xf numFmtId="172" fontId="15" fillId="24" borderId="23" xfId="0" applyNumberFormat="1" applyFont="1" applyFill="1" applyBorder="1" applyAlignment="1">
      <alignment horizontal="center"/>
    </xf>
    <xf numFmtId="0" fontId="101" fillId="0" borderId="0" xfId="0" applyFont="1" applyAlignment="1">
      <alignment vertical="top" wrapText="1"/>
    </xf>
    <xf numFmtId="0" fontId="27" fillId="0" borderId="0" xfId="0" applyFont="1" applyAlignment="1">
      <alignment vertical="top" wrapText="1"/>
    </xf>
    <xf numFmtId="0" fontId="89" fillId="16" borderId="45" xfId="5" applyFont="1" applyFill="1" applyBorder="1" applyAlignment="1">
      <alignment horizontal="center"/>
    </xf>
    <xf numFmtId="0" fontId="10" fillId="0" borderId="23" xfId="5" applyFont="1" applyBorder="1" applyAlignment="1">
      <alignment horizontal="left" vertical="center" wrapText="1"/>
    </xf>
    <xf numFmtId="3" fontId="9" fillId="0" borderId="23" xfId="5" applyNumberFormat="1" applyFont="1" applyBorder="1" applyAlignment="1">
      <alignment horizontal="center" vertical="center"/>
    </xf>
    <xf numFmtId="3" fontId="10" fillId="0" borderId="23" xfId="5" applyNumberFormat="1" applyFont="1" applyBorder="1" applyAlignment="1">
      <alignment horizontal="center" vertical="center"/>
    </xf>
    <xf numFmtId="0" fontId="10" fillId="0" borderId="49" xfId="5" applyFont="1" applyBorder="1" applyAlignment="1">
      <alignment horizontal="center" vertical="center" wrapText="1"/>
    </xf>
    <xf numFmtId="164" fontId="89" fillId="16" borderId="33" xfId="1" applyNumberFormat="1" applyFont="1" applyFill="1" applyBorder="1" applyAlignment="1">
      <alignment horizontal="center" vertical="center"/>
    </xf>
    <xf numFmtId="173" fontId="15" fillId="0" borderId="0" xfId="1" applyNumberFormat="1" applyFont="1" applyFill="1" applyBorder="1" applyAlignment="1">
      <alignment horizontal="center"/>
    </xf>
    <xf numFmtId="173" fontId="15" fillId="0" borderId="33" xfId="1" applyNumberFormat="1" applyFont="1" applyFill="1" applyBorder="1" applyAlignment="1">
      <alignment horizontal="center"/>
    </xf>
    <xf numFmtId="173" fontId="10" fillId="24" borderId="0" xfId="1" applyNumberFormat="1" applyFont="1" applyFill="1" applyBorder="1" applyAlignment="1">
      <alignment horizontal="center" vertical="center"/>
    </xf>
    <xf numFmtId="173" fontId="10" fillId="24" borderId="33" xfId="1" applyNumberFormat="1" applyFont="1" applyFill="1" applyBorder="1" applyAlignment="1">
      <alignment horizontal="center" vertical="center"/>
    </xf>
    <xf numFmtId="9" fontId="13" fillId="0" borderId="23" xfId="2" applyFont="1" applyFill="1" applyBorder="1" applyAlignment="1">
      <alignment horizontal="center"/>
    </xf>
    <xf numFmtId="10" fontId="13" fillId="0" borderId="41" xfId="2" applyNumberFormat="1" applyFont="1" applyFill="1" applyBorder="1" applyAlignment="1">
      <alignment horizontal="center"/>
    </xf>
    <xf numFmtId="10" fontId="10" fillId="0" borderId="0" xfId="0" applyNumberFormat="1" applyFont="1" applyAlignment="1">
      <alignment wrapText="1"/>
    </xf>
    <xf numFmtId="3" fontId="9" fillId="0" borderId="33" xfId="11" applyNumberFormat="1" applyFont="1" applyBorder="1" applyAlignment="1">
      <alignment horizontal="center" vertical="center"/>
    </xf>
    <xf numFmtId="10" fontId="10" fillId="0" borderId="23" xfId="2" applyNumberFormat="1" applyFont="1" applyFill="1" applyBorder="1" applyAlignment="1">
      <alignment horizontal="center" vertical="center" wrapText="1"/>
    </xf>
    <xf numFmtId="9" fontId="9" fillId="0" borderId="41" xfId="2" applyFont="1" applyFill="1" applyBorder="1" applyAlignment="1">
      <alignment horizontal="center" vertical="center"/>
    </xf>
    <xf numFmtId="10" fontId="10" fillId="0" borderId="23" xfId="2" applyNumberFormat="1" applyFont="1" applyFill="1" applyBorder="1" applyAlignment="1">
      <alignment horizontal="center" vertical="center"/>
    </xf>
    <xf numFmtId="166" fontId="10" fillId="0" borderId="23" xfId="2" applyNumberFormat="1" applyFont="1" applyFill="1" applyBorder="1" applyAlignment="1">
      <alignment horizontal="center" vertical="center" wrapText="1"/>
    </xf>
    <xf numFmtId="15" fontId="89" fillId="16" borderId="0" xfId="5" applyNumberFormat="1" applyFont="1" applyFill="1" applyAlignment="1">
      <alignment horizontal="center" vertical="center"/>
    </xf>
    <xf numFmtId="15" fontId="89" fillId="16" borderId="33" xfId="5" applyNumberFormat="1" applyFont="1" applyFill="1" applyBorder="1" applyAlignment="1">
      <alignment horizontal="center" vertical="center"/>
    </xf>
    <xf numFmtId="15" fontId="89" fillId="16" borderId="0" xfId="5" applyNumberFormat="1" applyFont="1" applyFill="1" applyAlignment="1">
      <alignment horizontal="center" vertical="center" wrapText="1"/>
    </xf>
    <xf numFmtId="0" fontId="15" fillId="0" borderId="0" xfId="5" applyFont="1" applyAlignment="1">
      <alignment horizontal="left" vertical="center"/>
    </xf>
    <xf numFmtId="9" fontId="9" fillId="0" borderId="33" xfId="2" applyFont="1" applyFill="1" applyBorder="1" applyAlignment="1">
      <alignment horizontal="center" vertical="center"/>
    </xf>
    <xf numFmtId="9" fontId="10" fillId="0" borderId="0" xfId="2" quotePrefix="1" applyFont="1" applyFill="1" applyBorder="1" applyAlignment="1">
      <alignment horizontal="center" vertical="center"/>
    </xf>
    <xf numFmtId="166" fontId="15" fillId="0" borderId="0" xfId="2" applyNumberFormat="1" applyFont="1" applyFill="1" applyBorder="1" applyAlignment="1">
      <alignment horizontal="center" vertical="center"/>
    </xf>
    <xf numFmtId="9" fontId="15" fillId="0" borderId="0" xfId="2" applyFont="1" applyFill="1" applyBorder="1" applyAlignment="1">
      <alignment horizontal="center" vertical="center"/>
    </xf>
    <xf numFmtId="3" fontId="10" fillId="24" borderId="0" xfId="11" applyNumberFormat="1" applyFont="1" applyFill="1" applyAlignment="1">
      <alignment horizontal="center" vertical="center"/>
    </xf>
    <xf numFmtId="3" fontId="9" fillId="24" borderId="33" xfId="5" applyNumberFormat="1" applyFont="1" applyFill="1" applyBorder="1" applyAlignment="1">
      <alignment horizontal="center" vertical="center"/>
    </xf>
    <xf numFmtId="3" fontId="9" fillId="24" borderId="33" xfId="11" applyNumberFormat="1" applyFont="1" applyFill="1" applyBorder="1" applyAlignment="1">
      <alignment horizontal="center" vertical="center"/>
    </xf>
    <xf numFmtId="3" fontId="9" fillId="24" borderId="0" xfId="5" applyNumberFormat="1" applyFont="1" applyFill="1" applyAlignment="1">
      <alignment horizontal="center" vertical="center"/>
    </xf>
    <xf numFmtId="0" fontId="15" fillId="24" borderId="0" xfId="5" applyFont="1" applyFill="1" applyAlignment="1">
      <alignment vertical="center"/>
    </xf>
    <xf numFmtId="9" fontId="9" fillId="24" borderId="33" xfId="2" applyFont="1" applyFill="1" applyBorder="1" applyAlignment="1">
      <alignment horizontal="center" vertical="center"/>
    </xf>
    <xf numFmtId="166" fontId="10" fillId="24" borderId="0" xfId="2" applyNumberFormat="1" applyFont="1" applyFill="1" applyBorder="1" applyAlignment="1">
      <alignment horizontal="center" vertical="center" wrapText="1"/>
    </xf>
    <xf numFmtId="9" fontId="15" fillId="24" borderId="0" xfId="2" applyFont="1" applyFill="1" applyBorder="1" applyAlignment="1">
      <alignment horizontal="center"/>
    </xf>
    <xf numFmtId="0" fontId="27" fillId="0" borderId="0" xfId="5" applyFont="1" applyAlignment="1">
      <alignment vertical="top"/>
    </xf>
    <xf numFmtId="0" fontId="137" fillId="26" borderId="0" xfId="0" applyFont="1" applyFill="1" applyAlignment="1">
      <alignment vertical="center"/>
    </xf>
    <xf numFmtId="0" fontId="138" fillId="26" borderId="0" xfId="0" applyFont="1" applyFill="1"/>
    <xf numFmtId="0" fontId="139" fillId="26" borderId="0" xfId="0" applyFont="1" applyFill="1" applyAlignment="1">
      <alignment vertical="center"/>
    </xf>
    <xf numFmtId="0" fontId="140" fillId="26" borderId="0" xfId="0" applyFont="1" applyFill="1" applyAlignment="1">
      <alignment vertical="center"/>
    </xf>
    <xf numFmtId="0" fontId="137" fillId="26" borderId="75" xfId="0" applyFont="1" applyFill="1" applyBorder="1" applyAlignment="1">
      <alignment vertical="center"/>
    </xf>
    <xf numFmtId="0" fontId="139" fillId="26" borderId="75" xfId="0" applyFont="1" applyFill="1" applyBorder="1" applyAlignment="1">
      <alignment vertical="center"/>
    </xf>
    <xf numFmtId="0" fontId="138" fillId="26" borderId="75" xfId="0" applyFont="1" applyFill="1" applyBorder="1"/>
    <xf numFmtId="0" fontId="141" fillId="0" borderId="0" xfId="0" applyFont="1" applyAlignment="1">
      <alignment vertical="center"/>
    </xf>
    <xf numFmtId="0" fontId="10" fillId="22" borderId="17" xfId="1" applyNumberFormat="1" applyFont="1" applyFill="1" applyBorder="1" applyAlignment="1">
      <alignment horizontal="left" vertical="center" wrapText="1" indent="1"/>
    </xf>
    <xf numFmtId="0" fontId="10" fillId="22" borderId="0" xfId="1" applyNumberFormat="1" applyFont="1" applyFill="1" applyBorder="1" applyAlignment="1">
      <alignment horizontal="left" vertical="center" wrapText="1"/>
    </xf>
    <xf numFmtId="0" fontId="10" fillId="22" borderId="0" xfId="1" applyNumberFormat="1" applyFont="1" applyFill="1" applyBorder="1" applyAlignment="1">
      <alignment vertical="center" wrapText="1"/>
    </xf>
    <xf numFmtId="0" fontId="10" fillId="22" borderId="0" xfId="1" applyNumberFormat="1" applyFont="1" applyFill="1" applyBorder="1" applyAlignment="1">
      <alignment vertical="center"/>
    </xf>
    <xf numFmtId="0" fontId="10" fillId="22" borderId="8" xfId="1" applyNumberFormat="1" applyFont="1" applyFill="1" applyBorder="1" applyAlignment="1">
      <alignment horizontal="left" vertical="center" wrapText="1"/>
    </xf>
    <xf numFmtId="0" fontId="10" fillId="22" borderId="8" xfId="1" applyNumberFormat="1" applyFont="1" applyFill="1" applyBorder="1" applyAlignment="1">
      <alignment vertical="center" wrapText="1"/>
    </xf>
    <xf numFmtId="0" fontId="10" fillId="22" borderId="8" xfId="1" applyNumberFormat="1" applyFont="1" applyFill="1" applyBorder="1" applyAlignment="1">
      <alignment vertical="center"/>
    </xf>
    <xf numFmtId="0" fontId="10" fillId="22" borderId="17" xfId="1" applyNumberFormat="1" applyFont="1" applyFill="1" applyBorder="1" applyAlignment="1">
      <alignment horizontal="left" vertical="center" wrapText="1"/>
    </xf>
    <xf numFmtId="0" fontId="38" fillId="22" borderId="17" xfId="1" applyNumberFormat="1" applyFont="1" applyFill="1" applyBorder="1" applyAlignment="1">
      <alignment horizontal="left" vertical="center" wrapText="1"/>
    </xf>
    <xf numFmtId="0" fontId="38" fillId="22" borderId="17" xfId="1" applyNumberFormat="1" applyFont="1" applyFill="1" applyBorder="1" applyAlignment="1">
      <alignment vertical="center" wrapText="1"/>
    </xf>
    <xf numFmtId="0" fontId="38" fillId="22" borderId="8" xfId="1" applyNumberFormat="1" applyFont="1" applyFill="1" applyBorder="1" applyAlignment="1">
      <alignment vertical="center" wrapText="1"/>
    </xf>
    <xf numFmtId="0" fontId="10" fillId="22" borderId="16" xfId="1" applyNumberFormat="1" applyFont="1" applyFill="1" applyBorder="1" applyAlignment="1">
      <alignment horizontal="left" vertical="center" wrapText="1"/>
    </xf>
    <xf numFmtId="0" fontId="10" fillId="22" borderId="16" xfId="1" applyNumberFormat="1" applyFont="1" applyFill="1" applyBorder="1" applyAlignment="1">
      <alignment vertical="center" wrapText="1"/>
    </xf>
    <xf numFmtId="0" fontId="10" fillId="22" borderId="16" xfId="1" applyNumberFormat="1" applyFont="1" applyFill="1" applyBorder="1" applyAlignment="1">
      <alignment vertical="center"/>
    </xf>
    <xf numFmtId="0" fontId="10" fillId="22" borderId="17" xfId="1" applyNumberFormat="1" applyFont="1" applyFill="1" applyBorder="1" applyAlignment="1">
      <alignment vertical="center" wrapText="1"/>
    </xf>
    <xf numFmtId="0" fontId="10" fillId="22" borderId="17" xfId="1" applyNumberFormat="1" applyFont="1" applyFill="1" applyBorder="1" applyAlignment="1">
      <alignment vertical="center"/>
    </xf>
    <xf numFmtId="0" fontId="38" fillId="22" borderId="16" xfId="1" applyNumberFormat="1" applyFont="1" applyFill="1" applyBorder="1" applyAlignment="1">
      <alignment horizontal="left" vertical="center" wrapText="1"/>
    </xf>
    <xf numFmtId="0" fontId="113" fillId="0" borderId="8" xfId="0" applyFont="1" applyBorder="1" applyAlignment="1">
      <alignment horizontal="left" vertical="center" wrapText="1"/>
    </xf>
    <xf numFmtId="0" fontId="64" fillId="28" borderId="60" xfId="0" applyFont="1" applyFill="1" applyBorder="1" applyAlignment="1">
      <alignment horizontal="left" vertical="center"/>
    </xf>
    <xf numFmtId="49" fontId="64" fillId="28" borderId="60" xfId="0" applyNumberFormat="1" applyFont="1" applyFill="1" applyBorder="1" applyAlignment="1">
      <alignment horizontal="right" vertical="center"/>
    </xf>
    <xf numFmtId="0" fontId="64" fillId="28" borderId="60" xfId="0" applyFont="1" applyFill="1" applyBorder="1" applyAlignment="1">
      <alignment horizontal="left" vertical="center" wrapText="1" indent="1"/>
    </xf>
    <xf numFmtId="0" fontId="64" fillId="28" borderId="60" xfId="1" applyNumberFormat="1" applyFont="1" applyFill="1" applyBorder="1" applyAlignment="1">
      <alignment horizontal="left" vertical="center" wrapText="1"/>
    </xf>
    <xf numFmtId="0" fontId="64" fillId="28" borderId="60" xfId="1" applyNumberFormat="1" applyFont="1" applyFill="1" applyBorder="1" applyAlignment="1">
      <alignment vertical="center" wrapText="1"/>
    </xf>
    <xf numFmtId="0" fontId="64" fillId="28" borderId="60" xfId="1" applyNumberFormat="1" applyFont="1" applyFill="1" applyBorder="1" applyAlignment="1">
      <alignment vertical="center"/>
    </xf>
    <xf numFmtId="0" fontId="64" fillId="28" borderId="60" xfId="0" applyFont="1" applyFill="1" applyBorder="1" applyAlignment="1">
      <alignment vertical="center" wrapText="1"/>
    </xf>
    <xf numFmtId="0" fontId="65" fillId="28" borderId="60" xfId="0" applyFont="1" applyFill="1" applyBorder="1" applyAlignment="1">
      <alignment horizontal="left" vertical="center" wrapText="1"/>
    </xf>
    <xf numFmtId="0" fontId="65" fillId="28" borderId="60" xfId="0" applyFont="1" applyFill="1" applyBorder="1" applyAlignment="1">
      <alignment vertical="center" wrapText="1"/>
    </xf>
    <xf numFmtId="0" fontId="65" fillId="28" borderId="60" xfId="0" applyFont="1" applyFill="1" applyBorder="1" applyAlignment="1">
      <alignment vertical="center"/>
    </xf>
    <xf numFmtId="49" fontId="3" fillId="0" borderId="0" xfId="0" applyNumberFormat="1" applyFont="1" applyAlignment="1">
      <alignment horizontal="right" vertical="center" wrapText="1"/>
    </xf>
    <xf numFmtId="49" fontId="3" fillId="22" borderId="17" xfId="0" applyNumberFormat="1" applyFont="1" applyFill="1" applyBorder="1" applyAlignment="1">
      <alignment horizontal="right" vertical="center" wrapText="1"/>
    </xf>
    <xf numFmtId="49" fontId="3" fillId="0" borderId="16" xfId="0" applyNumberFormat="1" applyFont="1" applyBorder="1" applyAlignment="1">
      <alignment horizontal="right" vertical="center" wrapText="1"/>
    </xf>
    <xf numFmtId="49" fontId="3" fillId="0" borderId="8" xfId="0" applyNumberFormat="1" applyFont="1" applyBorder="1" applyAlignment="1">
      <alignment horizontal="right" vertical="center" wrapText="1"/>
    </xf>
    <xf numFmtId="0" fontId="3" fillId="22" borderId="17" xfId="1" applyNumberFormat="1" applyFont="1" applyFill="1" applyBorder="1" applyAlignment="1">
      <alignment horizontal="left" vertical="center" wrapText="1" indent="1"/>
    </xf>
    <xf numFmtId="49" fontId="3" fillId="22" borderId="17" xfId="1" applyNumberFormat="1" applyFont="1" applyFill="1" applyBorder="1" applyAlignment="1">
      <alignment horizontal="right" vertical="center" wrapText="1"/>
    </xf>
    <xf numFmtId="49" fontId="3" fillId="22" borderId="16" xfId="0" applyNumberFormat="1" applyFont="1" applyFill="1" applyBorder="1" applyAlignment="1">
      <alignment horizontal="right" vertical="center" wrapText="1"/>
    </xf>
    <xf numFmtId="49" fontId="3" fillId="0" borderId="17" xfId="0" applyNumberFormat="1" applyFont="1" applyBorder="1" applyAlignment="1">
      <alignment horizontal="right" vertical="center" wrapText="1"/>
    </xf>
    <xf numFmtId="0" fontId="8" fillId="0" borderId="3" xfId="0" applyFont="1" applyBorder="1" applyAlignment="1">
      <alignment horizontal="left" vertical="center" indent="1"/>
    </xf>
    <xf numFmtId="0" fontId="3" fillId="0" borderId="8" xfId="0" applyFont="1" applyBorder="1" applyAlignment="1">
      <alignment horizontal="left" vertical="center" wrapText="1" indent="2"/>
    </xf>
    <xf numFmtId="0" fontId="64" fillId="29" borderId="76" xfId="0" applyFont="1" applyFill="1" applyBorder="1" applyAlignment="1">
      <alignment horizontal="left" vertical="center"/>
    </xf>
    <xf numFmtId="49" fontId="64" fillId="29" borderId="76" xfId="0" applyNumberFormat="1" applyFont="1" applyFill="1" applyBorder="1" applyAlignment="1">
      <alignment horizontal="right" vertical="center"/>
    </xf>
    <xf numFmtId="0" fontId="64" fillId="29" borderId="76" xfId="0" applyFont="1" applyFill="1" applyBorder="1" applyAlignment="1">
      <alignment horizontal="left" vertical="center" wrapText="1" indent="1"/>
    </xf>
    <xf numFmtId="0" fontId="64" fillId="29" borderId="76" xfId="0" applyFont="1" applyFill="1" applyBorder="1" applyAlignment="1">
      <alignment vertical="center" wrapText="1"/>
    </xf>
    <xf numFmtId="0" fontId="64" fillId="29" borderId="13" xfId="0" applyFont="1" applyFill="1" applyBorder="1" applyAlignment="1">
      <alignment vertical="center"/>
    </xf>
    <xf numFmtId="0" fontId="64" fillId="29" borderId="13" xfId="0" applyFont="1" applyFill="1" applyBorder="1" applyAlignment="1">
      <alignment vertical="center" wrapText="1"/>
    </xf>
    <xf numFmtId="0" fontId="64" fillId="29" borderId="13" xfId="0" applyFont="1" applyFill="1" applyBorder="1" applyAlignment="1">
      <alignment horizontal="left" vertical="center"/>
    </xf>
    <xf numFmtId="49" fontId="64" fillId="29" borderId="13" xfId="0" applyNumberFormat="1" applyFont="1" applyFill="1" applyBorder="1" applyAlignment="1">
      <alignment horizontal="right" vertical="center"/>
    </xf>
    <xf numFmtId="0" fontId="64" fillId="29" borderId="13" xfId="0" applyFont="1" applyFill="1" applyBorder="1" applyAlignment="1">
      <alignment horizontal="left" vertical="center" wrapText="1" indent="1"/>
    </xf>
    <xf numFmtId="49" fontId="3" fillId="0" borderId="20" xfId="0" applyNumberFormat="1" applyFont="1" applyBorder="1" applyAlignment="1">
      <alignment horizontal="right" vertical="center" wrapText="1"/>
    </xf>
    <xf numFmtId="49" fontId="3" fillId="11" borderId="16" xfId="0" applyNumberFormat="1" applyFont="1" applyFill="1" applyBorder="1" applyAlignment="1">
      <alignment horizontal="right" vertical="center" wrapText="1"/>
    </xf>
    <xf numFmtId="49" fontId="3" fillId="11" borderId="17" xfId="0" applyNumberFormat="1" applyFont="1" applyFill="1" applyBorder="1" applyAlignment="1">
      <alignment horizontal="right" vertical="center" wrapText="1"/>
    </xf>
    <xf numFmtId="49" fontId="3" fillId="11" borderId="3" xfId="0" applyNumberFormat="1" applyFont="1" applyFill="1" applyBorder="1" applyAlignment="1">
      <alignment horizontal="right" vertical="center" wrapText="1"/>
    </xf>
    <xf numFmtId="49" fontId="3" fillId="4" borderId="17" xfId="0" applyNumberFormat="1" applyFont="1" applyFill="1" applyBorder="1" applyAlignment="1">
      <alignment horizontal="right" vertical="center" wrapText="1"/>
    </xf>
    <xf numFmtId="49" fontId="3" fillId="4" borderId="16" xfId="0" applyNumberFormat="1" applyFont="1" applyFill="1" applyBorder="1" applyAlignment="1">
      <alignment horizontal="right" vertical="center" wrapText="1"/>
    </xf>
    <xf numFmtId="49" fontId="3" fillId="4" borderId="8" xfId="0" applyNumberFormat="1" applyFont="1" applyFill="1" applyBorder="1" applyAlignment="1">
      <alignment horizontal="right" vertical="center" wrapText="1"/>
    </xf>
    <xf numFmtId="0" fontId="3" fillId="0" borderId="20" xfId="1" applyNumberFormat="1" applyFont="1" applyFill="1" applyBorder="1" applyAlignment="1">
      <alignment horizontal="left" vertical="center" wrapText="1" indent="1"/>
    </xf>
    <xf numFmtId="0" fontId="3" fillId="11" borderId="16" xfId="0" applyFont="1" applyFill="1" applyBorder="1" applyAlignment="1">
      <alignment horizontal="left" vertical="center" wrapText="1" indent="1"/>
    </xf>
    <xf numFmtId="0" fontId="3" fillId="4" borderId="8" xfId="0" applyFont="1" applyFill="1" applyBorder="1" applyAlignment="1">
      <alignment horizontal="left" vertical="center" wrapText="1" indent="1"/>
    </xf>
    <xf numFmtId="0" fontId="3" fillId="4" borderId="16" xfId="0" applyFont="1" applyFill="1" applyBorder="1" applyAlignment="1">
      <alignment horizontal="left" vertical="center" wrapText="1" indent="1"/>
    </xf>
    <xf numFmtId="0" fontId="3" fillId="0" borderId="20" xfId="0" applyFont="1" applyBorder="1" applyAlignment="1">
      <alignment horizontal="left" vertical="center" wrapText="1" indent="1"/>
    </xf>
    <xf numFmtId="0" fontId="3" fillId="0" borderId="8" xfId="0" applyFont="1" applyBorder="1" applyAlignment="1">
      <alignment horizontal="left" vertical="center" indent="1"/>
    </xf>
    <xf numFmtId="0" fontId="49" fillId="18" borderId="77" xfId="0" applyFont="1" applyFill="1" applyBorder="1" applyAlignment="1">
      <alignment horizontal="left" vertical="center" wrapText="1"/>
    </xf>
    <xf numFmtId="0" fontId="0" fillId="19" borderId="0" xfId="0" applyFill="1" applyAlignment="1">
      <alignment horizontal="left" vertical="center" indent="1"/>
    </xf>
    <xf numFmtId="0" fontId="0" fillId="19" borderId="3" xfId="0" applyFill="1" applyBorder="1" applyAlignment="1">
      <alignment horizontal="left" vertical="center" indent="1"/>
    </xf>
    <xf numFmtId="49" fontId="3" fillId="0" borderId="0" xfId="0" applyNumberFormat="1" applyFont="1" applyAlignment="1">
      <alignment horizontal="right" vertical="center" wrapText="1" indent="1"/>
    </xf>
    <xf numFmtId="49" fontId="3" fillId="0" borderId="8" xfId="0" applyNumberFormat="1" applyFont="1" applyBorder="1" applyAlignment="1">
      <alignment horizontal="right" vertical="center" wrapText="1" indent="1"/>
    </xf>
    <xf numFmtId="49" fontId="3" fillId="9" borderId="16" xfId="0" applyNumberFormat="1" applyFont="1" applyFill="1" applyBorder="1" applyAlignment="1">
      <alignment horizontal="right" vertical="center" wrapText="1" indent="1"/>
    </xf>
    <xf numFmtId="49" fontId="3" fillId="9" borderId="8" xfId="0" applyNumberFormat="1" applyFont="1" applyFill="1" applyBorder="1" applyAlignment="1">
      <alignment horizontal="right" vertical="center" wrapText="1" indent="1"/>
    </xf>
    <xf numFmtId="49" fontId="3" fillId="0" borderId="16" xfId="0" applyNumberFormat="1" applyFont="1" applyBorder="1" applyAlignment="1">
      <alignment horizontal="right" vertical="center" wrapText="1" indent="1"/>
    </xf>
    <xf numFmtId="49" fontId="3" fillId="9" borderId="17" xfId="0" applyNumberFormat="1" applyFont="1" applyFill="1" applyBorder="1" applyAlignment="1">
      <alignment horizontal="right" vertical="center" wrapText="1" indent="1"/>
    </xf>
    <xf numFmtId="49" fontId="3" fillId="4" borderId="16" xfId="0" applyNumberFormat="1" applyFont="1" applyFill="1" applyBorder="1" applyAlignment="1">
      <alignment horizontal="right" vertical="center" wrapText="1" indent="1"/>
    </xf>
    <xf numFmtId="49" fontId="3" fillId="9" borderId="0" xfId="0" applyNumberFormat="1" applyFont="1" applyFill="1" applyAlignment="1">
      <alignment horizontal="right" vertical="center" wrapText="1" indent="1"/>
    </xf>
    <xf numFmtId="172" fontId="15" fillId="0" borderId="39" xfId="0" quotePrefix="1" applyNumberFormat="1" applyFont="1" applyBorder="1" applyAlignment="1">
      <alignment horizontal="center" vertical="center"/>
    </xf>
    <xf numFmtId="2" fontId="16" fillId="0" borderId="0" xfId="1" applyNumberFormat="1" applyFont="1" applyFill="1" applyBorder="1" applyAlignment="1">
      <alignment horizontal="center" vertical="center"/>
    </xf>
    <xf numFmtId="2" fontId="15" fillId="0" borderId="0" xfId="1" applyNumberFormat="1" applyFont="1" applyFill="1" applyBorder="1" applyAlignment="1">
      <alignment horizontal="center" vertical="center"/>
    </xf>
    <xf numFmtId="0" fontId="24" fillId="0" borderId="0" xfId="0" applyFont="1" applyAlignment="1">
      <alignment horizontal="left" vertical="top"/>
    </xf>
    <xf numFmtId="0" fontId="101" fillId="0" borderId="0" xfId="0" applyFont="1" applyAlignment="1">
      <alignment vertical="top"/>
    </xf>
    <xf numFmtId="172" fontId="15" fillId="0" borderId="39" xfId="2" applyNumberFormat="1" applyFont="1" applyFill="1" applyBorder="1" applyAlignment="1">
      <alignment horizontal="left" vertical="center" indent="7"/>
    </xf>
    <xf numFmtId="172" fontId="15" fillId="0" borderId="62" xfId="0" applyNumberFormat="1" applyFont="1" applyBorder="1" applyAlignment="1">
      <alignment horizontal="left" vertical="center" indent="7"/>
    </xf>
    <xf numFmtId="0" fontId="12" fillId="17" borderId="0" xfId="1" applyNumberFormat="1" applyFont="1" applyFill="1" applyBorder="1" applyAlignment="1">
      <alignment horizontal="center" vertical="center"/>
    </xf>
    <xf numFmtId="0" fontId="12" fillId="17" borderId="0" xfId="1" applyNumberFormat="1" applyFont="1" applyFill="1" applyAlignment="1">
      <alignment horizontal="center" vertical="center"/>
    </xf>
    <xf numFmtId="0" fontId="12" fillId="17" borderId="39" xfId="0" applyFont="1" applyFill="1" applyBorder="1" applyAlignment="1">
      <alignment horizontal="center" vertical="center"/>
    </xf>
    <xf numFmtId="0" fontId="15" fillId="14" borderId="0" xfId="0" applyFont="1" applyFill="1" applyAlignment="1">
      <alignment horizontal="left" vertical="top"/>
    </xf>
    <xf numFmtId="0" fontId="15" fillId="14" borderId="0" xfId="1" applyNumberFormat="1" applyFont="1" applyFill="1" applyBorder="1" applyAlignment="1">
      <alignment horizontal="center" vertical="center"/>
    </xf>
    <xf numFmtId="0" fontId="16" fillId="14" borderId="0" xfId="1" applyNumberFormat="1" applyFont="1" applyFill="1" applyBorder="1" applyAlignment="1">
      <alignment horizontal="center" vertical="center"/>
    </xf>
    <xf numFmtId="2" fontId="15" fillId="14" borderId="0" xfId="1" applyNumberFormat="1" applyFont="1" applyFill="1" applyBorder="1" applyAlignment="1">
      <alignment horizontal="center" vertical="center"/>
    </xf>
    <xf numFmtId="0" fontId="10" fillId="21" borderId="0" xfId="0" applyFont="1" applyFill="1" applyAlignment="1">
      <alignment horizontal="center" vertical="center" wrapText="1"/>
    </xf>
    <xf numFmtId="0" fontId="3" fillId="21" borderId="0" xfId="0" applyFont="1" applyFill="1" applyAlignment="1">
      <alignment horizontal="center" vertical="center" wrapText="1"/>
    </xf>
    <xf numFmtId="0" fontId="3" fillId="21" borderId="78" xfId="0" applyFont="1" applyFill="1" applyBorder="1" applyAlignment="1">
      <alignment horizontal="center" vertical="center" wrapText="1"/>
    </xf>
    <xf numFmtId="0" fontId="3" fillId="21" borderId="79" xfId="0" applyFont="1" applyFill="1" applyBorder="1" applyAlignment="1">
      <alignment horizontal="center" vertical="center" wrapText="1"/>
    </xf>
    <xf numFmtId="0" fontId="10" fillId="13" borderId="0" xfId="0" applyFont="1" applyFill="1" applyAlignment="1">
      <alignment horizontal="center"/>
    </xf>
    <xf numFmtId="0" fontId="10" fillId="21" borderId="0" xfId="0" applyFont="1" applyFill="1" applyAlignment="1">
      <alignment horizontal="center" wrapText="1"/>
    </xf>
    <xf numFmtId="0" fontId="10" fillId="13" borderId="23" xfId="0" applyFont="1" applyFill="1" applyBorder="1" applyAlignment="1">
      <alignment horizontal="center"/>
    </xf>
    <xf numFmtId="0" fontId="10" fillId="21" borderId="44" xfId="0" applyFont="1" applyFill="1" applyBorder="1" applyAlignment="1">
      <alignment horizontal="center" wrapText="1"/>
    </xf>
    <xf numFmtId="0" fontId="10" fillId="21" borderId="23" xfId="0" applyFont="1" applyFill="1" applyBorder="1" applyAlignment="1">
      <alignment horizontal="center" wrapText="1"/>
    </xf>
    <xf numFmtId="3" fontId="3" fillId="21" borderId="0" xfId="0" applyNumberFormat="1" applyFont="1" applyFill="1" applyAlignment="1">
      <alignment horizontal="center" vertical="center" wrapText="1"/>
    </xf>
    <xf numFmtId="3" fontId="15" fillId="0" borderId="0" xfId="0" quotePrefix="1" applyNumberFormat="1" applyFont="1" applyAlignment="1">
      <alignment horizontal="center" vertical="center" wrapText="1"/>
    </xf>
    <xf numFmtId="3" fontId="15" fillId="0" borderId="0" xfId="0" quotePrefix="1" applyNumberFormat="1" applyFont="1" applyAlignment="1">
      <alignment horizontal="center" vertical="center"/>
    </xf>
    <xf numFmtId="0" fontId="9" fillId="21" borderId="0" xfId="0" applyFont="1" applyFill="1" applyAlignment="1">
      <alignment vertical="center"/>
    </xf>
    <xf numFmtId="3" fontId="15" fillId="21" borderId="0" xfId="1" applyNumberFormat="1" applyFont="1" applyFill="1" applyBorder="1" applyAlignment="1">
      <alignment horizontal="center" vertical="center" wrapText="1"/>
    </xf>
    <xf numFmtId="0" fontId="10" fillId="21" borderId="0" xfId="0" applyFont="1" applyFill="1" applyAlignment="1">
      <alignment horizontal="left" indent="1"/>
    </xf>
    <xf numFmtId="3" fontId="13" fillId="13" borderId="0" xfId="1" applyNumberFormat="1" applyFont="1" applyFill="1" applyBorder="1" applyAlignment="1">
      <alignment horizontal="center" vertical="center" wrapText="1"/>
    </xf>
    <xf numFmtId="172" fontId="13" fillId="13" borderId="0" xfId="2" applyNumberFormat="1" applyFont="1" applyFill="1" applyBorder="1" applyAlignment="1">
      <alignment horizontal="center" vertical="center"/>
    </xf>
    <xf numFmtId="0" fontId="77" fillId="17" borderId="0" xfId="0" applyFont="1" applyFill="1" applyAlignment="1">
      <alignment vertical="center"/>
    </xf>
    <xf numFmtId="3" fontId="15" fillId="14" borderId="0" xfId="1" applyNumberFormat="1" applyFont="1" applyFill="1" applyBorder="1" applyAlignment="1">
      <alignment horizontal="center" vertical="center" wrapText="1"/>
    </xf>
    <xf numFmtId="0" fontId="10" fillId="14" borderId="0" xfId="0" applyFont="1" applyFill="1" applyAlignment="1">
      <alignment horizontal="left" indent="1"/>
    </xf>
    <xf numFmtId="0" fontId="9" fillId="14" borderId="0" xfId="0" applyFont="1" applyFill="1" applyAlignment="1">
      <alignment vertical="center"/>
    </xf>
    <xf numFmtId="3" fontId="15" fillId="14" borderId="0" xfId="0" applyNumberFormat="1" applyFont="1" applyFill="1" applyAlignment="1">
      <alignment horizontal="center" vertical="center"/>
    </xf>
    <xf numFmtId="3" fontId="13" fillId="14" borderId="23" xfId="1" applyNumberFormat="1" applyFont="1" applyFill="1" applyBorder="1" applyAlignment="1">
      <alignment horizontal="center" vertical="center" wrapText="1"/>
    </xf>
    <xf numFmtId="0" fontId="15" fillId="0" borderId="33" xfId="0" applyFont="1" applyBorder="1" applyAlignment="1">
      <alignment horizontal="left" vertical="center" indent="3"/>
    </xf>
    <xf numFmtId="172" fontId="15" fillId="0" borderId="33" xfId="2" applyNumberFormat="1" applyFont="1" applyFill="1" applyBorder="1" applyAlignment="1">
      <alignment horizontal="left" vertical="center" indent="7"/>
    </xf>
    <xf numFmtId="172" fontId="15" fillId="0" borderId="33" xfId="2" quotePrefix="1" applyNumberFormat="1" applyFont="1" applyFill="1" applyBorder="1" applyAlignment="1">
      <alignment horizontal="left" vertical="center" indent="7"/>
    </xf>
    <xf numFmtId="175" fontId="15" fillId="0" borderId="33" xfId="2" applyNumberFormat="1" applyFont="1" applyFill="1" applyBorder="1" applyAlignment="1">
      <alignment horizontal="left" vertical="center" indent="7"/>
    </xf>
    <xf numFmtId="164" fontId="15" fillId="14" borderId="33" xfId="1" applyNumberFormat="1" applyFont="1" applyFill="1" applyBorder="1" applyAlignment="1">
      <alignment horizontal="left" vertical="center" indent="7"/>
    </xf>
    <xf numFmtId="172" fontId="15" fillId="14" borderId="33" xfId="2" applyNumberFormat="1" applyFont="1" applyFill="1" applyBorder="1" applyAlignment="1">
      <alignment horizontal="left" vertical="center" indent="7"/>
    </xf>
    <xf numFmtId="164" fontId="15" fillId="0" borderId="33" xfId="1" applyNumberFormat="1" applyFont="1" applyFill="1" applyBorder="1" applyAlignment="1">
      <alignment horizontal="left" vertical="center" indent="7"/>
    </xf>
    <xf numFmtId="172" fontId="15" fillId="14" borderId="33" xfId="2" quotePrefix="1" applyNumberFormat="1" applyFont="1" applyFill="1" applyBorder="1" applyAlignment="1">
      <alignment horizontal="left" vertical="center" indent="7"/>
    </xf>
    <xf numFmtId="172" fontId="15" fillId="21" borderId="33" xfId="2" applyNumberFormat="1" applyFont="1" applyFill="1" applyBorder="1" applyAlignment="1">
      <alignment horizontal="left" vertical="center" indent="7"/>
    </xf>
    <xf numFmtId="172" fontId="15" fillId="21" borderId="33" xfId="2" quotePrefix="1" applyNumberFormat="1" applyFont="1" applyFill="1" applyBorder="1" applyAlignment="1">
      <alignment horizontal="left" vertical="center" indent="7"/>
    </xf>
    <xf numFmtId="172" fontId="13" fillId="14" borderId="41" xfId="2" applyNumberFormat="1" applyFont="1" applyFill="1" applyBorder="1" applyAlignment="1">
      <alignment horizontal="left" vertical="center" indent="7"/>
    </xf>
    <xf numFmtId="1" fontId="15" fillId="13" borderId="0" xfId="0" applyNumberFormat="1" applyFont="1" applyFill="1" applyAlignment="1">
      <alignment horizontal="center" vertical="center"/>
    </xf>
    <xf numFmtId="172" fontId="15" fillId="13" borderId="24" xfId="2" quotePrefix="1" applyNumberFormat="1" applyFont="1" applyFill="1" applyBorder="1" applyAlignment="1">
      <alignment horizontal="center" vertical="center"/>
    </xf>
    <xf numFmtId="0" fontId="15" fillId="21" borderId="23" xfId="0" applyFont="1" applyFill="1" applyBorder="1" applyAlignment="1">
      <alignment horizontal="left"/>
    </xf>
    <xf numFmtId="1" fontId="15" fillId="21" borderId="23" xfId="0" applyNumberFormat="1" applyFont="1" applyFill="1" applyBorder="1" applyAlignment="1">
      <alignment horizontal="center" vertical="center"/>
    </xf>
    <xf numFmtId="172" fontId="15" fillId="21" borderId="25" xfId="2" quotePrefix="1" applyNumberFormat="1" applyFont="1" applyFill="1" applyBorder="1" applyAlignment="1">
      <alignment horizontal="center" vertical="center"/>
    </xf>
    <xf numFmtId="0" fontId="40" fillId="10" borderId="0" xfId="0" applyFont="1" applyFill="1" applyAlignment="1">
      <alignment vertical="center" wrapText="1"/>
    </xf>
    <xf numFmtId="0" fontId="40" fillId="10" borderId="0" xfId="0" applyFont="1" applyFill="1" applyAlignment="1">
      <alignment horizontal="center" vertical="center" wrapText="1"/>
    </xf>
    <xf numFmtId="3" fontId="3" fillId="14" borderId="37" xfId="0" applyNumberFormat="1" applyFont="1" applyFill="1" applyBorder="1" applyAlignment="1">
      <alignment horizontal="center" vertical="center" wrapText="1"/>
    </xf>
    <xf numFmtId="172" fontId="15" fillId="14" borderId="62" xfId="2" applyNumberFormat="1" applyFont="1" applyFill="1" applyBorder="1" applyAlignment="1">
      <alignment horizontal="left" vertical="center" indent="7"/>
    </xf>
    <xf numFmtId="0" fontId="34" fillId="4" borderId="0" xfId="0" applyFont="1" applyFill="1"/>
    <xf numFmtId="172" fontId="15" fillId="14" borderId="39" xfId="2" applyNumberFormat="1" applyFont="1" applyFill="1" applyBorder="1" applyAlignment="1">
      <alignment horizontal="left" vertical="center" indent="7"/>
    </xf>
    <xf numFmtId="172" fontId="15" fillId="0" borderId="0" xfId="2" applyNumberFormat="1" applyFont="1" applyFill="1" applyAlignment="1">
      <alignment horizontal="left" vertical="center" indent="9"/>
    </xf>
    <xf numFmtId="172" fontId="15" fillId="11" borderId="0" xfId="2" applyNumberFormat="1" applyFont="1" applyFill="1" applyAlignment="1">
      <alignment horizontal="left" vertical="center" indent="9"/>
    </xf>
    <xf numFmtId="172" fontId="15" fillId="9" borderId="9" xfId="2" applyNumberFormat="1" applyFont="1" applyFill="1" applyBorder="1" applyAlignment="1">
      <alignment horizontal="center" vertical="center"/>
    </xf>
    <xf numFmtId="0" fontId="15" fillId="15" borderId="0" xfId="0" applyFont="1" applyFill="1" applyAlignment="1">
      <alignment horizontal="center" vertical="center"/>
    </xf>
    <xf numFmtId="172" fontId="15" fillId="15" borderId="0" xfId="0" quotePrefix="1" applyNumberFormat="1" applyFont="1" applyFill="1" applyAlignment="1">
      <alignment horizontal="center" vertical="center"/>
    </xf>
    <xf numFmtId="0" fontId="18" fillId="4" borderId="0" xfId="0" applyFont="1" applyFill="1" applyAlignment="1">
      <alignment horizontal="center" vertical="center" wrapText="1"/>
    </xf>
    <xf numFmtId="3" fontId="142" fillId="0" borderId="0" xfId="0" applyNumberFormat="1" applyFont="1" applyAlignment="1">
      <alignment horizontal="center"/>
    </xf>
    <xf numFmtId="0" fontId="142" fillId="0" borderId="0" xfId="0" applyFont="1" applyAlignment="1">
      <alignment horizontal="center" vertical="top" wrapText="1"/>
    </xf>
    <xf numFmtId="174" fontId="143" fillId="11" borderId="4" xfId="1" applyNumberFormat="1" applyFont="1" applyFill="1" applyBorder="1" applyAlignment="1">
      <alignment horizontal="center"/>
    </xf>
    <xf numFmtId="3" fontId="16" fillId="0" borderId="0" xfId="0" applyNumberFormat="1" applyFont="1" applyAlignment="1">
      <alignment horizontal="center" vertical="center" wrapText="1"/>
    </xf>
    <xf numFmtId="3" fontId="23" fillId="0" borderId="0" xfId="0" applyNumberFormat="1" applyFont="1" applyAlignment="1">
      <alignment horizontal="center" vertical="center"/>
    </xf>
    <xf numFmtId="0" fontId="8" fillId="18" borderId="0" xfId="0" applyFont="1" applyFill="1" applyAlignment="1">
      <alignment vertical="center" wrapText="1"/>
    </xf>
    <xf numFmtId="0" fontId="8" fillId="18" borderId="0" xfId="0" applyFont="1" applyFill="1" applyAlignment="1">
      <alignment vertical="center"/>
    </xf>
    <xf numFmtId="43" fontId="8" fillId="18" borderId="0" xfId="1" applyFont="1" applyFill="1" applyAlignment="1">
      <alignment horizontal="center" vertical="center" wrapText="1"/>
    </xf>
    <xf numFmtId="43" fontId="8" fillId="18" borderId="0" xfId="1" applyFont="1" applyFill="1" applyBorder="1" applyAlignment="1">
      <alignment horizontal="center" vertical="center" wrapText="1"/>
    </xf>
    <xf numFmtId="43" fontId="8" fillId="18" borderId="18" xfId="1" applyFont="1" applyFill="1" applyBorder="1" applyAlignment="1">
      <alignment horizontal="center" vertical="center" wrapText="1"/>
    </xf>
    <xf numFmtId="0" fontId="15" fillId="0" borderId="45" xfId="0" applyFont="1" applyBorder="1" applyAlignment="1">
      <alignment horizontal="center" vertical="center"/>
    </xf>
    <xf numFmtId="43" fontId="12" fillId="20" borderId="0" xfId="1" applyFont="1" applyFill="1" applyBorder="1" applyAlignment="1">
      <alignment horizontal="center" vertical="center" wrapText="1"/>
    </xf>
    <xf numFmtId="0" fontId="12" fillId="20" borderId="0" xfId="0" applyFont="1" applyFill="1" applyAlignment="1">
      <alignment vertical="center" wrapText="1"/>
    </xf>
    <xf numFmtId="3" fontId="15" fillId="0" borderId="33" xfId="1" applyNumberFormat="1" applyFont="1" applyFill="1" applyBorder="1" applyAlignment="1">
      <alignment horizontal="center" vertical="center" wrapText="1"/>
    </xf>
    <xf numFmtId="0" fontId="13" fillId="21" borderId="23" xfId="0" applyFont="1" applyFill="1" applyBorder="1" applyAlignment="1">
      <alignment horizontal="left" vertical="top"/>
    </xf>
    <xf numFmtId="3" fontId="13" fillId="21" borderId="23" xfId="0" applyNumberFormat="1" applyFont="1" applyFill="1" applyBorder="1" applyAlignment="1">
      <alignment horizontal="left" vertical="center"/>
    </xf>
    <xf numFmtId="3" fontId="13" fillId="21" borderId="23" xfId="1" applyNumberFormat="1" applyFont="1" applyFill="1" applyBorder="1" applyAlignment="1">
      <alignment horizontal="center" vertical="center" wrapText="1"/>
    </xf>
    <xf numFmtId="3" fontId="13" fillId="21" borderId="41" xfId="1" applyNumberFormat="1" applyFont="1" applyFill="1" applyBorder="1" applyAlignment="1">
      <alignment horizontal="center" vertical="center" wrapText="1"/>
    </xf>
    <xf numFmtId="172" fontId="13" fillId="21" borderId="23" xfId="2" applyNumberFormat="1" applyFont="1" applyFill="1" applyBorder="1" applyAlignment="1">
      <alignment horizontal="center" vertical="center"/>
    </xf>
    <xf numFmtId="0" fontId="12" fillId="20" borderId="0" xfId="0" applyFont="1" applyFill="1" applyAlignment="1">
      <alignment vertical="top" wrapText="1"/>
    </xf>
    <xf numFmtId="3" fontId="77" fillId="20" borderId="0" xfId="1" applyNumberFormat="1" applyFont="1" applyFill="1" applyBorder="1" applyAlignment="1">
      <alignment horizontal="center" vertical="center"/>
    </xf>
    <xf numFmtId="3" fontId="77" fillId="20" borderId="0" xfId="1" applyNumberFormat="1" applyFont="1" applyFill="1" applyBorder="1" applyAlignment="1">
      <alignment horizontal="center" vertical="center" wrapText="1"/>
    </xf>
    <xf numFmtId="3" fontId="77" fillId="20" borderId="33" xfId="1" applyNumberFormat="1" applyFont="1" applyFill="1" applyBorder="1" applyAlignment="1">
      <alignment horizontal="center" vertical="center" wrapText="1"/>
    </xf>
    <xf numFmtId="3" fontId="77" fillId="20" borderId="0" xfId="0" applyNumberFormat="1" applyFont="1" applyFill="1" applyAlignment="1">
      <alignment horizontal="center" vertical="center"/>
    </xf>
    <xf numFmtId="0" fontId="10" fillId="21" borderId="0" xfId="0" applyFont="1" applyFill="1" applyAlignment="1">
      <alignment wrapText="1"/>
    </xf>
    <xf numFmtId="3" fontId="10" fillId="21" borderId="0" xfId="0" applyNumberFormat="1" applyFont="1" applyFill="1" applyAlignment="1">
      <alignment horizontal="left"/>
    </xf>
    <xf numFmtId="3" fontId="15" fillId="21" borderId="0" xfId="1" quotePrefix="1" applyNumberFormat="1" applyFont="1" applyFill="1" applyBorder="1" applyAlignment="1">
      <alignment horizontal="center"/>
    </xf>
    <xf numFmtId="3" fontId="15" fillId="21" borderId="33" xfId="1" applyNumberFormat="1" applyFont="1" applyFill="1" applyBorder="1" applyAlignment="1">
      <alignment horizontal="center" vertical="center" wrapText="1"/>
    </xf>
    <xf numFmtId="172" fontId="15" fillId="21" borderId="0" xfId="2" quotePrefix="1" applyNumberFormat="1" applyFont="1" applyFill="1" applyBorder="1" applyAlignment="1">
      <alignment horizontal="center"/>
    </xf>
    <xf numFmtId="3" fontId="13" fillId="0" borderId="0" xfId="1" applyNumberFormat="1" applyFont="1" applyFill="1" applyBorder="1" applyAlignment="1">
      <alignment horizontal="center" wrapText="1"/>
    </xf>
    <xf numFmtId="3" fontId="13" fillId="0" borderId="33" xfId="1" applyNumberFormat="1" applyFont="1" applyFill="1" applyBorder="1" applyAlignment="1">
      <alignment horizontal="center" vertical="center" wrapText="1"/>
    </xf>
    <xf numFmtId="172" fontId="15" fillId="0" borderId="0" xfId="2" quotePrefix="1" applyNumberFormat="1" applyFont="1" applyFill="1" applyBorder="1" applyAlignment="1">
      <alignment horizontal="center"/>
    </xf>
    <xf numFmtId="0" fontId="13" fillId="21" borderId="48" xfId="0" applyFont="1" applyFill="1" applyBorder="1"/>
    <xf numFmtId="0" fontId="13" fillId="21" borderId="48" xfId="0" applyFont="1" applyFill="1" applyBorder="1" applyAlignment="1">
      <alignment horizontal="right"/>
    </xf>
    <xf numFmtId="3" fontId="13" fillId="21" borderId="48" xfId="1" applyNumberFormat="1" applyFont="1" applyFill="1" applyBorder="1" applyAlignment="1">
      <alignment horizontal="center"/>
    </xf>
    <xf numFmtId="3" fontId="13" fillId="21" borderId="23" xfId="1" applyNumberFormat="1" applyFont="1" applyFill="1" applyBorder="1" applyAlignment="1">
      <alignment horizontal="center"/>
    </xf>
    <xf numFmtId="172" fontId="13" fillId="21" borderId="23" xfId="2" applyNumberFormat="1" applyFont="1" applyFill="1" applyBorder="1" applyAlignment="1">
      <alignment horizontal="center"/>
    </xf>
    <xf numFmtId="0" fontId="118" fillId="20" borderId="0" xfId="0" applyFont="1" applyFill="1" applyAlignment="1">
      <alignment vertical="center"/>
    </xf>
    <xf numFmtId="43" fontId="12" fillId="20" borderId="33" xfId="1" applyFont="1" applyFill="1" applyBorder="1" applyAlignment="1">
      <alignment horizontal="center" vertical="center" wrapText="1"/>
    </xf>
    <xf numFmtId="3" fontId="13" fillId="13" borderId="0" xfId="0" applyNumberFormat="1" applyFont="1" applyFill="1" applyAlignment="1">
      <alignment horizontal="left"/>
    </xf>
    <xf numFmtId="3" fontId="15" fillId="13" borderId="0" xfId="0" applyNumberFormat="1" applyFont="1" applyFill="1" applyAlignment="1">
      <alignment horizontal="left"/>
    </xf>
    <xf numFmtId="3" fontId="15" fillId="13" borderId="33" xfId="0" applyNumberFormat="1" applyFont="1" applyFill="1" applyBorder="1" applyAlignment="1">
      <alignment horizontal="center"/>
    </xf>
    <xf numFmtId="3" fontId="15" fillId="21" borderId="23" xfId="0" applyNumberFormat="1" applyFont="1" applyFill="1" applyBorder="1" applyAlignment="1">
      <alignment horizontal="center"/>
    </xf>
    <xf numFmtId="3" fontId="15" fillId="21" borderId="41" xfId="0" applyNumberFormat="1" applyFont="1" applyFill="1" applyBorder="1" applyAlignment="1">
      <alignment horizontal="center"/>
    </xf>
    <xf numFmtId="172" fontId="15" fillId="13" borderId="0" xfId="2" applyNumberFormat="1" applyFont="1" applyFill="1" applyBorder="1" applyAlignment="1">
      <alignment horizontal="left" vertical="center" indent="3"/>
    </xf>
    <xf numFmtId="172" fontId="15" fillId="14" borderId="0" xfId="2" applyNumberFormat="1" applyFont="1" applyFill="1" applyBorder="1" applyAlignment="1">
      <alignment horizontal="left" vertical="center" indent="3"/>
    </xf>
    <xf numFmtId="172" fontId="13" fillId="14" borderId="48" xfId="2" applyNumberFormat="1" applyFont="1" applyFill="1" applyBorder="1" applyAlignment="1">
      <alignment horizontal="left" vertical="center" indent="3"/>
    </xf>
    <xf numFmtId="0" fontId="15" fillId="0" borderId="0" xfId="0" applyFont="1" applyAlignment="1">
      <alignment horizontal="left" vertical="center" indent="4"/>
    </xf>
    <xf numFmtId="172" fontId="15" fillId="0" borderId="0" xfId="2" applyNumberFormat="1" applyFont="1" applyFill="1" applyBorder="1" applyAlignment="1">
      <alignment horizontal="left" vertical="center" indent="8"/>
    </xf>
    <xf numFmtId="172" fontId="15" fillId="0" borderId="0" xfId="2" quotePrefix="1" applyNumberFormat="1" applyFont="1" applyFill="1" applyBorder="1" applyAlignment="1">
      <alignment horizontal="left" vertical="center" indent="8"/>
    </xf>
    <xf numFmtId="172" fontId="15" fillId="14" borderId="0" xfId="1" applyNumberFormat="1" applyFont="1" applyFill="1" applyBorder="1" applyAlignment="1">
      <alignment horizontal="left" vertical="center" indent="8"/>
    </xf>
    <xf numFmtId="172" fontId="15" fillId="14" borderId="0" xfId="2" applyNumberFormat="1" applyFont="1" applyFill="1" applyBorder="1" applyAlignment="1">
      <alignment horizontal="left" vertical="center" indent="8"/>
    </xf>
    <xf numFmtId="172" fontId="15" fillId="0" borderId="0" xfId="1" applyNumberFormat="1" applyFont="1" applyFill="1" applyBorder="1" applyAlignment="1">
      <alignment horizontal="left" vertical="center" indent="8"/>
    </xf>
    <xf numFmtId="172" fontId="15" fillId="14" borderId="0" xfId="2" quotePrefix="1" applyNumberFormat="1" applyFont="1" applyFill="1" applyBorder="1" applyAlignment="1">
      <alignment horizontal="left" vertical="center" indent="8"/>
    </xf>
    <xf numFmtId="172" fontId="15" fillId="21" borderId="0" xfId="2" applyNumberFormat="1" applyFont="1" applyFill="1" applyBorder="1" applyAlignment="1">
      <alignment horizontal="left" vertical="center" indent="8"/>
    </xf>
    <xf numFmtId="172" fontId="15" fillId="21" borderId="0" xfId="2" quotePrefix="1" applyNumberFormat="1" applyFont="1" applyFill="1" applyBorder="1" applyAlignment="1">
      <alignment horizontal="left" vertical="center" indent="8"/>
    </xf>
    <xf numFmtId="3" fontId="84" fillId="0" borderId="0" xfId="0" applyNumberFormat="1" applyFont="1" applyAlignment="1">
      <alignment horizontal="left" wrapText="1"/>
    </xf>
    <xf numFmtId="1" fontId="15" fillId="14" borderId="45" xfId="0" applyNumberFormat="1" applyFont="1" applyFill="1" applyBorder="1" applyAlignment="1">
      <alignment horizontal="center" vertical="center"/>
    </xf>
    <xf numFmtId="0" fontId="3" fillId="22" borderId="16" xfId="0" applyFont="1" applyFill="1" applyBorder="1" applyAlignment="1">
      <alignment horizontal="left" vertical="center" wrapText="1" indent="1"/>
    </xf>
    <xf numFmtId="9" fontId="10" fillId="13" borderId="61" xfId="2" applyFont="1" applyFill="1" applyBorder="1" applyAlignment="1">
      <alignment horizontal="center" vertical="center" wrapText="1"/>
    </xf>
    <xf numFmtId="9" fontId="10" fillId="14" borderId="61" xfId="1" applyNumberFormat="1" applyFont="1" applyFill="1" applyBorder="1" applyAlignment="1">
      <alignment horizontal="center" vertical="center"/>
    </xf>
    <xf numFmtId="9" fontId="9" fillId="14" borderId="61" xfId="1" applyNumberFormat="1" applyFont="1" applyFill="1" applyBorder="1" applyAlignment="1">
      <alignment horizontal="center" vertical="center"/>
    </xf>
    <xf numFmtId="9" fontId="10" fillId="15" borderId="61" xfId="1" applyNumberFormat="1" applyFont="1" applyFill="1" applyBorder="1" applyAlignment="1">
      <alignment horizontal="center" vertical="center"/>
    </xf>
    <xf numFmtId="9" fontId="10" fillId="14" borderId="61" xfId="2" applyFont="1" applyFill="1" applyBorder="1" applyAlignment="1">
      <alignment horizontal="center" vertical="center" wrapText="1"/>
    </xf>
    <xf numFmtId="9" fontId="9" fillId="15" borderId="70" xfId="1" applyNumberFormat="1" applyFont="1" applyFill="1" applyBorder="1" applyAlignment="1">
      <alignment horizontal="center" vertical="center"/>
    </xf>
    <xf numFmtId="172" fontId="10" fillId="15" borderId="0" xfId="1" applyNumberFormat="1" applyFont="1" applyFill="1" applyBorder="1" applyAlignment="1">
      <alignment horizontal="left" vertical="center" indent="11"/>
    </xf>
    <xf numFmtId="172" fontId="10" fillId="14" borderId="0" xfId="1" applyNumberFormat="1" applyFont="1" applyFill="1" applyBorder="1" applyAlignment="1">
      <alignment horizontal="left" vertical="center" indent="11"/>
    </xf>
    <xf numFmtId="172" fontId="9" fillId="15" borderId="3" xfId="1" applyNumberFormat="1" applyFont="1" applyFill="1" applyBorder="1" applyAlignment="1">
      <alignment horizontal="left" vertical="center" indent="11"/>
    </xf>
    <xf numFmtId="172" fontId="9" fillId="14" borderId="0" xfId="1" applyNumberFormat="1" applyFont="1" applyFill="1" applyBorder="1" applyAlignment="1">
      <alignment horizontal="left" vertical="center" indent="11"/>
    </xf>
    <xf numFmtId="172" fontId="10" fillId="13" borderId="4" xfId="1" applyNumberFormat="1" applyFont="1" applyFill="1" applyBorder="1" applyAlignment="1">
      <alignment horizontal="left" vertical="center" indent="9"/>
    </xf>
    <xf numFmtId="172" fontId="10" fillId="14" borderId="4" xfId="1" applyNumberFormat="1" applyFont="1" applyFill="1" applyBorder="1" applyAlignment="1">
      <alignment horizontal="left" vertical="center" indent="9"/>
    </xf>
    <xf numFmtId="172" fontId="10" fillId="21" borderId="4" xfId="1" applyNumberFormat="1" applyFont="1" applyFill="1" applyBorder="1" applyAlignment="1">
      <alignment horizontal="left" vertical="center" indent="9"/>
    </xf>
    <xf numFmtId="3" fontId="10" fillId="13" borderId="0" xfId="0" quotePrefix="1" applyNumberFormat="1" applyFont="1" applyFill="1" applyAlignment="1">
      <alignment horizontal="center" vertical="center" wrapText="1"/>
    </xf>
    <xf numFmtId="3" fontId="145" fillId="13" borderId="0" xfId="0" quotePrefix="1" applyNumberFormat="1" applyFont="1" applyFill="1" applyAlignment="1">
      <alignment horizontal="center" vertical="center" wrapText="1"/>
    </xf>
    <xf numFmtId="3" fontId="145" fillId="13" borderId="4" xfId="0" quotePrefix="1" applyNumberFormat="1" applyFont="1" applyFill="1" applyBorder="1" applyAlignment="1">
      <alignment horizontal="center" vertical="center" wrapText="1"/>
    </xf>
    <xf numFmtId="3" fontId="145" fillId="14" borderId="0" xfId="0" applyNumberFormat="1" applyFont="1" applyFill="1" applyAlignment="1">
      <alignment horizontal="center" vertical="center" wrapText="1"/>
    </xf>
    <xf numFmtId="3" fontId="145" fillId="14" borderId="4" xfId="0" applyNumberFormat="1" applyFont="1" applyFill="1" applyBorder="1" applyAlignment="1">
      <alignment horizontal="center" vertical="center" wrapText="1"/>
    </xf>
    <xf numFmtId="172" fontId="15" fillId="0" borderId="24" xfId="2" applyNumberFormat="1" applyFont="1" applyBorder="1" applyAlignment="1">
      <alignment horizontal="left" vertical="center" indent="5"/>
    </xf>
    <xf numFmtId="0" fontId="15" fillId="24" borderId="0" xfId="0" applyFont="1" applyFill="1" applyAlignment="1">
      <alignment horizontal="left" vertical="center" indent="7"/>
    </xf>
    <xf numFmtId="172" fontId="15" fillId="0" borderId="24" xfId="2" applyNumberFormat="1" applyFont="1" applyBorder="1" applyAlignment="1">
      <alignment horizontal="left" vertical="center" indent="7"/>
    </xf>
    <xf numFmtId="172" fontId="15" fillId="0" borderId="25" xfId="2" applyNumberFormat="1" applyFont="1" applyBorder="1" applyAlignment="1">
      <alignment horizontal="left" vertical="center" indent="5"/>
    </xf>
    <xf numFmtId="0" fontId="3" fillId="11" borderId="0" xfId="0" quotePrefix="1" applyFont="1" applyFill="1" applyAlignment="1">
      <alignment horizontal="center" vertical="center"/>
    </xf>
    <xf numFmtId="172" fontId="15" fillId="11" borderId="0" xfId="2" applyNumberFormat="1" applyFont="1" applyFill="1" applyBorder="1" applyAlignment="1">
      <alignment horizontal="left" vertical="center" indent="9"/>
    </xf>
    <xf numFmtId="0" fontId="13" fillId="4" borderId="8" xfId="0" applyFont="1" applyFill="1" applyBorder="1" applyAlignment="1">
      <alignment vertical="center" wrapText="1"/>
    </xf>
    <xf numFmtId="0" fontId="13" fillId="4" borderId="8" xfId="0" applyFont="1" applyFill="1" applyBorder="1" applyAlignment="1">
      <alignment vertical="center"/>
    </xf>
    <xf numFmtId="3" fontId="17" fillId="4" borderId="8" xfId="0" applyNumberFormat="1" applyFont="1" applyFill="1" applyBorder="1" applyAlignment="1">
      <alignment horizontal="center" vertical="center"/>
    </xf>
    <xf numFmtId="3" fontId="17" fillId="4" borderId="27" xfId="0" applyNumberFormat="1" applyFont="1" applyFill="1" applyBorder="1" applyAlignment="1">
      <alignment horizontal="center" vertical="center"/>
    </xf>
    <xf numFmtId="172" fontId="15" fillId="4" borderId="8" xfId="2" applyNumberFormat="1" applyFont="1" applyFill="1" applyBorder="1" applyAlignment="1">
      <alignment horizontal="left" vertical="center" indent="9"/>
    </xf>
    <xf numFmtId="43" fontId="12" fillId="17" borderId="0" xfId="1" applyFont="1" applyFill="1" applyAlignment="1">
      <alignment horizontal="center" vertical="center" wrapText="1"/>
    </xf>
    <xf numFmtId="3" fontId="15" fillId="0" borderId="0" xfId="1" applyNumberFormat="1" applyFont="1" applyAlignment="1">
      <alignment horizontal="center" vertical="center" wrapText="1"/>
    </xf>
    <xf numFmtId="3" fontId="15" fillId="0" borderId="33" xfId="1" applyNumberFormat="1" applyFont="1" applyBorder="1" applyAlignment="1">
      <alignment horizontal="center" vertical="center" wrapText="1"/>
    </xf>
    <xf numFmtId="172" fontId="15" fillId="0" borderId="24" xfId="2" applyNumberFormat="1" applyFont="1" applyBorder="1" applyAlignment="1">
      <alignment horizontal="left" vertical="center" indent="9"/>
    </xf>
    <xf numFmtId="0" fontId="15" fillId="14" borderId="0" xfId="0" applyFont="1" applyFill="1" applyAlignment="1">
      <alignment vertical="center" wrapText="1"/>
    </xf>
    <xf numFmtId="3" fontId="15" fillId="14" borderId="0" xfId="0" applyNumberFormat="1" applyFont="1" applyFill="1" applyAlignment="1">
      <alignment horizontal="left" vertical="center"/>
    </xf>
    <xf numFmtId="3" fontId="16" fillId="14" borderId="0" xfId="1" applyNumberFormat="1" applyFont="1" applyFill="1" applyAlignment="1">
      <alignment horizontal="center" vertical="center" wrapText="1"/>
    </xf>
    <xf numFmtId="3" fontId="15" fillId="14" borderId="0" xfId="1" applyNumberFormat="1" applyFont="1" applyFill="1" applyAlignment="1">
      <alignment horizontal="center" vertical="center" wrapText="1"/>
    </xf>
    <xf numFmtId="3" fontId="15" fillId="14" borderId="33" xfId="1" applyNumberFormat="1" applyFont="1" applyFill="1" applyBorder="1" applyAlignment="1">
      <alignment horizontal="center" vertical="center" wrapText="1"/>
    </xf>
    <xf numFmtId="172" fontId="15" fillId="14" borderId="24" xfId="2" applyNumberFormat="1" applyFont="1" applyFill="1" applyBorder="1" applyAlignment="1">
      <alignment horizontal="left" vertical="center" indent="9"/>
    </xf>
    <xf numFmtId="0" fontId="15" fillId="14" borderId="0" xfId="0" applyFont="1" applyFill="1" applyAlignment="1">
      <alignment horizontal="left" vertical="center" wrapText="1"/>
    </xf>
    <xf numFmtId="0" fontId="15" fillId="14" borderId="3" xfId="0" applyFont="1" applyFill="1" applyBorder="1" applyAlignment="1">
      <alignment horizontal="left" vertical="center"/>
    </xf>
    <xf numFmtId="3" fontId="15" fillId="14" borderId="3" xfId="0" applyNumberFormat="1" applyFont="1" applyFill="1" applyBorder="1" applyAlignment="1">
      <alignment horizontal="left" vertical="center"/>
    </xf>
    <xf numFmtId="3" fontId="15" fillId="14" borderId="3" xfId="1" applyNumberFormat="1" applyFont="1" applyFill="1" applyBorder="1" applyAlignment="1">
      <alignment horizontal="center" vertical="center" wrapText="1"/>
    </xf>
    <xf numFmtId="3" fontId="15" fillId="14" borderId="34" xfId="1" applyNumberFormat="1" applyFont="1" applyFill="1" applyBorder="1" applyAlignment="1">
      <alignment horizontal="center" vertical="center" wrapText="1"/>
    </xf>
    <xf numFmtId="172" fontId="15" fillId="14" borderId="32" xfId="2" applyNumberFormat="1" applyFont="1" applyFill="1" applyBorder="1" applyAlignment="1">
      <alignment horizontal="left" vertical="center" indent="9"/>
    </xf>
    <xf numFmtId="3" fontId="13" fillId="13" borderId="0" xfId="0" applyNumberFormat="1" applyFont="1" applyFill="1" applyAlignment="1">
      <alignment horizontal="right" vertical="center"/>
    </xf>
    <xf numFmtId="3" fontId="13" fillId="13" borderId="0" xfId="1" applyNumberFormat="1" applyFont="1" applyFill="1" applyAlignment="1">
      <alignment horizontal="center" vertical="center" wrapText="1"/>
    </xf>
    <xf numFmtId="3" fontId="13" fillId="13" borderId="33" xfId="1" applyNumberFormat="1" applyFont="1" applyFill="1" applyBorder="1" applyAlignment="1">
      <alignment horizontal="center" vertical="center" wrapText="1"/>
    </xf>
    <xf numFmtId="3" fontId="77" fillId="17" borderId="0" xfId="0" applyNumberFormat="1" applyFont="1" applyFill="1" applyAlignment="1">
      <alignment horizontal="right" vertical="center"/>
    </xf>
    <xf numFmtId="3" fontId="77" fillId="17" borderId="0" xfId="1" applyNumberFormat="1" applyFont="1" applyFill="1" applyAlignment="1">
      <alignment horizontal="center" vertical="center" wrapText="1"/>
    </xf>
    <xf numFmtId="3" fontId="77" fillId="17" borderId="33" xfId="1" applyNumberFormat="1" applyFont="1" applyFill="1" applyBorder="1" applyAlignment="1">
      <alignment horizontal="center" vertical="center" wrapText="1"/>
    </xf>
    <xf numFmtId="43" fontId="12" fillId="17" borderId="0" xfId="1" applyFont="1" applyFill="1" applyAlignment="1">
      <alignment horizontal="left" vertical="center" wrapText="1" indent="9"/>
    </xf>
    <xf numFmtId="3" fontId="10" fillId="0" borderId="0" xfId="1" applyNumberFormat="1" applyFont="1" applyAlignment="1">
      <alignment horizontal="center" vertical="center" wrapText="1"/>
    </xf>
    <xf numFmtId="165" fontId="10" fillId="0" borderId="0" xfId="1" applyNumberFormat="1" applyFont="1" applyAlignment="1">
      <alignment horizontal="center" vertical="center" wrapText="1"/>
    </xf>
    <xf numFmtId="4" fontId="10" fillId="0" borderId="33" xfId="1" applyNumberFormat="1" applyFont="1" applyBorder="1" applyAlignment="1">
      <alignment horizontal="center" vertical="center" wrapText="1"/>
    </xf>
    <xf numFmtId="0" fontId="10" fillId="14" borderId="0" xfId="0" applyFont="1" applyFill="1" applyAlignment="1">
      <alignment vertical="center" wrapText="1"/>
    </xf>
    <xf numFmtId="3" fontId="10" fillId="14" borderId="0" xfId="0" applyNumberFormat="1" applyFont="1" applyFill="1" applyAlignment="1">
      <alignment horizontal="left" vertical="center"/>
    </xf>
    <xf numFmtId="3" fontId="10" fillId="14" borderId="33" xfId="1" applyNumberFormat="1" applyFont="1" applyFill="1" applyBorder="1" applyAlignment="1">
      <alignment horizontal="center" vertical="center" wrapText="1"/>
    </xf>
    <xf numFmtId="0" fontId="10" fillId="14" borderId="8" xfId="0" applyFont="1" applyFill="1" applyBorder="1" applyAlignment="1">
      <alignment vertical="center" wrapText="1"/>
    </xf>
    <xf numFmtId="3" fontId="10" fillId="14" borderId="8" xfId="0" applyNumberFormat="1" applyFont="1" applyFill="1" applyBorder="1" applyAlignment="1">
      <alignment horizontal="left" vertical="center"/>
    </xf>
    <xf numFmtId="3" fontId="10" fillId="14" borderId="8" xfId="1" applyNumberFormat="1" applyFont="1" applyFill="1" applyBorder="1" applyAlignment="1">
      <alignment horizontal="center" vertical="center" wrapText="1"/>
    </xf>
    <xf numFmtId="3" fontId="10" fillId="14" borderId="80" xfId="1" applyNumberFormat="1" applyFont="1" applyFill="1" applyBorder="1" applyAlignment="1">
      <alignment horizontal="center" vertical="center" wrapText="1"/>
    </xf>
    <xf numFmtId="172" fontId="15" fillId="14" borderId="81" xfId="2" applyNumberFormat="1" applyFont="1" applyFill="1" applyBorder="1" applyAlignment="1">
      <alignment horizontal="left" vertical="center" indent="9"/>
    </xf>
    <xf numFmtId="3" fontId="15" fillId="13" borderId="0" xfId="0" applyNumberFormat="1" applyFont="1" applyFill="1" applyAlignment="1">
      <alignment horizontal="left" vertical="center"/>
    </xf>
    <xf numFmtId="3" fontId="15" fillId="13" borderId="0" xfId="1" applyNumberFormat="1" applyFont="1" applyFill="1" applyAlignment="1">
      <alignment horizontal="center" vertical="center" wrapText="1"/>
    </xf>
    <xf numFmtId="0" fontId="15" fillId="14" borderId="8" xfId="0" applyFont="1" applyFill="1" applyBorder="1" applyAlignment="1">
      <alignment vertical="center" wrapText="1"/>
    </xf>
    <xf numFmtId="3" fontId="15" fillId="14" borderId="8" xfId="0" applyNumberFormat="1" applyFont="1" applyFill="1" applyBorder="1" applyAlignment="1">
      <alignment horizontal="left" vertical="center"/>
    </xf>
    <xf numFmtId="3" fontId="15" fillId="14" borderId="8" xfId="1" applyNumberFormat="1" applyFont="1" applyFill="1" applyBorder="1" applyAlignment="1">
      <alignment horizontal="center" vertical="center" wrapText="1"/>
    </xf>
    <xf numFmtId="3" fontId="15" fillId="14" borderId="80" xfId="1" applyNumberFormat="1" applyFont="1" applyFill="1" applyBorder="1" applyAlignment="1">
      <alignment horizontal="center" vertical="center" wrapText="1"/>
    </xf>
    <xf numFmtId="0" fontId="13" fillId="13" borderId="3" xfId="0" applyFont="1" applyFill="1" applyBorder="1" applyAlignment="1">
      <alignment vertical="center" wrapText="1"/>
    </xf>
    <xf numFmtId="3" fontId="13" fillId="13" borderId="3" xfId="0" applyNumberFormat="1" applyFont="1" applyFill="1" applyBorder="1" applyAlignment="1">
      <alignment horizontal="right" vertical="center"/>
    </xf>
    <xf numFmtId="3" fontId="13" fillId="13" borderId="3" xfId="1" applyNumberFormat="1" applyFont="1" applyFill="1" applyBorder="1" applyAlignment="1">
      <alignment horizontal="center" vertical="center" wrapText="1"/>
    </xf>
    <xf numFmtId="3" fontId="13" fillId="13" borderId="34" xfId="1" applyNumberFormat="1" applyFont="1" applyFill="1" applyBorder="1" applyAlignment="1">
      <alignment horizontal="center" vertical="center" wrapText="1"/>
    </xf>
    <xf numFmtId="172" fontId="15" fillId="0" borderId="32" xfId="2" applyNumberFormat="1" applyFont="1" applyBorder="1" applyAlignment="1">
      <alignment horizontal="left" vertical="center" indent="9"/>
    </xf>
    <xf numFmtId="0" fontId="13" fillId="14" borderId="3" xfId="0" applyFont="1" applyFill="1" applyBorder="1"/>
    <xf numFmtId="0" fontId="13" fillId="14" borderId="3" xfId="0" applyFont="1" applyFill="1" applyBorder="1" applyAlignment="1">
      <alignment horizontal="right"/>
    </xf>
    <xf numFmtId="3" fontId="13" fillId="14" borderId="3" xfId="1" applyNumberFormat="1" applyFont="1" applyFill="1" applyBorder="1" applyAlignment="1">
      <alignment horizontal="center" vertical="center"/>
    </xf>
    <xf numFmtId="3" fontId="13" fillId="14" borderId="34" xfId="1" applyNumberFormat="1" applyFont="1" applyFill="1" applyBorder="1" applyAlignment="1">
      <alignment horizontal="center" vertical="center"/>
    </xf>
    <xf numFmtId="0" fontId="12" fillId="17" borderId="4" xfId="0" applyFont="1" applyFill="1" applyBorder="1" applyAlignment="1">
      <alignment horizontal="center" vertical="center" wrapText="1"/>
    </xf>
    <xf numFmtId="173" fontId="15" fillId="0" borderId="0" xfId="1" applyNumberFormat="1" applyFont="1" applyAlignment="1">
      <alignment horizontal="center"/>
    </xf>
    <xf numFmtId="173" fontId="13" fillId="0" borderId="4" xfId="1" applyNumberFormat="1" applyFont="1" applyBorder="1" applyAlignment="1">
      <alignment horizontal="center"/>
    </xf>
    <xf numFmtId="173" fontId="15" fillId="0" borderId="0" xfId="1" applyNumberFormat="1" applyFont="1" applyBorder="1" applyAlignment="1">
      <alignment horizontal="center"/>
    </xf>
    <xf numFmtId="173" fontId="13" fillId="0" borderId="33" xfId="1" applyNumberFormat="1" applyFont="1" applyBorder="1" applyAlignment="1">
      <alignment horizontal="center"/>
    </xf>
    <xf numFmtId="173" fontId="15" fillId="14" borderId="0" xfId="1" applyNumberFormat="1" applyFont="1" applyFill="1" applyAlignment="1">
      <alignment horizontal="center"/>
    </xf>
    <xf numFmtId="173" fontId="13" fillId="14" borderId="4" xfId="1" applyNumberFormat="1" applyFont="1" applyFill="1" applyBorder="1" applyAlignment="1">
      <alignment horizontal="center"/>
    </xf>
    <xf numFmtId="173" fontId="15" fillId="14" borderId="0" xfId="1" applyNumberFormat="1" applyFont="1" applyFill="1" applyBorder="1" applyAlignment="1">
      <alignment horizontal="center"/>
    </xf>
    <xf numFmtId="173" fontId="13" fillId="14" borderId="33" xfId="1" applyNumberFormat="1" applyFont="1" applyFill="1" applyBorder="1" applyAlignment="1">
      <alignment horizontal="center"/>
    </xf>
    <xf numFmtId="172" fontId="15" fillId="14" borderId="24" xfId="2" applyNumberFormat="1" applyFont="1" applyFill="1" applyBorder="1" applyAlignment="1">
      <alignment horizontal="left" vertical="center" indent="7"/>
    </xf>
    <xf numFmtId="173" fontId="15" fillId="0" borderId="4" xfId="1" applyNumberFormat="1" applyFont="1" applyBorder="1" applyAlignment="1">
      <alignment horizontal="center"/>
    </xf>
    <xf numFmtId="173" fontId="12" fillId="17" borderId="0" xfId="1" applyNumberFormat="1" applyFont="1" applyFill="1" applyAlignment="1">
      <alignment horizontal="center" vertical="center" wrapText="1"/>
    </xf>
    <xf numFmtId="173" fontId="12" fillId="17" borderId="4" xfId="1" applyNumberFormat="1" applyFont="1" applyFill="1" applyBorder="1" applyAlignment="1">
      <alignment horizontal="center" vertical="center" wrapText="1"/>
    </xf>
    <xf numFmtId="173" fontId="12" fillId="17" borderId="0" xfId="1" applyNumberFormat="1" applyFont="1" applyFill="1" applyBorder="1" applyAlignment="1">
      <alignment horizontal="center" vertical="center" wrapText="1"/>
    </xf>
    <xf numFmtId="173" fontId="12" fillId="17" borderId="33" xfId="1" applyNumberFormat="1" applyFont="1" applyFill="1" applyBorder="1" applyAlignment="1">
      <alignment horizontal="center" vertical="center" wrapText="1"/>
    </xf>
    <xf numFmtId="173" fontId="12" fillId="17" borderId="0" xfId="1" applyNumberFormat="1" applyFont="1" applyFill="1" applyAlignment="1">
      <alignment horizontal="left" vertical="center" wrapText="1" indent="7"/>
    </xf>
    <xf numFmtId="173" fontId="15" fillId="14" borderId="0" xfId="1" quotePrefix="1" applyNumberFormat="1" applyFont="1" applyFill="1" applyAlignment="1">
      <alignment horizontal="center"/>
    </xf>
    <xf numFmtId="0" fontId="15" fillId="11" borderId="0" xfId="0" applyFont="1" applyFill="1" applyAlignment="1">
      <alignment horizontal="left"/>
    </xf>
    <xf numFmtId="173" fontId="15" fillId="11" borderId="0" xfId="1" applyNumberFormat="1" applyFont="1" applyFill="1" applyAlignment="1">
      <alignment horizontal="center"/>
    </xf>
    <xf numFmtId="173" fontId="15" fillId="11" borderId="0" xfId="1" quotePrefix="1" applyNumberFormat="1" applyFont="1" applyFill="1" applyAlignment="1">
      <alignment horizontal="center"/>
    </xf>
    <xf numFmtId="173" fontId="13" fillId="11" borderId="4" xfId="1" applyNumberFormat="1" applyFont="1" applyFill="1" applyBorder="1" applyAlignment="1">
      <alignment horizontal="center"/>
    </xf>
    <xf numFmtId="173" fontId="15" fillId="11" borderId="0" xfId="1" applyNumberFormat="1" applyFont="1" applyFill="1" applyBorder="1" applyAlignment="1">
      <alignment horizontal="center"/>
    </xf>
    <xf numFmtId="174" fontId="16" fillId="11" borderId="0" xfId="1" applyNumberFormat="1" applyFont="1" applyFill="1" applyAlignment="1">
      <alignment horizontal="center"/>
    </xf>
    <xf numFmtId="174" fontId="15" fillId="11" borderId="0" xfId="1" quotePrefix="1" applyNumberFormat="1" applyFont="1" applyFill="1" applyBorder="1" applyAlignment="1">
      <alignment horizontal="center"/>
    </xf>
    <xf numFmtId="174" fontId="15" fillId="11" borderId="0" xfId="1" applyNumberFormat="1" applyFont="1" applyFill="1" applyAlignment="1">
      <alignment horizontal="center"/>
    </xf>
    <xf numFmtId="174" fontId="13" fillId="11" borderId="33" xfId="1" applyNumberFormat="1" applyFont="1" applyFill="1" applyBorder="1" applyAlignment="1">
      <alignment horizontal="center"/>
    </xf>
    <xf numFmtId="0" fontId="13" fillId="15" borderId="23" xfId="0" applyFont="1" applyFill="1" applyBorder="1" applyAlignment="1">
      <alignment horizontal="left"/>
    </xf>
    <xf numFmtId="173" fontId="9" fillId="15" borderId="23" xfId="1" applyNumberFormat="1" applyFont="1" applyFill="1" applyBorder="1" applyAlignment="1">
      <alignment horizontal="center"/>
    </xf>
    <xf numFmtId="173" fontId="9" fillId="15" borderId="36" xfId="1" applyNumberFormat="1" applyFont="1" applyFill="1" applyBorder="1" applyAlignment="1">
      <alignment horizontal="center"/>
    </xf>
    <xf numFmtId="173" fontId="9" fillId="15" borderId="41" xfId="1" applyNumberFormat="1" applyFont="1" applyFill="1" applyBorder="1" applyAlignment="1">
      <alignment horizontal="center"/>
    </xf>
    <xf numFmtId="172" fontId="15" fillId="15" borderId="32" xfId="2" applyNumberFormat="1" applyFont="1" applyFill="1" applyBorder="1" applyAlignment="1">
      <alignment horizontal="left" vertical="center" indent="7"/>
    </xf>
    <xf numFmtId="3" fontId="15" fillId="0" borderId="33" xfId="0" applyNumberFormat="1" applyFont="1" applyBorder="1" applyAlignment="1">
      <alignment horizontal="center" vertical="center" wrapText="1"/>
    </xf>
    <xf numFmtId="172" fontId="15" fillId="0" borderId="0" xfId="2" applyNumberFormat="1" applyFont="1" applyAlignment="1">
      <alignment horizontal="left" vertical="center" indent="10"/>
    </xf>
    <xf numFmtId="0" fontId="13" fillId="14" borderId="0" xfId="0" applyFont="1" applyFill="1" applyAlignment="1">
      <alignment vertical="center" wrapText="1"/>
    </xf>
    <xf numFmtId="3" fontId="15" fillId="14" borderId="33" xfId="0" applyNumberFormat="1" applyFont="1" applyFill="1" applyBorder="1" applyAlignment="1">
      <alignment horizontal="center" vertical="center" wrapText="1"/>
    </xf>
    <xf numFmtId="172" fontId="15" fillId="14" borderId="0" xfId="2" applyNumberFormat="1" applyFont="1" applyFill="1" applyAlignment="1">
      <alignment horizontal="left" vertical="center" indent="10"/>
    </xf>
    <xf numFmtId="173" fontId="15" fillId="0" borderId="0" xfId="1" quotePrefix="1" applyNumberFormat="1" applyFont="1" applyAlignment="1">
      <alignment horizontal="center"/>
    </xf>
    <xf numFmtId="173" fontId="15" fillId="14" borderId="33" xfId="1" applyNumberFormat="1" applyFont="1" applyFill="1" applyBorder="1" applyAlignment="1">
      <alignment horizontal="center"/>
    </xf>
    <xf numFmtId="0" fontId="13" fillId="0" borderId="23" xfId="0" applyFont="1" applyBorder="1" applyAlignment="1">
      <alignment vertical="center" wrapText="1"/>
    </xf>
    <xf numFmtId="173" fontId="13" fillId="0" borderId="23" xfId="1" applyNumberFormat="1" applyFont="1" applyBorder="1" applyAlignment="1">
      <alignment horizontal="center"/>
    </xf>
    <xf numFmtId="173" fontId="13" fillId="0" borderId="41" xfId="1" applyNumberFormat="1" applyFont="1" applyBorder="1" applyAlignment="1">
      <alignment horizontal="center"/>
    </xf>
    <xf numFmtId="172" fontId="15" fillId="0" borderId="23" xfId="2" applyNumberFormat="1" applyFont="1" applyBorder="1" applyAlignment="1">
      <alignment horizontal="left" vertical="center" indent="10"/>
    </xf>
    <xf numFmtId="3" fontId="10" fillId="14" borderId="0" xfId="0" quotePrefix="1" applyNumberFormat="1" applyFont="1" applyFill="1" applyAlignment="1">
      <alignment horizontal="center" vertical="center" wrapText="1"/>
    </xf>
    <xf numFmtId="9" fontId="10" fillId="14" borderId="0" xfId="2" applyFont="1" applyFill="1" applyAlignment="1">
      <alignment horizontal="center" vertical="center" wrapText="1"/>
    </xf>
    <xf numFmtId="0" fontId="15" fillId="21" borderId="0" xfId="0" applyFont="1" applyFill="1" applyAlignment="1">
      <alignment horizontal="left"/>
    </xf>
    <xf numFmtId="3" fontId="10" fillId="21" borderId="0" xfId="0" quotePrefix="1" applyNumberFormat="1" applyFont="1" applyFill="1" applyAlignment="1">
      <alignment horizontal="center" vertical="center" wrapText="1"/>
    </xf>
    <xf numFmtId="3" fontId="10" fillId="21" borderId="23" xfId="0" applyNumberFormat="1" applyFont="1" applyFill="1" applyBorder="1" applyAlignment="1">
      <alignment horizontal="center" vertical="center" wrapText="1"/>
    </xf>
    <xf numFmtId="3" fontId="10" fillId="21" borderId="23" xfId="0" quotePrefix="1" applyNumberFormat="1" applyFont="1" applyFill="1" applyBorder="1" applyAlignment="1">
      <alignment horizontal="center" vertical="center" wrapText="1"/>
    </xf>
    <xf numFmtId="0" fontId="3" fillId="4" borderId="0" xfId="0" applyFont="1" applyFill="1" applyAlignment="1">
      <alignment horizontal="left" vertical="center" wrapText="1" indent="1"/>
    </xf>
    <xf numFmtId="0" fontId="3" fillId="9" borderId="0" xfId="0" applyFont="1" applyFill="1" applyAlignment="1">
      <alignment horizontal="left" vertical="center" wrapText="1" indent="1"/>
    </xf>
    <xf numFmtId="0" fontId="3" fillId="0" borderId="17" xfId="1" applyNumberFormat="1" applyFont="1" applyFill="1" applyBorder="1" applyAlignment="1">
      <alignment horizontal="left" vertical="center" wrapText="1" indent="1"/>
    </xf>
    <xf numFmtId="172" fontId="10" fillId="30" borderId="0" xfId="11" applyNumberFormat="1" applyFont="1" applyFill="1" applyAlignment="1">
      <alignment horizontal="left" vertical="center" indent="6"/>
    </xf>
    <xf numFmtId="172" fontId="10" fillId="13" borderId="0" xfId="11" applyNumberFormat="1" applyFont="1" applyFill="1" applyAlignment="1">
      <alignment horizontal="left" vertical="center" indent="6"/>
    </xf>
    <xf numFmtId="172" fontId="10" fillId="24" borderId="0" xfId="11" applyNumberFormat="1" applyFont="1" applyFill="1" applyAlignment="1">
      <alignment horizontal="left" vertical="center" indent="6"/>
    </xf>
    <xf numFmtId="172" fontId="10" fillId="24" borderId="37" xfId="11" applyNumberFormat="1" applyFont="1" applyFill="1" applyBorder="1" applyAlignment="1">
      <alignment horizontal="left" vertical="center" indent="6"/>
    </xf>
    <xf numFmtId="172" fontId="15" fillId="4" borderId="0" xfId="0" quotePrefix="1" applyNumberFormat="1" applyFont="1" applyFill="1" applyAlignment="1">
      <alignment horizontal="left" vertical="center" indent="6"/>
    </xf>
    <xf numFmtId="0" fontId="13" fillId="23" borderId="23" xfId="0" applyFont="1" applyFill="1" applyBorder="1" applyAlignment="1">
      <alignment horizontal="left"/>
    </xf>
    <xf numFmtId="49" fontId="3" fillId="0" borderId="19" xfId="0" applyNumberFormat="1" applyFont="1" applyBorder="1" applyAlignment="1">
      <alignment horizontal="right" vertical="center" wrapText="1"/>
    </xf>
    <xf numFmtId="0" fontId="3" fillId="22" borderId="0" xfId="0" applyFont="1" applyFill="1" applyAlignment="1">
      <alignment horizontal="left" vertical="center" wrapText="1" indent="1"/>
    </xf>
    <xf numFmtId="172" fontId="10" fillId="13" borderId="0" xfId="1" applyNumberFormat="1" applyFont="1" applyFill="1" applyBorder="1" applyAlignment="1">
      <alignment horizontal="left" vertical="center" indent="10"/>
    </xf>
    <xf numFmtId="172" fontId="10" fillId="14" borderId="3" xfId="1" applyNumberFormat="1" applyFont="1" applyFill="1" applyBorder="1" applyAlignment="1">
      <alignment horizontal="left" vertical="center" indent="10"/>
    </xf>
    <xf numFmtId="172" fontId="10" fillId="14" borderId="3" xfId="2" applyNumberFormat="1" applyFont="1" applyFill="1" applyBorder="1" applyAlignment="1">
      <alignment horizontal="left" vertical="center" indent="10"/>
    </xf>
    <xf numFmtId="0" fontId="3" fillId="19" borderId="0" xfId="0" applyFont="1" applyFill="1" applyAlignment="1">
      <alignment horizontal="right" vertical="center"/>
    </xf>
    <xf numFmtId="0" fontId="3" fillId="19" borderId="0" xfId="0" applyFont="1" applyFill="1" applyAlignment="1">
      <alignment horizontal="left" vertical="center" indent="1"/>
    </xf>
    <xf numFmtId="0" fontId="3" fillId="19" borderId="3" xfId="0" applyFont="1" applyFill="1" applyBorder="1" applyAlignment="1">
      <alignment horizontal="left" vertical="center" indent="1"/>
    </xf>
    <xf numFmtId="0" fontId="3" fillId="19" borderId="3" xfId="0" applyFont="1" applyFill="1" applyBorder="1" applyAlignment="1">
      <alignment horizontal="right" vertical="center"/>
    </xf>
    <xf numFmtId="0" fontId="49" fillId="18" borderId="77" xfId="0" applyFont="1" applyFill="1" applyBorder="1" applyAlignment="1">
      <alignment vertical="center" wrapText="1"/>
    </xf>
    <xf numFmtId="0" fontId="10" fillId="0" borderId="24" xfId="0" applyFont="1" applyBorder="1" applyAlignment="1">
      <alignment horizontal="center"/>
    </xf>
    <xf numFmtId="0" fontId="10" fillId="24" borderId="24" xfId="0" applyFont="1" applyFill="1" applyBorder="1" applyAlignment="1">
      <alignment horizontal="center"/>
    </xf>
    <xf numFmtId="0" fontId="10" fillId="24" borderId="0" xfId="0" applyFont="1" applyFill="1" applyAlignment="1">
      <alignment horizontal="center"/>
    </xf>
    <xf numFmtId="1" fontId="10" fillId="24" borderId="24" xfId="0" applyNumberFormat="1" applyFont="1" applyFill="1" applyBorder="1" applyAlignment="1">
      <alignment horizontal="center"/>
    </xf>
    <xf numFmtId="1" fontId="10" fillId="24" borderId="0" xfId="0" applyNumberFormat="1" applyFont="1" applyFill="1" applyAlignment="1">
      <alignment horizontal="center"/>
    </xf>
    <xf numFmtId="1" fontId="10" fillId="13" borderId="24" xfId="0" applyNumberFormat="1" applyFont="1" applyFill="1" applyBorder="1" applyAlignment="1">
      <alignment horizontal="center"/>
    </xf>
    <xf numFmtId="1" fontId="10" fillId="13" borderId="0" xfId="0" applyNumberFormat="1" applyFont="1" applyFill="1" applyAlignment="1">
      <alignment horizontal="center"/>
    </xf>
    <xf numFmtId="0" fontId="15" fillId="24" borderId="24" xfId="0" applyFont="1" applyFill="1" applyBorder="1" applyAlignment="1">
      <alignment horizontal="center"/>
    </xf>
    <xf numFmtId="1" fontId="15" fillId="13" borderId="24" xfId="2" applyNumberFormat="1" applyFont="1" applyFill="1" applyBorder="1" applyAlignment="1">
      <alignment horizontal="center" vertical="center"/>
    </xf>
    <xf numFmtId="1" fontId="15" fillId="24" borderId="24" xfId="2" applyNumberFormat="1" applyFont="1" applyFill="1" applyBorder="1" applyAlignment="1">
      <alignment horizontal="center" vertical="center"/>
    </xf>
    <xf numFmtId="1" fontId="9" fillId="24" borderId="25" xfId="0" applyNumberFormat="1" applyFont="1" applyFill="1" applyBorder="1" applyAlignment="1">
      <alignment horizontal="center"/>
    </xf>
    <xf numFmtId="1" fontId="9" fillId="24" borderId="23" xfId="0" applyNumberFormat="1" applyFont="1" applyFill="1" applyBorder="1" applyAlignment="1">
      <alignment horizontal="center"/>
    </xf>
    <xf numFmtId="0" fontId="10" fillId="9" borderId="0" xfId="5" applyFont="1" applyFill="1" applyAlignment="1">
      <alignment horizontal="left" vertical="center" wrapText="1"/>
    </xf>
    <xf numFmtId="0" fontId="3" fillId="9" borderId="0" xfId="5" applyFont="1" applyFill="1" applyAlignment="1">
      <alignment horizontal="left" vertical="center" wrapText="1"/>
    </xf>
    <xf numFmtId="0" fontId="17" fillId="9" borderId="3" xfId="5" applyFont="1" applyFill="1" applyBorder="1" applyAlignment="1">
      <alignment horizontal="left" vertical="center" wrapText="1"/>
    </xf>
    <xf numFmtId="0" fontId="89" fillId="16" borderId="0" xfId="0" applyFont="1" applyFill="1" applyAlignment="1">
      <alignment horizontal="left" vertical="top"/>
    </xf>
    <xf numFmtId="0" fontId="13" fillId="9" borderId="3" xfId="0" applyFont="1" applyFill="1" applyBorder="1" applyAlignment="1">
      <alignment horizontal="left" vertical="center"/>
    </xf>
    <xf numFmtId="0" fontId="17" fillId="9" borderId="0" xfId="0" applyFont="1" applyFill="1" applyAlignment="1">
      <alignment horizontal="left" vertical="center" wrapText="1"/>
    </xf>
    <xf numFmtId="1" fontId="15" fillId="0" borderId="0" xfId="5" quotePrefix="1" applyNumberFormat="1" applyFont="1" applyAlignment="1">
      <alignment horizontal="center" vertical="center"/>
    </xf>
    <xf numFmtId="0" fontId="17" fillId="8" borderId="0" xfId="0" applyFont="1" applyFill="1" applyAlignment="1">
      <alignment vertical="center"/>
    </xf>
    <xf numFmtId="0" fontId="17" fillId="8" borderId="0" xfId="0" applyFont="1" applyFill="1" applyAlignment="1">
      <alignment horizontal="center" vertical="center"/>
    </xf>
    <xf numFmtId="172" fontId="15" fillId="0" borderId="37" xfId="2" quotePrefix="1" applyNumberFormat="1" applyFont="1" applyFill="1" applyBorder="1" applyAlignment="1">
      <alignment horizontal="left" vertical="center" indent="9"/>
    </xf>
    <xf numFmtId="173" fontId="10" fillId="23" borderId="38" xfId="1" applyNumberFormat="1" applyFont="1" applyFill="1" applyBorder="1" applyAlignment="1">
      <alignment horizontal="center" vertical="center" wrapText="1"/>
    </xf>
    <xf numFmtId="172" fontId="15" fillId="0" borderId="0" xfId="0" applyNumberFormat="1" applyFont="1" applyAlignment="1">
      <alignment horizontal="left" indent="5"/>
    </xf>
    <xf numFmtId="172" fontId="15" fillId="24" borderId="0" xfId="0" applyNumberFormat="1" applyFont="1" applyFill="1" applyAlignment="1">
      <alignment horizontal="left" vertical="center" wrapText="1" indent="5"/>
    </xf>
    <xf numFmtId="172" fontId="15" fillId="0" borderId="23" xfId="0" applyNumberFormat="1" applyFont="1" applyBorder="1" applyAlignment="1">
      <alignment horizontal="left" indent="5"/>
    </xf>
    <xf numFmtId="0" fontId="15" fillId="21" borderId="41" xfId="0" quotePrefix="1" applyFont="1" applyFill="1" applyBorder="1" applyAlignment="1">
      <alignment horizontal="center" vertical="center" wrapText="1"/>
    </xf>
    <xf numFmtId="165" fontId="15" fillId="14" borderId="0" xfId="1" applyNumberFormat="1" applyFont="1" applyFill="1" applyAlignment="1">
      <alignment horizontal="center" vertical="center"/>
    </xf>
    <xf numFmtId="3" fontId="15" fillId="0" borderId="0" xfId="1" quotePrefix="1" applyNumberFormat="1" applyFont="1" applyAlignment="1">
      <alignment horizontal="center" vertical="center"/>
    </xf>
    <xf numFmtId="179" fontId="15" fillId="0" borderId="0" xfId="1" applyNumberFormat="1" applyFont="1" applyAlignment="1">
      <alignment horizontal="center" vertical="center"/>
    </xf>
    <xf numFmtId="172" fontId="13" fillId="14" borderId="25" xfId="2" applyNumberFormat="1" applyFont="1" applyFill="1" applyBorder="1" applyAlignment="1">
      <alignment horizontal="left" vertical="center" indent="6"/>
    </xf>
    <xf numFmtId="0" fontId="34" fillId="27" borderId="0" xfId="0" applyFont="1" applyFill="1"/>
    <xf numFmtId="0" fontId="8" fillId="27" borderId="0" xfId="0" applyFont="1" applyFill="1" applyAlignment="1">
      <alignment horizontal="center"/>
    </xf>
    <xf numFmtId="0" fontId="8" fillId="27" borderId="0" xfId="0" applyFont="1" applyFill="1" applyAlignment="1">
      <alignment horizontal="left"/>
    </xf>
    <xf numFmtId="0" fontId="77" fillId="31" borderId="0" xfId="0" applyFont="1" applyFill="1"/>
    <xf numFmtId="0" fontId="12" fillId="31" borderId="0" xfId="0" applyFont="1" applyFill="1" applyAlignment="1">
      <alignment horizontal="center"/>
    </xf>
    <xf numFmtId="0" fontId="12" fillId="31" borderId="33" xfId="0" applyFont="1" applyFill="1" applyBorder="1" applyAlignment="1">
      <alignment horizontal="center"/>
    </xf>
    <xf numFmtId="0" fontId="123" fillId="31" borderId="0" xfId="0" applyFont="1" applyFill="1" applyAlignment="1">
      <alignment vertical="center"/>
    </xf>
    <xf numFmtId="0" fontId="12" fillId="31" borderId="24" xfId="0" applyFont="1" applyFill="1" applyBorder="1" applyAlignment="1">
      <alignment horizontal="center"/>
    </xf>
    <xf numFmtId="0" fontId="12" fillId="31" borderId="0" xfId="0" applyFont="1" applyFill="1" applyAlignment="1">
      <alignment vertical="center"/>
    </xf>
    <xf numFmtId="0" fontId="12" fillId="31" borderId="0" xfId="0" applyFont="1" applyFill="1" applyAlignment="1">
      <alignment horizontal="center" vertical="center" wrapText="1"/>
    </xf>
    <xf numFmtId="0" fontId="12" fillId="31" borderId="33" xfId="0" applyFont="1" applyFill="1" applyBorder="1" applyAlignment="1">
      <alignment horizontal="center" vertical="center" wrapText="1"/>
    </xf>
    <xf numFmtId="0" fontId="12" fillId="31" borderId="45" xfId="0" applyFont="1" applyFill="1" applyBorder="1" applyAlignment="1">
      <alignment horizontal="center"/>
    </xf>
    <xf numFmtId="0" fontId="12" fillId="31" borderId="0" xfId="0" applyFont="1" applyFill="1"/>
    <xf numFmtId="0" fontId="12" fillId="31" borderId="47" xfId="0" applyFont="1" applyFill="1" applyBorder="1" applyAlignment="1">
      <alignment horizontal="center"/>
    </xf>
    <xf numFmtId="0" fontId="12" fillId="31" borderId="0" xfId="0" applyFont="1" applyFill="1" applyAlignment="1">
      <alignment horizontal="center" vertical="center"/>
    </xf>
    <xf numFmtId="0" fontId="147" fillId="0" borderId="0" xfId="0" applyFont="1"/>
    <xf numFmtId="0" fontId="8" fillId="27" borderId="0" xfId="0" applyFont="1" applyFill="1" applyAlignment="1">
      <alignment vertical="center" wrapText="1"/>
    </xf>
    <xf numFmtId="0" fontId="8" fillId="27" borderId="0" xfId="0" applyFont="1" applyFill="1" applyAlignment="1">
      <alignment horizontal="center" vertical="center" wrapText="1"/>
    </xf>
    <xf numFmtId="0" fontId="8" fillId="27" borderId="38" xfId="0" applyFont="1" applyFill="1" applyBorder="1" applyAlignment="1">
      <alignment horizontal="center" vertical="center" wrapText="1"/>
    </xf>
    <xf numFmtId="0" fontId="127" fillId="0" borderId="0" xfId="0" applyFont="1" applyAlignment="1">
      <alignment vertical="center" wrapText="1"/>
    </xf>
    <xf numFmtId="0" fontId="12" fillId="31" borderId="0" xfId="0" applyFont="1" applyFill="1" applyAlignment="1">
      <alignment horizontal="left" vertical="center"/>
    </xf>
    <xf numFmtId="0" fontId="12" fillId="31" borderId="38" xfId="0" applyFont="1" applyFill="1" applyBorder="1" applyAlignment="1">
      <alignment horizontal="center" vertical="center"/>
    </xf>
    <xf numFmtId="0" fontId="12" fillId="31" borderId="0" xfId="0" applyFont="1" applyFill="1" applyAlignment="1">
      <alignment horizontal="right" vertical="center"/>
    </xf>
    <xf numFmtId="3" fontId="12" fillId="31" borderId="58" xfId="0" applyNumberFormat="1" applyFont="1" applyFill="1" applyBorder="1" applyAlignment="1">
      <alignment horizontal="center" vertical="center"/>
    </xf>
    <xf numFmtId="3" fontId="146" fillId="31" borderId="58" xfId="0" applyNumberFormat="1" applyFont="1" applyFill="1" applyBorder="1" applyAlignment="1">
      <alignment horizontal="center" vertical="center"/>
    </xf>
    <xf numFmtId="3" fontId="12" fillId="31" borderId="0" xfId="0" applyNumberFormat="1" applyFont="1" applyFill="1" applyAlignment="1">
      <alignment horizontal="center" vertical="center" wrapText="1"/>
    </xf>
    <xf numFmtId="4" fontId="27" fillId="0" borderId="0" xfId="1" applyNumberFormat="1" applyFont="1" applyFill="1" applyBorder="1" applyAlignment="1">
      <alignment horizontal="right" vertical="top"/>
    </xf>
    <xf numFmtId="0" fontId="3" fillId="0" borderId="8" xfId="1" applyNumberFormat="1" applyFont="1" applyFill="1" applyBorder="1" applyAlignment="1">
      <alignment horizontal="left" vertical="center" wrapText="1" indent="1"/>
    </xf>
    <xf numFmtId="0" fontId="3" fillId="0" borderId="16" xfId="1" applyNumberFormat="1" applyFont="1" applyFill="1" applyBorder="1" applyAlignment="1">
      <alignment horizontal="left" vertical="center" wrapText="1" indent="1"/>
    </xf>
    <xf numFmtId="0" fontId="3" fillId="22" borderId="16" xfId="1" applyNumberFormat="1" applyFont="1" applyFill="1" applyBorder="1" applyAlignment="1">
      <alignment horizontal="left" vertical="center" wrapText="1" indent="1"/>
    </xf>
    <xf numFmtId="0" fontId="3" fillId="0" borderId="0" xfId="1" applyNumberFormat="1" applyFont="1" applyFill="1" applyBorder="1" applyAlignment="1">
      <alignment horizontal="left" vertical="center" wrapText="1" indent="1"/>
    </xf>
    <xf numFmtId="0" fontId="20" fillId="0" borderId="0" xfId="5" applyFont="1" applyAlignment="1">
      <alignment horizontal="left" vertical="center" wrapText="1"/>
    </xf>
    <xf numFmtId="172" fontId="13" fillId="23" borderId="25" xfId="2" applyNumberFormat="1" applyFont="1" applyFill="1" applyBorder="1" applyAlignment="1">
      <alignment horizontal="left" vertical="center" indent="4"/>
    </xf>
    <xf numFmtId="0" fontId="148" fillId="32" borderId="0" xfId="0" applyFont="1" applyFill="1"/>
    <xf numFmtId="0" fontId="149" fillId="32" borderId="0" xfId="0" applyFont="1" applyFill="1"/>
    <xf numFmtId="0" fontId="148" fillId="32" borderId="14" xfId="0" applyFont="1" applyFill="1" applyBorder="1"/>
    <xf numFmtId="0" fontId="0" fillId="32" borderId="0" xfId="0" applyFill="1"/>
    <xf numFmtId="0" fontId="150" fillId="0" borderId="0" xfId="0" applyFont="1" applyAlignment="1">
      <alignment vertical="center"/>
    </xf>
    <xf numFmtId="0" fontId="150" fillId="0" borderId="0" xfId="0" applyFont="1" applyAlignment="1">
      <alignment vertical="center" wrapText="1"/>
    </xf>
    <xf numFmtId="0" fontId="148" fillId="4" borderId="0" xfId="0" applyFont="1" applyFill="1" applyAlignment="1">
      <alignment vertical="center"/>
    </xf>
    <xf numFmtId="0" fontId="150" fillId="13" borderId="0" xfId="0" applyFont="1" applyFill="1"/>
    <xf numFmtId="0" fontId="148" fillId="13" borderId="0" xfId="0" applyFont="1" applyFill="1"/>
    <xf numFmtId="0" fontId="148" fillId="4" borderId="0" xfId="0" applyFont="1" applyFill="1"/>
    <xf numFmtId="0" fontId="148" fillId="13" borderId="0" xfId="0" applyFont="1" applyFill="1" applyAlignment="1">
      <alignment vertical="center"/>
    </xf>
    <xf numFmtId="0" fontId="150" fillId="13" borderId="0" xfId="0" applyFont="1" applyFill="1" applyAlignment="1">
      <alignment horizontal="left" vertical="center"/>
    </xf>
    <xf numFmtId="0" fontId="148" fillId="0" borderId="0" xfId="0" applyFont="1" applyAlignment="1">
      <alignment vertical="center"/>
    </xf>
    <xf numFmtId="0" fontId="148" fillId="0" borderId="0" xfId="0" applyFont="1"/>
    <xf numFmtId="0" fontId="150" fillId="0" borderId="0" xfId="0" applyFont="1"/>
    <xf numFmtId="3" fontId="148" fillId="0" borderId="0" xfId="0" applyNumberFormat="1" applyFont="1"/>
    <xf numFmtId="0" fontId="150" fillId="0" borderId="0" xfId="0" applyFont="1" applyAlignment="1">
      <alignment horizontal="left" vertical="center"/>
    </xf>
    <xf numFmtId="0" fontId="148" fillId="0" borderId="0" xfId="0" applyFont="1" applyAlignment="1">
      <alignment horizontal="center" vertical="center"/>
    </xf>
    <xf numFmtId="0" fontId="154" fillId="0" borderId="0" xfId="0" applyFont="1" applyAlignment="1">
      <alignment horizontal="left" vertical="top" wrapText="1"/>
    </xf>
    <xf numFmtId="49" fontId="3" fillId="4" borderId="0" xfId="0" applyNumberFormat="1" applyFont="1" applyFill="1" applyAlignment="1">
      <alignment horizontal="right" vertical="center" wrapText="1"/>
    </xf>
    <xf numFmtId="177" fontId="15" fillId="0" borderId="0" xfId="2" applyNumberFormat="1" applyFont="1" applyAlignment="1">
      <alignment horizontal="center" vertical="center"/>
    </xf>
    <xf numFmtId="0" fontId="13" fillId="14" borderId="3" xfId="0" applyFont="1" applyFill="1" applyBorder="1" applyAlignment="1">
      <alignment horizontal="left" vertical="center"/>
    </xf>
    <xf numFmtId="9" fontId="9" fillId="14" borderId="70" xfId="1" applyNumberFormat="1" applyFont="1" applyFill="1" applyBorder="1" applyAlignment="1">
      <alignment horizontal="center" vertical="center"/>
    </xf>
    <xf numFmtId="172" fontId="9" fillId="14" borderId="3" xfId="1" applyNumberFormat="1" applyFont="1" applyFill="1" applyBorder="1" applyAlignment="1">
      <alignment horizontal="left" vertical="center" indent="11"/>
    </xf>
    <xf numFmtId="0" fontId="9" fillId="15" borderId="0" xfId="0" applyFont="1" applyFill="1" applyAlignment="1">
      <alignment vertical="center"/>
    </xf>
    <xf numFmtId="3" fontId="9" fillId="15" borderId="0" xfId="0" applyNumberFormat="1" applyFont="1" applyFill="1" applyAlignment="1">
      <alignment horizontal="center" vertical="center"/>
    </xf>
    <xf numFmtId="43" fontId="9" fillId="15" borderId="0" xfId="1" applyFont="1" applyFill="1" applyBorder="1" applyAlignment="1">
      <alignment horizontal="center" vertical="center" wrapText="1"/>
    </xf>
    <xf numFmtId="0" fontId="13" fillId="15" borderId="0" xfId="0" applyFont="1" applyFill="1" applyAlignment="1">
      <alignment horizontal="left" vertical="center"/>
    </xf>
    <xf numFmtId="9" fontId="9" fillId="15" borderId="61" xfId="1" applyNumberFormat="1" applyFont="1" applyFill="1" applyBorder="1" applyAlignment="1">
      <alignment horizontal="center" vertical="center"/>
    </xf>
    <xf numFmtId="172" fontId="9" fillId="15" borderId="0" xfId="1" applyNumberFormat="1" applyFont="1" applyFill="1" applyBorder="1" applyAlignment="1">
      <alignment horizontal="left" vertical="center" indent="11"/>
    </xf>
    <xf numFmtId="3" fontId="15" fillId="15" borderId="0" xfId="1" applyNumberFormat="1" applyFont="1" applyFill="1" applyAlignment="1">
      <alignment horizontal="center" vertical="center"/>
    </xf>
    <xf numFmtId="172" fontId="10" fillId="15" borderId="0" xfId="1" applyNumberFormat="1" applyFont="1" applyFill="1" applyAlignment="1">
      <alignment horizontal="left" vertical="center" indent="11"/>
    </xf>
    <xf numFmtId="0" fontId="10" fillId="4" borderId="8" xfId="1" applyNumberFormat="1" applyFont="1" applyFill="1" applyBorder="1" applyAlignment="1">
      <alignment horizontal="left" vertical="center" wrapText="1"/>
    </xf>
    <xf numFmtId="0" fontId="89" fillId="0" borderId="0" xfId="0" applyFont="1" applyAlignment="1">
      <alignment horizontal="left"/>
    </xf>
    <xf numFmtId="9" fontId="15" fillId="0" borderId="0" xfId="2" applyFont="1" applyFill="1" applyBorder="1" applyAlignment="1">
      <alignment horizontal="left" wrapText="1"/>
    </xf>
    <xf numFmtId="0" fontId="130" fillId="0" borderId="0" xfId="0" applyFont="1" applyAlignment="1">
      <alignment horizontal="left"/>
    </xf>
    <xf numFmtId="0" fontId="89" fillId="16" borderId="0" xfId="0" applyFont="1" applyFill="1" applyAlignment="1">
      <alignment horizontal="left" vertical="center" wrapText="1"/>
    </xf>
    <xf numFmtId="0" fontId="10" fillId="0" borderId="33" xfId="0" applyFont="1" applyBorder="1" applyAlignment="1">
      <alignment horizontal="center"/>
    </xf>
    <xf numFmtId="172" fontId="10" fillId="0" borderId="24" xfId="0" quotePrefix="1" applyNumberFormat="1" applyFont="1" applyBorder="1" applyAlignment="1">
      <alignment horizontal="center"/>
    </xf>
    <xf numFmtId="0" fontId="15" fillId="24" borderId="0" xfId="0" applyFont="1" applyFill="1"/>
    <xf numFmtId="0" fontId="10" fillId="24" borderId="33" xfId="0" applyFont="1" applyFill="1" applyBorder="1" applyAlignment="1">
      <alignment horizontal="center"/>
    </xf>
    <xf numFmtId="172" fontId="10" fillId="24" borderId="0" xfId="0" quotePrefix="1" applyNumberFormat="1" applyFont="1" applyFill="1" applyAlignment="1">
      <alignment horizontal="center"/>
    </xf>
    <xf numFmtId="1" fontId="10" fillId="24" borderId="33" xfId="0" applyNumberFormat="1" applyFont="1" applyFill="1" applyBorder="1" applyAlignment="1">
      <alignment horizontal="center"/>
    </xf>
    <xf numFmtId="172" fontId="10" fillId="24" borderId="24" xfId="0" quotePrefix="1" applyNumberFormat="1" applyFont="1" applyFill="1" applyBorder="1" applyAlignment="1">
      <alignment horizontal="center"/>
    </xf>
    <xf numFmtId="0" fontId="10" fillId="13" borderId="33" xfId="0" applyFont="1" applyFill="1" applyBorder="1" applyAlignment="1">
      <alignment horizontal="center"/>
    </xf>
    <xf numFmtId="1" fontId="10" fillId="13" borderId="33" xfId="0" applyNumberFormat="1" applyFont="1" applyFill="1" applyBorder="1" applyAlignment="1">
      <alignment horizontal="center"/>
    </xf>
    <xf numFmtId="0" fontId="15" fillId="24" borderId="33" xfId="0" applyFont="1" applyFill="1" applyBorder="1" applyAlignment="1">
      <alignment horizontal="center"/>
    </xf>
    <xf numFmtId="0" fontId="13" fillId="24" borderId="23" xfId="0" applyFont="1" applyFill="1" applyBorder="1"/>
    <xf numFmtId="0" fontId="9" fillId="24" borderId="23" xfId="0" applyFont="1" applyFill="1" applyBorder="1" applyAlignment="1">
      <alignment horizontal="center"/>
    </xf>
    <xf numFmtId="0" fontId="9" fillId="24" borderId="41" xfId="0" applyFont="1" applyFill="1" applyBorder="1" applyAlignment="1">
      <alignment horizontal="center"/>
    </xf>
    <xf numFmtId="1" fontId="9" fillId="24" borderId="41" xfId="0" applyNumberFormat="1" applyFont="1" applyFill="1" applyBorder="1" applyAlignment="1">
      <alignment horizontal="center"/>
    </xf>
    <xf numFmtId="0" fontId="9" fillId="13" borderId="0" xfId="0" applyFont="1" applyFill="1" applyAlignment="1">
      <alignment horizontal="center" vertical="top"/>
    </xf>
    <xf numFmtId="1" fontId="9" fillId="13" borderId="0" xfId="0" applyNumberFormat="1" applyFont="1" applyFill="1" applyAlignment="1">
      <alignment horizontal="center" vertical="top"/>
    </xf>
    <xf numFmtId="172" fontId="13" fillId="13" borderId="0" xfId="2" applyNumberFormat="1" applyFont="1" applyFill="1" applyBorder="1" applyAlignment="1">
      <alignment horizontal="left" vertical="top"/>
    </xf>
    <xf numFmtId="172" fontId="15" fillId="13" borderId="0" xfId="2" applyNumberFormat="1" applyFont="1" applyFill="1" applyBorder="1" applyAlignment="1">
      <alignment horizontal="left" vertical="center" indent="4"/>
    </xf>
    <xf numFmtId="172" fontId="9" fillId="24" borderId="25" xfId="0" applyNumberFormat="1" applyFont="1" applyFill="1" applyBorder="1" applyAlignment="1">
      <alignment horizontal="left" indent="3"/>
    </xf>
    <xf numFmtId="172" fontId="9" fillId="24" borderId="23" xfId="0" applyNumberFormat="1" applyFont="1" applyFill="1" applyBorder="1" applyAlignment="1">
      <alignment horizontal="left" indent="3"/>
    </xf>
    <xf numFmtId="172" fontId="10" fillId="0" borderId="0" xfId="0" applyNumberFormat="1" applyFont="1" applyAlignment="1">
      <alignment horizontal="left" indent="3"/>
    </xf>
    <xf numFmtId="172" fontId="10" fillId="24" borderId="24" xfId="0" applyNumberFormat="1" applyFont="1" applyFill="1" applyBorder="1" applyAlignment="1">
      <alignment horizontal="left" indent="3"/>
    </xf>
    <xf numFmtId="172" fontId="10" fillId="24" borderId="0" xfId="0" applyNumberFormat="1" applyFont="1" applyFill="1" applyAlignment="1">
      <alignment horizontal="left" indent="3"/>
    </xf>
    <xf numFmtId="172" fontId="10" fillId="0" borderId="24" xfId="0" applyNumberFormat="1" applyFont="1" applyBorder="1" applyAlignment="1">
      <alignment horizontal="left" indent="3"/>
    </xf>
    <xf numFmtId="172" fontId="10" fillId="13" borderId="24" xfId="0" applyNumberFormat="1" applyFont="1" applyFill="1" applyBorder="1" applyAlignment="1">
      <alignment horizontal="left" indent="3"/>
    </xf>
    <xf numFmtId="172" fontId="10" fillId="13" borderId="0" xfId="0" applyNumberFormat="1" applyFont="1" applyFill="1" applyAlignment="1">
      <alignment horizontal="left" indent="3"/>
    </xf>
    <xf numFmtId="172" fontId="15" fillId="24" borderId="24" xfId="0" applyNumberFormat="1" applyFont="1" applyFill="1" applyBorder="1" applyAlignment="1">
      <alignment horizontal="left" indent="3"/>
    </xf>
    <xf numFmtId="172" fontId="15" fillId="24" borderId="0" xfId="0" applyNumberFormat="1" applyFont="1" applyFill="1" applyAlignment="1">
      <alignment horizontal="left" indent="3"/>
    </xf>
    <xf numFmtId="172" fontId="15" fillId="13" borderId="24" xfId="2" applyNumberFormat="1" applyFont="1" applyFill="1" applyBorder="1" applyAlignment="1">
      <alignment horizontal="left" vertical="center" indent="3"/>
    </xf>
    <xf numFmtId="172" fontId="15" fillId="24" borderId="24" xfId="2" applyNumberFormat="1" applyFont="1" applyFill="1" applyBorder="1" applyAlignment="1">
      <alignment horizontal="left" vertical="center" indent="3"/>
    </xf>
    <xf numFmtId="49" fontId="69" fillId="0" borderId="0" xfId="1" applyNumberFormat="1" applyFont="1" applyFill="1" applyBorder="1" applyAlignment="1">
      <alignment vertical="center"/>
    </xf>
    <xf numFmtId="49" fontId="69" fillId="0" borderId="3" xfId="1" applyNumberFormat="1" applyFont="1" applyFill="1" applyBorder="1" applyAlignment="1">
      <alignment vertical="center"/>
    </xf>
    <xf numFmtId="49" fontId="10" fillId="0" borderId="3" xfId="1" applyNumberFormat="1" applyFont="1" applyFill="1" applyBorder="1" applyAlignment="1">
      <alignment vertical="center" wrapText="1"/>
    </xf>
    <xf numFmtId="0" fontId="3" fillId="4" borderId="8" xfId="1" applyNumberFormat="1" applyFont="1" applyFill="1" applyBorder="1" applyAlignment="1">
      <alignment horizontal="left" vertical="center" wrapText="1" indent="1"/>
    </xf>
    <xf numFmtId="0" fontId="10" fillId="4" borderId="8" xfId="1" applyNumberFormat="1" applyFont="1" applyFill="1" applyBorder="1" applyAlignment="1">
      <alignment vertical="center"/>
    </xf>
    <xf numFmtId="0" fontId="10" fillId="4" borderId="17" xfId="1" applyNumberFormat="1" applyFont="1" applyFill="1" applyBorder="1" applyAlignment="1">
      <alignment horizontal="left" vertical="center" wrapText="1"/>
    </xf>
    <xf numFmtId="0" fontId="3" fillId="4" borderId="17" xfId="1" applyNumberFormat="1" applyFont="1" applyFill="1" applyBorder="1" applyAlignment="1">
      <alignment horizontal="left" vertical="center" wrapText="1" indent="1"/>
    </xf>
    <xf numFmtId="0" fontId="35" fillId="4" borderId="17" xfId="1" applyNumberFormat="1" applyFont="1" applyFill="1" applyBorder="1" applyAlignment="1">
      <alignment vertical="center" wrapText="1"/>
    </xf>
    <xf numFmtId="0" fontId="35" fillId="4" borderId="17" xfId="1" applyNumberFormat="1" applyFont="1" applyFill="1" applyBorder="1" applyAlignment="1">
      <alignment vertical="center"/>
    </xf>
    <xf numFmtId="0" fontId="3" fillId="4" borderId="0" xfId="1" applyNumberFormat="1" applyFont="1" applyFill="1" applyBorder="1" applyAlignment="1">
      <alignment horizontal="left" vertical="center" wrapText="1" indent="1"/>
    </xf>
    <xf numFmtId="0" fontId="10" fillId="4" borderId="0" xfId="1" applyNumberFormat="1" applyFont="1" applyFill="1" applyBorder="1" applyAlignment="1">
      <alignment vertical="center" wrapText="1"/>
    </xf>
    <xf numFmtId="0" fontId="35" fillId="4" borderId="0" xfId="1" applyNumberFormat="1" applyFont="1" applyFill="1" applyBorder="1" applyAlignment="1">
      <alignment vertical="center" wrapText="1"/>
    </xf>
    <xf numFmtId="0" fontId="35" fillId="4" borderId="0" xfId="1" applyNumberFormat="1" applyFont="1" applyFill="1" applyBorder="1" applyAlignment="1">
      <alignment vertical="center"/>
    </xf>
    <xf numFmtId="0" fontId="35" fillId="4" borderId="8" xfId="1" applyNumberFormat="1" applyFont="1" applyFill="1" applyBorder="1" applyAlignment="1">
      <alignment vertical="center" wrapText="1"/>
    </xf>
    <xf numFmtId="0" fontId="35" fillId="4" borderId="8" xfId="1" applyNumberFormat="1" applyFont="1" applyFill="1" applyBorder="1" applyAlignment="1">
      <alignment vertical="center"/>
    </xf>
    <xf numFmtId="0" fontId="3" fillId="4" borderId="8" xfId="1" applyNumberFormat="1" applyFont="1" applyFill="1" applyBorder="1" applyAlignment="1">
      <alignment vertical="center" wrapText="1"/>
    </xf>
    <xf numFmtId="0" fontId="10" fillId="4" borderId="0" xfId="1" applyNumberFormat="1" applyFont="1" applyFill="1" applyBorder="1" applyAlignment="1">
      <alignment horizontal="left" vertical="center" wrapText="1"/>
    </xf>
    <xf numFmtId="0" fontId="3" fillId="4" borderId="0" xfId="1" applyNumberFormat="1" applyFont="1" applyFill="1" applyBorder="1" applyAlignment="1">
      <alignment horizontal="left" vertical="center" wrapText="1"/>
    </xf>
    <xf numFmtId="0" fontId="10" fillId="4" borderId="17" xfId="1" applyNumberFormat="1" applyFont="1" applyFill="1" applyBorder="1" applyAlignment="1">
      <alignment vertical="center"/>
    </xf>
    <xf numFmtId="0" fontId="10" fillId="4" borderId="0" xfId="1" applyNumberFormat="1" applyFont="1" applyFill="1" applyBorder="1" applyAlignment="1">
      <alignment vertical="center"/>
    </xf>
    <xf numFmtId="0" fontId="38" fillId="4" borderId="8" xfId="1" applyNumberFormat="1" applyFont="1" applyFill="1" applyBorder="1" applyAlignment="1">
      <alignment vertical="center" wrapText="1"/>
    </xf>
    <xf numFmtId="0" fontId="10" fillId="0" borderId="0" xfId="0" applyFont="1" applyAlignment="1">
      <alignment horizontal="right" wrapText="1"/>
    </xf>
    <xf numFmtId="0" fontId="0" fillId="4" borderId="8" xfId="0" applyFill="1" applyBorder="1" applyAlignment="1">
      <alignment horizontal="right" vertical="center"/>
    </xf>
    <xf numFmtId="0" fontId="64" fillId="29" borderId="13" xfId="0" applyFont="1" applyFill="1" applyBorder="1" applyAlignment="1">
      <alignment horizontal="right" vertical="center" wrapText="1"/>
    </xf>
    <xf numFmtId="49" fontId="3" fillId="9" borderId="8" xfId="0" applyNumberFormat="1" applyFont="1" applyFill="1" applyBorder="1" applyAlignment="1">
      <alignment horizontal="right" vertical="center" wrapText="1"/>
    </xf>
    <xf numFmtId="0" fontId="12" fillId="17" borderId="83" xfId="0" applyFont="1" applyFill="1" applyBorder="1" applyAlignment="1">
      <alignment horizontal="left" vertical="center" wrapText="1"/>
    </xf>
    <xf numFmtId="0" fontId="12" fillId="17" borderId="83" xfId="0" applyFont="1" applyFill="1" applyBorder="1" applyAlignment="1">
      <alignment horizontal="center" vertical="center" wrapText="1"/>
    </xf>
    <xf numFmtId="0" fontId="12" fillId="17" borderId="83" xfId="0" applyFont="1" applyFill="1" applyBorder="1" applyAlignment="1">
      <alignment horizontal="center" vertical="center"/>
    </xf>
    <xf numFmtId="0" fontId="12" fillId="17" borderId="85" xfId="0" applyFont="1" applyFill="1" applyBorder="1" applyAlignment="1">
      <alignment horizontal="center" vertical="center" wrapText="1"/>
    </xf>
    <xf numFmtId="3" fontId="15" fillId="13" borderId="4" xfId="1" applyNumberFormat="1" applyFont="1" applyFill="1" applyBorder="1" applyAlignment="1">
      <alignment horizontal="center" vertical="center"/>
    </xf>
    <xf numFmtId="3" fontId="15" fillId="13" borderId="73" xfId="1" applyNumberFormat="1" applyFont="1" applyFill="1" applyBorder="1" applyAlignment="1">
      <alignment horizontal="center" vertical="center"/>
    </xf>
    <xf numFmtId="3" fontId="15" fillId="14" borderId="4" xfId="1" applyNumberFormat="1" applyFont="1" applyFill="1" applyBorder="1" applyAlignment="1">
      <alignment horizontal="center" vertical="center"/>
    </xf>
    <xf numFmtId="3" fontId="15" fillId="14" borderId="4" xfId="1" applyNumberFormat="1" applyFont="1" applyFill="1" applyBorder="1" applyAlignment="1">
      <alignment horizontal="center"/>
    </xf>
    <xf numFmtId="3" fontId="15" fillId="14" borderId="36" xfId="1" applyNumberFormat="1" applyFont="1" applyFill="1" applyBorder="1" applyAlignment="1">
      <alignment horizontal="center" vertical="center"/>
    </xf>
    <xf numFmtId="3" fontId="15" fillId="14" borderId="86" xfId="1" applyNumberFormat="1" applyFont="1" applyFill="1" applyBorder="1" applyAlignment="1">
      <alignment horizontal="center" vertical="center"/>
    </xf>
    <xf numFmtId="3" fontId="15" fillId="14" borderId="4" xfId="0" applyNumberFormat="1" applyFont="1" applyFill="1" applyBorder="1" applyAlignment="1">
      <alignment horizontal="center" vertical="center"/>
    </xf>
    <xf numFmtId="3" fontId="15" fillId="14" borderId="4" xfId="1" quotePrefix="1" applyNumberFormat="1" applyFont="1" applyFill="1" applyBorder="1" applyAlignment="1">
      <alignment horizontal="center" vertical="center"/>
    </xf>
    <xf numFmtId="3" fontId="15" fillId="14" borderId="36" xfId="1" quotePrefix="1" applyNumberFormat="1" applyFont="1" applyFill="1" applyBorder="1" applyAlignment="1">
      <alignment horizontal="center" vertical="center"/>
    </xf>
    <xf numFmtId="0" fontId="15" fillId="13" borderId="4" xfId="0" applyFont="1" applyFill="1" applyBorder="1" applyAlignment="1">
      <alignment horizontal="center"/>
    </xf>
    <xf numFmtId="3" fontId="15" fillId="13" borderId="4" xfId="0" applyNumberFormat="1" applyFont="1" applyFill="1" applyBorder="1" applyAlignment="1">
      <alignment horizontal="center"/>
    </xf>
    <xf numFmtId="173" fontId="15" fillId="13" borderId="4" xfId="0" applyNumberFormat="1" applyFont="1" applyFill="1" applyBorder="1" applyAlignment="1">
      <alignment horizontal="center"/>
    </xf>
    <xf numFmtId="173" fontId="15" fillId="13" borderId="36" xfId="0" applyNumberFormat="1" applyFont="1" applyFill="1" applyBorder="1" applyAlignment="1">
      <alignment horizontal="center"/>
    </xf>
    <xf numFmtId="3" fontId="15" fillId="14" borderId="87" xfId="1" applyNumberFormat="1" applyFont="1" applyFill="1" applyBorder="1" applyAlignment="1">
      <alignment horizontal="center" vertical="center"/>
    </xf>
    <xf numFmtId="1" fontId="15" fillId="14" borderId="4" xfId="1" applyNumberFormat="1" applyFont="1" applyFill="1" applyBorder="1" applyAlignment="1">
      <alignment horizontal="center" vertical="center"/>
    </xf>
    <xf numFmtId="3" fontId="15" fillId="14" borderId="87" xfId="0" applyNumberFormat="1" applyFont="1" applyFill="1" applyBorder="1" applyAlignment="1">
      <alignment horizontal="center" vertical="center"/>
    </xf>
    <xf numFmtId="173" fontId="15" fillId="14" borderId="4" xfId="1" applyNumberFormat="1" applyFont="1" applyFill="1" applyBorder="1" applyAlignment="1">
      <alignment horizontal="center" vertical="center"/>
    </xf>
    <xf numFmtId="173" fontId="15" fillId="14" borderId="36" xfId="1" applyNumberFormat="1" applyFont="1" applyFill="1" applyBorder="1" applyAlignment="1">
      <alignment horizontal="center" vertical="center"/>
    </xf>
    <xf numFmtId="3" fontId="15" fillId="21" borderId="4" xfId="1" applyNumberFormat="1" applyFont="1" applyFill="1" applyBorder="1" applyAlignment="1">
      <alignment horizontal="center" vertical="center"/>
    </xf>
    <xf numFmtId="3" fontId="15" fillId="21" borderId="73" xfId="1" applyNumberFormat="1" applyFont="1" applyFill="1" applyBorder="1" applyAlignment="1">
      <alignment horizontal="center" vertical="center"/>
    </xf>
    <xf numFmtId="3" fontId="13" fillId="15" borderId="88" xfId="1" applyNumberFormat="1" applyFont="1" applyFill="1" applyBorder="1" applyAlignment="1">
      <alignment horizontal="center" vertical="center"/>
    </xf>
    <xf numFmtId="3" fontId="13" fillId="14" borderId="4" xfId="1" applyNumberFormat="1" applyFont="1" applyFill="1" applyBorder="1" applyAlignment="1">
      <alignment horizontal="center" vertical="center"/>
    </xf>
    <xf numFmtId="3" fontId="13" fillId="15" borderId="4" xfId="1" applyNumberFormat="1" applyFont="1" applyFill="1" applyBorder="1" applyAlignment="1">
      <alignment horizontal="center" vertical="center"/>
    </xf>
    <xf numFmtId="0" fontId="13" fillId="15" borderId="48" xfId="0" applyFont="1" applyFill="1" applyBorder="1" applyAlignment="1">
      <alignment horizontal="left" vertical="center" indent="1"/>
    </xf>
    <xf numFmtId="0" fontId="13" fillId="15" borderId="48" xfId="0" applyFont="1" applyFill="1" applyBorder="1" applyAlignment="1">
      <alignment horizontal="right" vertical="center"/>
    </xf>
    <xf numFmtId="9" fontId="13" fillId="15" borderId="48" xfId="0" applyNumberFormat="1" applyFont="1" applyFill="1" applyBorder="1" applyAlignment="1">
      <alignment horizontal="right" vertical="center"/>
    </xf>
    <xf numFmtId="0" fontId="93" fillId="15" borderId="48" xfId="0" quotePrefix="1" applyFont="1" applyFill="1" applyBorder="1" applyAlignment="1">
      <alignment horizontal="right"/>
    </xf>
    <xf numFmtId="0" fontId="9" fillId="15" borderId="48" xfId="0" quotePrefix="1" applyFont="1" applyFill="1" applyBorder="1" applyAlignment="1">
      <alignment horizontal="right"/>
    </xf>
    <xf numFmtId="3" fontId="13" fillId="15" borderId="48" xfId="1" applyNumberFormat="1" applyFont="1" applyFill="1" applyBorder="1" applyAlignment="1">
      <alignment horizontal="center" vertical="center"/>
    </xf>
    <xf numFmtId="3" fontId="13" fillId="15" borderId="84" xfId="1" applyNumberFormat="1" applyFont="1" applyFill="1" applyBorder="1" applyAlignment="1">
      <alignment horizontal="center" vertical="center"/>
    </xf>
    <xf numFmtId="172" fontId="13" fillId="15" borderId="48" xfId="2" applyNumberFormat="1" applyFont="1" applyFill="1" applyBorder="1" applyAlignment="1">
      <alignment horizontal="left" vertical="center" indent="6"/>
    </xf>
    <xf numFmtId="10" fontId="9" fillId="15" borderId="48" xfId="2" quotePrefix="1" applyNumberFormat="1" applyFont="1" applyFill="1" applyBorder="1" applyAlignment="1">
      <alignment horizontal="center"/>
    </xf>
    <xf numFmtId="0" fontId="156" fillId="30" borderId="0" xfId="0" applyFont="1" applyFill="1"/>
    <xf numFmtId="0" fontId="157" fillId="30" borderId="0" xfId="0" applyFont="1" applyFill="1" applyAlignment="1">
      <alignment horizontal="center"/>
    </xf>
    <xf numFmtId="0" fontId="157" fillId="30" borderId="33" xfId="0" applyFont="1" applyFill="1" applyBorder="1" applyAlignment="1">
      <alignment horizontal="center"/>
    </xf>
    <xf numFmtId="172" fontId="156" fillId="30" borderId="0" xfId="2" applyNumberFormat="1" applyFont="1" applyFill="1" applyBorder="1" applyAlignment="1">
      <alignment horizontal="left" vertical="center" indent="4"/>
    </xf>
    <xf numFmtId="0" fontId="13" fillId="15" borderId="23" xfId="0" applyFont="1" applyFill="1" applyBorder="1"/>
    <xf numFmtId="0" fontId="9" fillId="15" borderId="23" xfId="0" applyFont="1" applyFill="1" applyBorder="1" applyAlignment="1">
      <alignment horizontal="center"/>
    </xf>
    <xf numFmtId="0" fontId="9" fillId="15" borderId="41" xfId="0" applyFont="1" applyFill="1" applyBorder="1" applyAlignment="1">
      <alignment horizontal="center"/>
    </xf>
    <xf numFmtId="172" fontId="9" fillId="15" borderId="25" xfId="0" applyNumberFormat="1" applyFont="1" applyFill="1" applyBorder="1" applyAlignment="1">
      <alignment horizontal="left" indent="4"/>
    </xf>
    <xf numFmtId="173" fontId="15" fillId="0" borderId="38" xfId="1" quotePrefix="1" applyNumberFormat="1" applyFont="1" applyFill="1" applyBorder="1" applyAlignment="1">
      <alignment horizontal="center" vertical="center" wrapText="1"/>
    </xf>
    <xf numFmtId="3" fontId="3" fillId="0" borderId="0" xfId="1" applyNumberFormat="1" applyFont="1" applyFill="1" applyBorder="1" applyAlignment="1">
      <alignment horizontal="center" vertical="center" wrapText="1"/>
    </xf>
    <xf numFmtId="3" fontId="3" fillId="0" borderId="0" xfId="0" quotePrefix="1" applyNumberFormat="1" applyFont="1" applyAlignment="1">
      <alignment horizontal="center" vertical="center" wrapText="1"/>
    </xf>
    <xf numFmtId="3" fontId="3" fillId="0" borderId="0" xfId="1" quotePrefix="1" applyNumberFormat="1" applyFont="1" applyFill="1" applyBorder="1" applyAlignment="1">
      <alignment horizontal="center" vertical="center" wrapText="1"/>
    </xf>
    <xf numFmtId="3" fontId="3" fillId="14" borderId="0" xfId="1" applyNumberFormat="1" applyFont="1" applyFill="1" applyBorder="1" applyAlignment="1">
      <alignment horizontal="center" vertical="center" wrapText="1"/>
    </xf>
    <xf numFmtId="3" fontId="3" fillId="14" borderId="0" xfId="0" applyNumberFormat="1" applyFont="1" applyFill="1" applyAlignment="1">
      <alignment horizontal="center" vertical="center"/>
    </xf>
    <xf numFmtId="3" fontId="3" fillId="14" borderId="0" xfId="1" quotePrefix="1" applyNumberFormat="1" applyFont="1" applyFill="1" applyBorder="1" applyAlignment="1">
      <alignment horizontal="center" vertical="center" wrapText="1"/>
    </xf>
    <xf numFmtId="3" fontId="3" fillId="21" borderId="0" xfId="1" applyNumberFormat="1" applyFont="1" applyFill="1" applyBorder="1" applyAlignment="1">
      <alignment horizontal="center" vertical="center" wrapText="1"/>
    </xf>
    <xf numFmtId="3" fontId="3" fillId="21" borderId="0" xfId="1" quotePrefix="1" applyNumberFormat="1" applyFont="1" applyFill="1" applyBorder="1" applyAlignment="1">
      <alignment horizontal="center" vertical="center" wrapText="1"/>
    </xf>
    <xf numFmtId="3" fontId="3" fillId="0" borderId="0" xfId="1" applyNumberFormat="1" applyFont="1" applyFill="1" applyBorder="1" applyAlignment="1">
      <alignment horizontal="center" vertical="center"/>
    </xf>
    <xf numFmtId="3" fontId="3" fillId="0" borderId="0" xfId="1" quotePrefix="1" applyNumberFormat="1" applyFont="1" applyFill="1" applyBorder="1" applyAlignment="1">
      <alignment horizontal="center" vertical="center"/>
    </xf>
    <xf numFmtId="3" fontId="3" fillId="14" borderId="0" xfId="1" applyNumberFormat="1" applyFont="1" applyFill="1" applyBorder="1" applyAlignment="1">
      <alignment horizontal="center" vertical="center"/>
    </xf>
    <xf numFmtId="3" fontId="3" fillId="14" borderId="0" xfId="1" quotePrefix="1" applyNumberFormat="1" applyFont="1" applyFill="1" applyBorder="1" applyAlignment="1">
      <alignment horizontal="center" vertical="center"/>
    </xf>
    <xf numFmtId="3" fontId="3" fillId="21" borderId="0" xfId="1" applyNumberFormat="1" applyFont="1" applyFill="1" applyBorder="1" applyAlignment="1">
      <alignment horizontal="center" vertical="center"/>
    </xf>
    <xf numFmtId="3" fontId="3" fillId="21" borderId="0" xfId="1" quotePrefix="1" applyNumberFormat="1" applyFont="1" applyFill="1" applyBorder="1" applyAlignment="1">
      <alignment horizontal="center" vertical="center"/>
    </xf>
    <xf numFmtId="175" fontId="13" fillId="14" borderId="23" xfId="2" applyNumberFormat="1" applyFont="1" applyFill="1" applyBorder="1" applyAlignment="1">
      <alignment horizontal="left" vertical="center" indent="8"/>
    </xf>
    <xf numFmtId="172" fontId="158" fillId="15" borderId="0" xfId="2" applyNumberFormat="1" applyFont="1" applyFill="1" applyBorder="1" applyAlignment="1">
      <alignment horizontal="left" vertical="center" indent="7"/>
    </xf>
    <xf numFmtId="175" fontId="158" fillId="15" borderId="0" xfId="2" applyNumberFormat="1" applyFont="1" applyFill="1" applyBorder="1" applyAlignment="1">
      <alignment horizontal="left" vertical="center" indent="8"/>
    </xf>
    <xf numFmtId="3" fontId="158" fillId="15" borderId="0" xfId="1" applyNumberFormat="1" applyFont="1" applyFill="1" applyBorder="1" applyAlignment="1">
      <alignment horizontal="left" vertical="center" wrapText="1"/>
    </xf>
    <xf numFmtId="0" fontId="103" fillId="0" borderId="0" xfId="0" applyFont="1"/>
    <xf numFmtId="0" fontId="27" fillId="15" borderId="0" xfId="0" applyFont="1" applyFill="1" applyAlignment="1">
      <alignment horizontal="left"/>
    </xf>
    <xf numFmtId="3" fontId="23" fillId="14" borderId="0" xfId="1" applyNumberFormat="1" applyFont="1" applyFill="1" applyBorder="1" applyAlignment="1">
      <alignment horizontal="center" vertical="center" wrapText="1"/>
    </xf>
    <xf numFmtId="0" fontId="15" fillId="9" borderId="23" xfId="0" applyFont="1" applyFill="1" applyBorder="1" applyAlignment="1">
      <alignment vertical="center" wrapText="1"/>
    </xf>
    <xf numFmtId="0" fontId="15" fillId="9" borderId="23" xfId="0" applyFont="1" applyFill="1" applyBorder="1" applyAlignment="1">
      <alignment horizontal="center" vertical="center" wrapText="1"/>
    </xf>
    <xf numFmtId="0" fontId="15" fillId="9" borderId="41" xfId="0" applyFont="1" applyFill="1" applyBorder="1" applyAlignment="1">
      <alignment horizontal="center" vertical="center" wrapText="1"/>
    </xf>
    <xf numFmtId="172" fontId="15" fillId="9" borderId="23" xfId="2" applyNumberFormat="1" applyFont="1" applyFill="1" applyBorder="1" applyAlignment="1">
      <alignment horizontal="center" vertical="center"/>
    </xf>
    <xf numFmtId="0" fontId="0" fillId="6" borderId="3" xfId="0" applyFill="1" applyBorder="1" applyAlignment="1">
      <alignment horizontal="left" indent="1"/>
    </xf>
    <xf numFmtId="0" fontId="0" fillId="6" borderId="7" xfId="0" applyFill="1" applyBorder="1" applyAlignment="1">
      <alignment horizontal="left" indent="1"/>
    </xf>
    <xf numFmtId="0" fontId="159" fillId="6" borderId="0" xfId="0" applyFont="1" applyFill="1" applyAlignment="1">
      <alignment horizontal="left" indent="1"/>
    </xf>
    <xf numFmtId="0" fontId="159" fillId="6" borderId="12" xfId="0" applyFont="1" applyFill="1" applyBorder="1" applyAlignment="1">
      <alignment horizontal="left" indent="1"/>
    </xf>
    <xf numFmtId="0" fontId="159" fillId="0" borderId="21" xfId="0" applyFont="1" applyBorder="1" applyAlignment="1">
      <alignment horizontal="left" vertical="center" indent="1"/>
    </xf>
    <xf numFmtId="0" fontId="159" fillId="6" borderId="21" xfId="0" applyFont="1" applyFill="1" applyBorder="1" applyAlignment="1">
      <alignment horizontal="left" vertical="center" indent="1"/>
    </xf>
    <xf numFmtId="0" fontId="159" fillId="0" borderId="3" xfId="0" applyFont="1" applyBorder="1" applyAlignment="1">
      <alignment horizontal="left" vertical="center" indent="1"/>
    </xf>
    <xf numFmtId="0" fontId="159" fillId="6" borderId="10" xfId="0" applyFont="1" applyFill="1" applyBorder="1" applyAlignment="1">
      <alignment horizontal="left" vertical="center" indent="1"/>
    </xf>
    <xf numFmtId="0" fontId="159" fillId="6" borderId="3" xfId="0" applyFont="1" applyFill="1" applyBorder="1" applyAlignment="1">
      <alignment horizontal="left" vertical="center" indent="1"/>
    </xf>
    <xf numFmtId="0" fontId="159" fillId="6" borderId="0" xfId="0" applyFont="1" applyFill="1" applyAlignment="1">
      <alignment horizontal="left" vertical="center" indent="1"/>
    </xf>
    <xf numFmtId="0" fontId="159" fillId="0" borderId="0" xfId="0" applyFont="1" applyAlignment="1">
      <alignment horizontal="left" vertical="top" wrapText="1" indent="1"/>
    </xf>
    <xf numFmtId="0" fontId="159" fillId="0" borderId="8" xfId="0" quotePrefix="1" applyFont="1" applyBorder="1" applyAlignment="1">
      <alignment horizontal="left" vertical="center" wrapText="1" indent="1"/>
    </xf>
    <xf numFmtId="0" fontId="10" fillId="11" borderId="8" xfId="0" applyFont="1" applyFill="1" applyBorder="1" applyAlignment="1">
      <alignment horizontal="left" vertical="center" wrapText="1" indent="1"/>
    </xf>
    <xf numFmtId="0" fontId="3" fillId="9" borderId="17" xfId="0" applyFont="1" applyFill="1" applyBorder="1" applyAlignment="1">
      <alignment horizontal="left" vertical="center" wrapText="1" indent="1"/>
    </xf>
    <xf numFmtId="0" fontId="3" fillId="9" borderId="8"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3" fillId="4" borderId="17" xfId="0" applyFont="1" applyFill="1" applyBorder="1" applyAlignment="1">
      <alignment horizontal="left" vertical="center" wrapText="1" indent="1"/>
    </xf>
    <xf numFmtId="0" fontId="10" fillId="11" borderId="17" xfId="1" applyNumberFormat="1" applyFont="1" applyFill="1" applyBorder="1" applyAlignment="1">
      <alignment horizontal="left" vertical="center" wrapText="1" indent="1"/>
    </xf>
    <xf numFmtId="0" fontId="10" fillId="11" borderId="8" xfId="1" applyNumberFormat="1" applyFont="1" applyFill="1" applyBorder="1" applyAlignment="1">
      <alignment horizontal="left" vertical="center" wrapText="1" indent="1"/>
    </xf>
    <xf numFmtId="0" fontId="10" fillId="0" borderId="17" xfId="1" applyNumberFormat="1" applyFont="1" applyFill="1" applyBorder="1" applyAlignment="1">
      <alignment horizontal="left" vertical="center" wrapText="1" indent="1"/>
    </xf>
    <xf numFmtId="0" fontId="3" fillId="22" borderId="8" xfId="1" applyNumberFormat="1" applyFont="1" applyFill="1" applyBorder="1" applyAlignment="1">
      <alignment horizontal="left" vertical="center" wrapText="1" indent="1"/>
    </xf>
    <xf numFmtId="0" fontId="3" fillId="6" borderId="3" xfId="0" applyFont="1" applyFill="1" applyBorder="1" applyAlignment="1">
      <alignment horizontal="left" vertical="center" wrapText="1"/>
    </xf>
    <xf numFmtId="0" fontId="15" fillId="0" borderId="0" xfId="0" quotePrefix="1" applyFont="1" applyAlignment="1">
      <alignment horizontal="center"/>
    </xf>
    <xf numFmtId="0" fontId="55" fillId="8" borderId="89" xfId="0" applyFont="1" applyFill="1" applyBorder="1" applyAlignment="1">
      <alignment horizontal="left" vertical="center"/>
    </xf>
    <xf numFmtId="0" fontId="55" fillId="8" borderId="89" xfId="0" applyFont="1" applyFill="1" applyBorder="1" applyAlignment="1">
      <alignment horizontal="center" vertical="center"/>
    </xf>
    <xf numFmtId="0" fontId="55" fillId="8" borderId="90" xfId="0" applyFont="1" applyFill="1" applyBorder="1" applyAlignment="1">
      <alignment horizontal="center" vertical="center"/>
    </xf>
    <xf numFmtId="0" fontId="55" fillId="8" borderId="89" xfId="0" applyFont="1" applyFill="1" applyBorder="1" applyAlignment="1">
      <alignment horizontal="center" vertical="center" wrapText="1"/>
    </xf>
    <xf numFmtId="0" fontId="3" fillId="0" borderId="0" xfId="0" applyFont="1" applyAlignment="1">
      <alignment horizontal="left" indent="1"/>
    </xf>
    <xf numFmtId="0" fontId="52" fillId="6" borderId="0" xfId="0" applyFont="1" applyFill="1" applyAlignment="1">
      <alignment horizontal="left" indent="1"/>
    </xf>
    <xf numFmtId="0" fontId="52" fillId="6" borderId="12" xfId="0" applyFont="1" applyFill="1" applyBorder="1" applyAlignment="1">
      <alignment horizontal="left" indent="1"/>
    </xf>
    <xf numFmtId="0" fontId="49" fillId="7" borderId="12" xfId="0" applyFont="1" applyFill="1" applyBorder="1" applyAlignment="1">
      <alignment horizontal="left" vertical="center" wrapText="1" indent="1"/>
    </xf>
    <xf numFmtId="0" fontId="0" fillId="0" borderId="0" xfId="0" applyAlignment="1">
      <alignment horizontal="left" vertical="center" wrapText="1" indent="1"/>
    </xf>
    <xf numFmtId="49" fontId="5" fillId="7" borderId="0" xfId="0" applyNumberFormat="1" applyFont="1" applyFill="1" applyAlignment="1">
      <alignment horizontal="left" vertical="top" wrapText="1" indent="1"/>
    </xf>
    <xf numFmtId="49" fontId="4" fillId="7" borderId="0" xfId="1" applyNumberFormat="1" applyFont="1" applyFill="1" applyBorder="1" applyAlignment="1">
      <alignment horizontal="left" vertical="top" wrapText="1" indent="1"/>
    </xf>
    <xf numFmtId="49" fontId="3" fillId="6" borderId="0" xfId="1" applyNumberFormat="1" applyFont="1" applyFill="1" applyBorder="1" applyAlignment="1">
      <alignment horizontal="left" vertical="center" wrapText="1" indent="1"/>
    </xf>
    <xf numFmtId="49" fontId="3" fillId="0" borderId="8" xfId="1" applyNumberFormat="1" applyFont="1" applyFill="1" applyBorder="1" applyAlignment="1">
      <alignment horizontal="left" vertical="center" wrapText="1" indent="1"/>
    </xf>
    <xf numFmtId="49" fontId="3" fillId="0" borderId="0" xfId="1" applyNumberFormat="1" applyFont="1" applyFill="1" applyBorder="1" applyAlignment="1">
      <alignment horizontal="left" vertical="center" wrapText="1" indent="1"/>
    </xf>
    <xf numFmtId="49" fontId="35" fillId="7" borderId="0" xfId="1" applyNumberFormat="1" applyFont="1" applyFill="1" applyBorder="1" applyAlignment="1">
      <alignment horizontal="left" vertical="top" wrapText="1" indent="1"/>
    </xf>
    <xf numFmtId="49" fontId="3" fillId="6" borderId="3" xfId="1" applyNumberFormat="1" applyFont="1" applyFill="1" applyBorder="1" applyAlignment="1">
      <alignment horizontal="left" vertical="center" wrapText="1" indent="1"/>
    </xf>
    <xf numFmtId="49" fontId="3" fillId="0" borderId="0" xfId="1" applyNumberFormat="1" applyFont="1" applyBorder="1" applyAlignment="1">
      <alignment horizontal="left" vertical="center" wrapText="1" indent="1"/>
    </xf>
    <xf numFmtId="49" fontId="10" fillId="0" borderId="3" xfId="1" applyNumberFormat="1" applyFont="1" applyFill="1" applyBorder="1" applyAlignment="1">
      <alignment horizontal="left" vertical="top" wrapText="1" indent="1"/>
    </xf>
    <xf numFmtId="49" fontId="10" fillId="0" borderId="3" xfId="1" applyNumberFormat="1" applyFont="1" applyBorder="1" applyAlignment="1">
      <alignment horizontal="left" vertical="center" wrapText="1" indent="1"/>
    </xf>
    <xf numFmtId="0" fontId="165" fillId="6" borderId="0" xfId="3" applyFont="1" applyFill="1" applyAlignment="1">
      <alignment horizontal="left" vertical="center" wrapText="1" indent="1"/>
    </xf>
    <xf numFmtId="0" fontId="10" fillId="6" borderId="0" xfId="3" applyFont="1" applyFill="1" applyAlignment="1">
      <alignment horizontal="left" vertical="center" wrapText="1" indent="1"/>
    </xf>
    <xf numFmtId="0" fontId="76" fillId="0" borderId="0" xfId="0" applyFont="1" applyAlignment="1">
      <alignment horizontal="left" indent="1"/>
    </xf>
    <xf numFmtId="0" fontId="166" fillId="0" borderId="0" xfId="0" applyFont="1" applyAlignment="1">
      <alignment horizontal="left" indent="1"/>
    </xf>
    <xf numFmtId="0" fontId="76" fillId="6" borderId="0" xfId="0" applyFont="1" applyFill="1" applyAlignment="1">
      <alignment horizontal="left" indent="1"/>
    </xf>
    <xf numFmtId="0" fontId="76" fillId="6" borderId="12" xfId="0" applyFont="1" applyFill="1" applyBorder="1" applyAlignment="1">
      <alignment horizontal="left" indent="1"/>
    </xf>
    <xf numFmtId="0" fontId="167" fillId="0" borderId="0" xfId="0" applyFont="1" applyAlignment="1">
      <alignment horizontal="left" vertical="center" wrapText="1" indent="1"/>
    </xf>
    <xf numFmtId="0" fontId="168" fillId="7" borderId="0" xfId="0" applyFont="1" applyFill="1" applyAlignment="1">
      <alignment horizontal="left" indent="1"/>
    </xf>
    <xf numFmtId="0" fontId="169" fillId="0" borderId="0" xfId="3" applyFont="1" applyFill="1" applyAlignment="1">
      <alignment horizontal="left" vertical="center" wrapText="1" indent="1"/>
    </xf>
    <xf numFmtId="0" fontId="164" fillId="7" borderId="0" xfId="0" applyFont="1" applyFill="1" applyAlignment="1">
      <alignment horizontal="left" vertical="top" wrapText="1" indent="1"/>
    </xf>
    <xf numFmtId="0" fontId="164" fillId="0" borderId="0" xfId="0" applyFont="1" applyAlignment="1">
      <alignment horizontal="left" vertical="center" wrapText="1" indent="1"/>
    </xf>
    <xf numFmtId="0" fontId="164" fillId="7" borderId="0" xfId="0" applyFont="1" applyFill="1" applyAlignment="1">
      <alignment horizontal="left" wrapText="1" indent="1"/>
    </xf>
    <xf numFmtId="0" fontId="165" fillId="6" borderId="8" xfId="3" applyFont="1" applyFill="1" applyBorder="1" applyAlignment="1">
      <alignment horizontal="left" vertical="center" wrapText="1" indent="1"/>
    </xf>
    <xf numFmtId="0" fontId="165" fillId="0" borderId="0" xfId="3" applyFont="1" applyAlignment="1">
      <alignment horizontal="left" vertical="center" indent="1"/>
    </xf>
    <xf numFmtId="0" fontId="165" fillId="0" borderId="8" xfId="3" applyFont="1" applyBorder="1" applyAlignment="1">
      <alignment horizontal="left" vertical="center" wrapText="1" indent="1"/>
    </xf>
    <xf numFmtId="0" fontId="165" fillId="6" borderId="0" xfId="3" applyFont="1" applyFill="1" applyAlignment="1">
      <alignment vertical="center" wrapText="1"/>
    </xf>
    <xf numFmtId="0" fontId="165" fillId="6" borderId="8" xfId="3" applyFont="1" applyFill="1" applyBorder="1" applyAlignment="1">
      <alignment vertical="center" wrapText="1"/>
    </xf>
    <xf numFmtId="0" fontId="3" fillId="9" borderId="8" xfId="1" applyNumberFormat="1" applyFont="1" applyFill="1" applyBorder="1" applyAlignment="1">
      <alignment horizontal="left" vertical="center" wrapText="1" indent="1"/>
    </xf>
    <xf numFmtId="49" fontId="3" fillId="9" borderId="17" xfId="0" applyNumberFormat="1" applyFont="1" applyFill="1" applyBorder="1" applyAlignment="1">
      <alignment horizontal="right" vertical="center" wrapText="1"/>
    </xf>
    <xf numFmtId="0" fontId="3" fillId="9" borderId="17" xfId="1" applyNumberFormat="1" applyFont="1" applyFill="1" applyBorder="1" applyAlignment="1">
      <alignment horizontal="left" vertical="center" wrapText="1" indent="1"/>
    </xf>
    <xf numFmtId="49" fontId="3" fillId="9" borderId="16" xfId="0" applyNumberFormat="1" applyFont="1" applyFill="1" applyBorder="1" applyAlignment="1">
      <alignment horizontal="right" vertical="center" wrapText="1"/>
    </xf>
    <xf numFmtId="0" fontId="3" fillId="9" borderId="16" xfId="1" applyNumberFormat="1" applyFont="1" applyFill="1" applyBorder="1" applyAlignment="1">
      <alignment horizontal="left" vertical="center" wrapText="1" indent="1"/>
    </xf>
    <xf numFmtId="0" fontId="3" fillId="11" borderId="16" xfId="1" applyNumberFormat="1" applyFont="1" applyFill="1" applyBorder="1" applyAlignment="1">
      <alignment horizontal="left" vertical="center" wrapText="1" indent="1"/>
    </xf>
    <xf numFmtId="0" fontId="3" fillId="0" borderId="17" xfId="1" applyNumberFormat="1" applyFont="1" applyBorder="1" applyAlignment="1">
      <alignment horizontal="left" vertical="center" wrapText="1" indent="1"/>
    </xf>
    <xf numFmtId="0" fontId="3" fillId="0" borderId="16" xfId="1" applyNumberFormat="1" applyFont="1" applyBorder="1" applyAlignment="1">
      <alignment horizontal="left" vertical="center" wrapText="1" indent="1"/>
    </xf>
    <xf numFmtId="0" fontId="3" fillId="11" borderId="3" xfId="1" applyNumberFormat="1" applyFont="1" applyFill="1" applyBorder="1" applyAlignment="1">
      <alignment horizontal="left" vertical="center" wrapText="1" indent="1"/>
    </xf>
    <xf numFmtId="0" fontId="3" fillId="0" borderId="8" xfId="0" applyFont="1" applyBorder="1" applyAlignment="1">
      <alignment horizontal="left" vertical="center"/>
    </xf>
    <xf numFmtId="0" fontId="61" fillId="27" borderId="0" xfId="0" applyFont="1" applyFill="1" applyAlignment="1">
      <alignment horizontal="left" vertical="center"/>
    </xf>
    <xf numFmtId="49" fontId="61" fillId="27" borderId="0" xfId="0" applyNumberFormat="1" applyFont="1" applyFill="1" applyAlignment="1">
      <alignment horizontal="right" vertical="center"/>
    </xf>
    <xf numFmtId="0" fontId="62" fillId="27" borderId="0" xfId="0" applyFont="1" applyFill="1" applyAlignment="1">
      <alignment horizontal="left" vertical="center" wrapText="1" indent="1"/>
    </xf>
    <xf numFmtId="0" fontId="63" fillId="27" borderId="0" xfId="0" applyFont="1" applyFill="1" applyAlignment="1">
      <alignment horizontal="left" vertical="center" wrapText="1"/>
    </xf>
    <xf numFmtId="0" fontId="62" fillId="27" borderId="0" xfId="0" applyFont="1" applyFill="1" applyAlignment="1">
      <alignment vertical="center" wrapText="1"/>
    </xf>
    <xf numFmtId="0" fontId="62" fillId="27" borderId="0" xfId="0" applyFont="1" applyFill="1" applyAlignment="1">
      <alignment vertical="center"/>
    </xf>
    <xf numFmtId="0" fontId="10" fillId="0" borderId="0" xfId="0" applyFont="1" applyAlignment="1">
      <alignment horizontal="left" wrapText="1" indent="1"/>
    </xf>
    <xf numFmtId="0" fontId="36" fillId="0" borderId="0" xfId="0" applyFont="1" applyAlignment="1">
      <alignment horizontal="left" vertical="center" wrapText="1" indent="1"/>
    </xf>
    <xf numFmtId="0" fontId="3" fillId="4" borderId="8" xfId="0" applyFont="1" applyFill="1" applyBorder="1" applyAlignment="1">
      <alignment horizontal="left" vertical="center" indent="1"/>
    </xf>
    <xf numFmtId="0" fontId="10" fillId="4" borderId="8" xfId="1" applyNumberFormat="1" applyFont="1" applyFill="1" applyBorder="1" applyAlignment="1">
      <alignment horizontal="left" vertical="center" wrapText="1" indent="1"/>
    </xf>
    <xf numFmtId="0" fontId="3" fillId="4" borderId="0" xfId="0" applyFont="1" applyFill="1" applyAlignment="1">
      <alignment horizontal="left" vertical="center" indent="1"/>
    </xf>
    <xf numFmtId="0" fontId="162" fillId="4" borderId="8" xfId="3" applyFont="1" applyFill="1" applyBorder="1" applyAlignment="1">
      <alignment horizontal="left" vertical="center" indent="1"/>
    </xf>
    <xf numFmtId="0" fontId="162" fillId="4" borderId="0" xfId="3" applyFont="1" applyFill="1" applyBorder="1" applyAlignment="1">
      <alignment horizontal="left" vertical="center" indent="1"/>
    </xf>
    <xf numFmtId="0" fontId="3" fillId="0" borderId="0" xfId="0" applyFont="1" applyAlignment="1">
      <alignment horizontal="left" vertical="center" indent="1"/>
    </xf>
    <xf numFmtId="0" fontId="10" fillId="0" borderId="0" xfId="1" applyNumberFormat="1" applyFont="1" applyFill="1" applyBorder="1" applyAlignment="1">
      <alignment horizontal="left" vertical="center" wrapText="1" indent="1"/>
    </xf>
    <xf numFmtId="0" fontId="63" fillId="27" borderId="0" xfId="0" applyFont="1" applyFill="1" applyAlignment="1">
      <alignment horizontal="left" vertical="center" wrapText="1" indent="1"/>
    </xf>
    <xf numFmtId="0" fontId="36" fillId="0" borderId="3" xfId="0" applyFont="1" applyBorder="1" applyAlignment="1">
      <alignment horizontal="left" vertical="center" wrapText="1" indent="1"/>
    </xf>
    <xf numFmtId="0" fontId="64" fillId="28" borderId="60" xfId="1" applyNumberFormat="1" applyFont="1" applyFill="1" applyBorder="1" applyAlignment="1">
      <alignment horizontal="left" vertical="center" wrapText="1" indent="1"/>
    </xf>
    <xf numFmtId="0" fontId="3" fillId="22" borderId="0" xfId="0" applyFont="1" applyFill="1" applyAlignment="1">
      <alignment horizontal="left" vertical="center" indent="1"/>
    </xf>
    <xf numFmtId="0" fontId="114" fillId="22" borderId="8" xfId="3" applyFont="1" applyFill="1" applyBorder="1" applyAlignment="1">
      <alignment horizontal="left" vertical="center" indent="1"/>
    </xf>
    <xf numFmtId="0" fontId="94" fillId="0" borderId="0" xfId="0" applyFont="1" applyAlignment="1">
      <alignment horizontal="left" vertical="center" wrapText="1" indent="1"/>
    </xf>
    <xf numFmtId="0" fontId="163" fillId="28" borderId="60" xfId="0" applyFont="1" applyFill="1" applyBorder="1" applyAlignment="1">
      <alignment horizontal="left" vertical="center" wrapText="1" indent="1"/>
    </xf>
    <xf numFmtId="0" fontId="3" fillId="22" borderId="8" xfId="0" applyFont="1" applyFill="1" applyBorder="1" applyAlignment="1">
      <alignment horizontal="left" vertical="center" indent="1"/>
    </xf>
    <xf numFmtId="0" fontId="38" fillId="22" borderId="16" xfId="1" applyNumberFormat="1" applyFont="1" applyFill="1" applyBorder="1" applyAlignment="1">
      <alignment horizontal="left" vertical="center" wrapText="1" indent="1"/>
    </xf>
    <xf numFmtId="0" fontId="38" fillId="22" borderId="17" xfId="1" applyNumberFormat="1" applyFont="1" applyFill="1" applyBorder="1" applyAlignment="1">
      <alignment horizontal="left" vertical="center" wrapText="1" indent="1"/>
    </xf>
    <xf numFmtId="0" fontId="162" fillId="0" borderId="17" xfId="3" applyNumberFormat="1" applyFont="1" applyFill="1" applyBorder="1" applyAlignment="1">
      <alignment horizontal="left" vertical="center" wrapText="1" indent="1"/>
    </xf>
    <xf numFmtId="0" fontId="162" fillId="0" borderId="0" xfId="3" applyNumberFormat="1" applyFont="1" applyFill="1" applyBorder="1" applyAlignment="1">
      <alignment horizontal="left" vertical="center" wrapText="1" indent="1"/>
    </xf>
    <xf numFmtId="0" fontId="65" fillId="28" borderId="60" xfId="0" applyFont="1" applyFill="1" applyBorder="1" applyAlignment="1">
      <alignment horizontal="left" vertical="center" wrapText="1" indent="1"/>
    </xf>
    <xf numFmtId="0" fontId="3" fillId="22" borderId="17" xfId="0" applyFont="1" applyFill="1" applyBorder="1" applyAlignment="1">
      <alignment horizontal="left" vertical="center" indent="1"/>
    </xf>
    <xf numFmtId="0" fontId="63" fillId="5" borderId="0" xfId="0" applyFont="1" applyFill="1" applyAlignment="1">
      <alignment horizontal="left" vertical="center" wrapText="1" indent="1"/>
    </xf>
    <xf numFmtId="0" fontId="36" fillId="0" borderId="8" xfId="0" applyFont="1" applyBorder="1" applyAlignment="1">
      <alignment horizontal="left" vertical="center" wrapText="1" indent="1"/>
    </xf>
    <xf numFmtId="0" fontId="114" fillId="9" borderId="8" xfId="3" applyNumberFormat="1" applyFont="1" applyFill="1" applyBorder="1" applyAlignment="1">
      <alignment horizontal="left" vertical="center" wrapText="1" indent="1"/>
    </xf>
    <xf numFmtId="0" fontId="38" fillId="9" borderId="16" xfId="0" applyFont="1" applyFill="1" applyBorder="1" applyAlignment="1">
      <alignment horizontal="left" vertical="center" wrapText="1" indent="1"/>
    </xf>
    <xf numFmtId="0" fontId="38" fillId="9" borderId="8" xfId="0" applyFont="1" applyFill="1" applyBorder="1" applyAlignment="1">
      <alignment horizontal="left" vertical="center" wrapText="1" indent="1"/>
    </xf>
    <xf numFmtId="0" fontId="38" fillId="0" borderId="16" xfId="0" applyFont="1" applyBorder="1" applyAlignment="1">
      <alignment horizontal="left" vertical="center" wrapText="1" indent="1"/>
    </xf>
    <xf numFmtId="0" fontId="38" fillId="0" borderId="0" xfId="0" applyFont="1" applyAlignment="1">
      <alignment horizontal="left" vertical="center" wrapText="1" indent="1"/>
    </xf>
    <xf numFmtId="0" fontId="38" fillId="4" borderId="0" xfId="0" applyFont="1" applyFill="1" applyAlignment="1">
      <alignment horizontal="left" vertical="center" wrapText="1" indent="1"/>
    </xf>
    <xf numFmtId="0" fontId="63" fillId="10" borderId="0" xfId="0" applyFont="1" applyFill="1" applyAlignment="1">
      <alignment horizontal="left" vertical="center" wrapText="1" indent="1"/>
    </xf>
    <xf numFmtId="0" fontId="10" fillId="0" borderId="20" xfId="0" applyFont="1" applyBorder="1" applyAlignment="1">
      <alignment horizontal="left" vertical="center" wrapText="1" indent="1"/>
    </xf>
    <xf numFmtId="0" fontId="10" fillId="11" borderId="0" xfId="0" applyFont="1" applyFill="1" applyAlignment="1">
      <alignment horizontal="left" vertical="center" wrapText="1" indent="1"/>
    </xf>
    <xf numFmtId="0" fontId="3" fillId="0" borderId="0" xfId="1" applyNumberFormat="1" applyFont="1" applyBorder="1" applyAlignment="1">
      <alignment horizontal="left" vertical="center" wrapText="1" indent="1"/>
    </xf>
    <xf numFmtId="0" fontId="38" fillId="0" borderId="16" xfId="1" applyNumberFormat="1" applyFont="1" applyBorder="1" applyAlignment="1">
      <alignment horizontal="left" vertical="center" wrapText="1" indent="1"/>
    </xf>
    <xf numFmtId="0" fontId="38" fillId="0" borderId="8" xfId="1" applyNumberFormat="1" applyFont="1" applyFill="1" applyBorder="1" applyAlignment="1">
      <alignment horizontal="left" vertical="center" wrapText="1" indent="1"/>
    </xf>
    <xf numFmtId="0" fontId="38" fillId="11" borderId="16" xfId="1" applyNumberFormat="1" applyFont="1" applyFill="1" applyBorder="1" applyAlignment="1">
      <alignment horizontal="left" vertical="center" wrapText="1" indent="1"/>
    </xf>
    <xf numFmtId="0" fontId="38" fillId="11" borderId="3" xfId="1" applyNumberFormat="1" applyFont="1" applyFill="1" applyBorder="1" applyAlignment="1">
      <alignment horizontal="left" vertical="center" wrapText="1" indent="1"/>
    </xf>
    <xf numFmtId="0" fontId="49" fillId="18" borderId="77" xfId="0" applyFont="1" applyFill="1" applyBorder="1" applyAlignment="1">
      <alignment horizontal="left" vertical="center" wrapText="1" indent="1"/>
    </xf>
    <xf numFmtId="0" fontId="0" fillId="19" borderId="0" xfId="0" applyFill="1" applyAlignment="1">
      <alignment horizontal="left" vertical="center" indent="2"/>
    </xf>
    <xf numFmtId="0" fontId="0" fillId="19" borderId="3" xfId="0" applyFill="1" applyBorder="1" applyAlignment="1">
      <alignment horizontal="left" vertical="center" indent="2"/>
    </xf>
    <xf numFmtId="0" fontId="165" fillId="4" borderId="8" xfId="3" applyFont="1" applyFill="1" applyBorder="1" applyAlignment="1">
      <alignment horizontal="left" vertical="center" wrapText="1"/>
    </xf>
    <xf numFmtId="0" fontId="3" fillId="11" borderId="0" xfId="0" applyFont="1" applyFill="1" applyAlignment="1">
      <alignment horizontal="left" indent="1"/>
    </xf>
    <xf numFmtId="0" fontId="17" fillId="11" borderId="0" xfId="0" applyFont="1" applyFill="1" applyAlignment="1">
      <alignment horizontal="left"/>
    </xf>
    <xf numFmtId="0" fontId="3" fillId="4" borderId="16" xfId="0" applyFont="1" applyFill="1" applyBorder="1" applyAlignment="1">
      <alignment horizontal="left" vertical="center" wrapText="1"/>
    </xf>
    <xf numFmtId="0" fontId="10" fillId="4" borderId="16" xfId="0" applyFont="1" applyFill="1" applyBorder="1" applyAlignment="1">
      <alignment vertical="center" wrapText="1"/>
    </xf>
    <xf numFmtId="0" fontId="17" fillId="0" borderId="91" xfId="0" applyFont="1" applyBorder="1" applyAlignment="1">
      <alignment vertical="center" wrapText="1"/>
    </xf>
    <xf numFmtId="0" fontId="160" fillId="0" borderId="91" xfId="0" applyFont="1" applyBorder="1" applyAlignment="1">
      <alignment horizontal="left" vertical="center" wrapText="1" indent="1"/>
    </xf>
    <xf numFmtId="0" fontId="3" fillId="6" borderId="0" xfId="0" applyFont="1" applyFill="1" applyAlignment="1">
      <alignment horizontal="center" vertical="center"/>
    </xf>
    <xf numFmtId="0" fontId="3" fillId="11" borderId="16" xfId="1" applyNumberFormat="1" applyFont="1" applyFill="1" applyBorder="1" applyAlignment="1">
      <alignment horizontal="left" vertical="center" wrapText="1"/>
    </xf>
    <xf numFmtId="0" fontId="75" fillId="7" borderId="12" xfId="0" applyFont="1" applyFill="1" applyBorder="1" applyAlignment="1">
      <alignment horizontal="left" vertical="center" wrapText="1"/>
    </xf>
    <xf numFmtId="0" fontId="75" fillId="7" borderId="12" xfId="0" applyFont="1" applyFill="1" applyBorder="1" applyAlignment="1">
      <alignment vertical="center" wrapText="1"/>
    </xf>
    <xf numFmtId="0" fontId="75" fillId="7" borderId="12" xfId="0" applyFont="1" applyFill="1" applyBorder="1" applyAlignment="1">
      <alignment horizontal="left" vertical="center" wrapText="1" indent="1"/>
    </xf>
    <xf numFmtId="0" fontId="61" fillId="7" borderId="92" xfId="0" applyFont="1" applyFill="1" applyBorder="1" applyAlignment="1">
      <alignment horizontal="left" vertical="center"/>
    </xf>
    <xf numFmtId="0" fontId="61" fillId="7" borderId="92" xfId="0" applyFont="1" applyFill="1" applyBorder="1" applyAlignment="1">
      <alignment horizontal="right" vertical="center"/>
    </xf>
    <xf numFmtId="0" fontId="61" fillId="7" borderId="92" xfId="0" applyFont="1" applyFill="1" applyBorder="1" applyAlignment="1">
      <alignment horizontal="left" vertical="center" indent="1"/>
    </xf>
    <xf numFmtId="0" fontId="3" fillId="6" borderId="0" xfId="1" applyNumberFormat="1" applyFont="1" applyFill="1" applyBorder="1" applyAlignment="1">
      <alignment horizontal="left" vertical="center" wrapText="1"/>
    </xf>
    <xf numFmtId="0" fontId="3" fillId="6" borderId="0" xfId="0" applyFont="1" applyFill="1" applyAlignment="1">
      <alignment horizontal="left" vertical="center" indent="1"/>
    </xf>
    <xf numFmtId="0" fontId="10" fillId="6" borderId="0" xfId="1" applyNumberFormat="1" applyFont="1" applyFill="1" applyBorder="1" applyAlignment="1">
      <alignment vertical="center" wrapText="1"/>
    </xf>
    <xf numFmtId="0" fontId="10" fillId="6" borderId="0" xfId="1" applyNumberFormat="1" applyFont="1" applyFill="1" applyBorder="1" applyAlignment="1">
      <alignment vertical="center"/>
    </xf>
    <xf numFmtId="0" fontId="3" fillId="6" borderId="8" xfId="1" applyNumberFormat="1" applyFont="1" applyFill="1" applyBorder="1" applyAlignment="1">
      <alignment horizontal="left" vertical="center" wrapText="1"/>
    </xf>
    <xf numFmtId="0" fontId="3" fillId="6" borderId="8" xfId="0" applyFont="1" applyFill="1" applyBorder="1" applyAlignment="1">
      <alignment horizontal="left" vertical="center" indent="1"/>
    </xf>
    <xf numFmtId="0" fontId="10" fillId="6" borderId="8" xfId="1" applyNumberFormat="1" applyFont="1" applyFill="1" applyBorder="1" applyAlignment="1">
      <alignment vertical="center" wrapText="1"/>
    </xf>
    <xf numFmtId="0" fontId="10" fillId="6" borderId="8" xfId="1" applyNumberFormat="1" applyFont="1" applyFill="1" applyBorder="1" applyAlignment="1">
      <alignment vertical="center"/>
    </xf>
    <xf numFmtId="49" fontId="3" fillId="6" borderId="8" xfId="0" applyNumberFormat="1" applyFont="1" applyFill="1" applyBorder="1" applyAlignment="1">
      <alignment horizontal="right" vertical="center" wrapText="1"/>
    </xf>
    <xf numFmtId="0" fontId="3" fillId="6" borderId="8" xfId="1" applyNumberFormat="1" applyFont="1" applyFill="1" applyBorder="1" applyAlignment="1">
      <alignment horizontal="left" vertical="center" wrapText="1" indent="1"/>
    </xf>
    <xf numFmtId="0" fontId="3" fillId="6" borderId="16" xfId="0" applyFont="1" applyFill="1" applyBorder="1" applyAlignment="1">
      <alignment horizontal="left" vertical="center" indent="1"/>
    </xf>
    <xf numFmtId="0" fontId="10" fillId="6" borderId="0" xfId="1" applyNumberFormat="1" applyFont="1" applyFill="1" applyBorder="1" applyAlignment="1">
      <alignment horizontal="left" vertical="center" wrapText="1"/>
    </xf>
    <xf numFmtId="0" fontId="10" fillId="6" borderId="8" xfId="1" applyNumberFormat="1" applyFont="1" applyFill="1" applyBorder="1" applyAlignment="1">
      <alignment horizontal="left" vertical="center" wrapText="1"/>
    </xf>
    <xf numFmtId="0" fontId="10" fillId="6" borderId="17" xfId="1" applyNumberFormat="1" applyFont="1" applyFill="1" applyBorder="1" applyAlignment="1">
      <alignment horizontal="left" vertical="center" wrapText="1"/>
    </xf>
    <xf numFmtId="0" fontId="10" fillId="6" borderId="17" xfId="1" applyNumberFormat="1" applyFont="1" applyFill="1" applyBorder="1" applyAlignment="1">
      <alignment vertical="center" wrapText="1"/>
    </xf>
    <xf numFmtId="0" fontId="35" fillId="6" borderId="17" xfId="1" applyNumberFormat="1" applyFont="1" applyFill="1" applyBorder="1" applyAlignment="1">
      <alignment vertical="center"/>
    </xf>
    <xf numFmtId="0" fontId="35" fillId="6" borderId="0" xfId="1" applyNumberFormat="1" applyFont="1" applyFill="1" applyBorder="1" applyAlignment="1">
      <alignment vertical="center"/>
    </xf>
    <xf numFmtId="0" fontId="35" fillId="6" borderId="8" xfId="1" applyNumberFormat="1" applyFont="1" applyFill="1" applyBorder="1" applyAlignment="1">
      <alignment vertical="center"/>
    </xf>
    <xf numFmtId="0" fontId="10" fillId="6" borderId="17" xfId="1" applyNumberFormat="1" applyFont="1" applyFill="1" applyBorder="1" applyAlignment="1">
      <alignment vertical="center"/>
    </xf>
    <xf numFmtId="0" fontId="10" fillId="6" borderId="3" xfId="1" applyNumberFormat="1" applyFont="1" applyFill="1" applyBorder="1" applyAlignment="1">
      <alignment horizontal="left" vertical="center" wrapText="1"/>
    </xf>
    <xf numFmtId="49" fontId="3" fillId="6" borderId="8" xfId="1" applyNumberFormat="1" applyFont="1" applyFill="1" applyBorder="1" applyAlignment="1">
      <alignment horizontal="right" vertical="center" wrapText="1"/>
    </xf>
    <xf numFmtId="0" fontId="61" fillId="7" borderId="12" xfId="0" applyFont="1" applyFill="1" applyBorder="1" applyAlignment="1">
      <alignment horizontal="left" vertical="center"/>
    </xf>
    <xf numFmtId="0" fontId="61" fillId="7" borderId="12" xfId="0" applyFont="1" applyFill="1" applyBorder="1" applyAlignment="1">
      <alignment horizontal="right" vertical="center"/>
    </xf>
    <xf numFmtId="0" fontId="62" fillId="7" borderId="12" xfId="0" applyFont="1" applyFill="1" applyBorder="1" applyAlignment="1">
      <alignment horizontal="left" vertical="center" wrapText="1" indent="1"/>
    </xf>
    <xf numFmtId="0" fontId="63" fillId="7" borderId="12" xfId="0" applyFont="1" applyFill="1" applyBorder="1" applyAlignment="1">
      <alignment horizontal="left" vertical="center" wrapText="1"/>
    </xf>
    <xf numFmtId="0" fontId="63" fillId="7" borderId="12" xfId="0" applyFont="1" applyFill="1" applyBorder="1" applyAlignment="1">
      <alignment horizontal="left" vertical="center" wrapText="1" indent="1"/>
    </xf>
    <xf numFmtId="0" fontId="62" fillId="7" borderId="12" xfId="0" applyFont="1" applyFill="1" applyBorder="1" applyAlignment="1">
      <alignment vertical="center" wrapText="1"/>
    </xf>
    <xf numFmtId="0" fontId="62" fillId="7" borderId="12" xfId="0" applyFont="1" applyFill="1" applyBorder="1" applyAlignment="1">
      <alignment vertical="center"/>
    </xf>
    <xf numFmtId="0" fontId="61" fillId="0" borderId="0" xfId="0" applyFont="1" applyAlignment="1">
      <alignment horizontal="left" vertical="center"/>
    </xf>
    <xf numFmtId="49" fontId="61" fillId="0" borderId="0" xfId="0" applyNumberFormat="1" applyFont="1" applyAlignment="1">
      <alignment horizontal="right" vertical="center"/>
    </xf>
    <xf numFmtId="0" fontId="62" fillId="0" borderId="0" xfId="0" applyFont="1" applyAlignment="1">
      <alignment horizontal="left" vertical="center" wrapText="1" indent="1"/>
    </xf>
    <xf numFmtId="0" fontId="63" fillId="0" borderId="0" xfId="0" applyFont="1" applyAlignment="1">
      <alignment horizontal="left" vertical="center" wrapText="1"/>
    </xf>
    <xf numFmtId="0" fontId="63" fillId="0" borderId="0" xfId="0" applyFont="1" applyAlignment="1">
      <alignment horizontal="left" vertical="center" wrapText="1" indent="1"/>
    </xf>
    <xf numFmtId="0" fontId="62" fillId="0" borderId="0" xfId="0" applyFont="1" applyAlignment="1">
      <alignment vertical="center" wrapText="1"/>
    </xf>
    <xf numFmtId="0" fontId="62" fillId="0" borderId="0" xfId="0" applyFont="1" applyAlignment="1">
      <alignment vertical="center"/>
    </xf>
    <xf numFmtId="0" fontId="165" fillId="0" borderId="0" xfId="3" applyFont="1" applyFill="1" applyBorder="1" applyAlignment="1">
      <alignment horizontal="left" vertical="center" wrapText="1"/>
    </xf>
    <xf numFmtId="0" fontId="3" fillId="0" borderId="93" xfId="1" applyNumberFormat="1" applyFont="1" applyFill="1" applyBorder="1" applyAlignment="1">
      <alignment horizontal="left" vertical="center" wrapText="1" indent="1"/>
    </xf>
    <xf numFmtId="0" fontId="10" fillId="0" borderId="93" xfId="1" applyNumberFormat="1" applyFont="1" applyFill="1" applyBorder="1" applyAlignment="1">
      <alignment horizontal="left" vertical="center" wrapText="1"/>
    </xf>
    <xf numFmtId="0" fontId="3" fillId="0" borderId="93" xfId="0" applyFont="1" applyBorder="1" applyAlignment="1">
      <alignment horizontal="left" vertical="center" indent="1"/>
    </xf>
    <xf numFmtId="0" fontId="10" fillId="0" borderId="93" xfId="1" applyNumberFormat="1" applyFont="1" applyFill="1" applyBorder="1" applyAlignment="1">
      <alignment vertical="center" wrapText="1"/>
    </xf>
    <xf numFmtId="0" fontId="10" fillId="0" borderId="93" xfId="1" applyNumberFormat="1" applyFont="1" applyFill="1" applyBorder="1" applyAlignment="1">
      <alignment vertical="center"/>
    </xf>
    <xf numFmtId="0" fontId="35" fillId="0" borderId="0" xfId="0" applyFont="1" applyAlignment="1">
      <alignment horizontal="left" vertical="center" indent="1"/>
    </xf>
    <xf numFmtId="0" fontId="52" fillId="6" borderId="0" xfId="0" applyFont="1" applyFill="1" applyAlignment="1">
      <alignment horizontal="left" vertical="center" indent="1"/>
    </xf>
    <xf numFmtId="0" fontId="52" fillId="6" borderId="12" xfId="0" applyFont="1" applyFill="1" applyBorder="1" applyAlignment="1">
      <alignment horizontal="left" vertical="center" indent="1"/>
    </xf>
    <xf numFmtId="49" fontId="3" fillId="0" borderId="0" xfId="1" applyNumberFormat="1" applyFont="1" applyAlignment="1">
      <alignment horizontal="left" vertical="center" wrapText="1" indent="1"/>
    </xf>
    <xf numFmtId="49" fontId="17" fillId="7" borderId="0" xfId="0" applyNumberFormat="1" applyFont="1" applyFill="1" applyAlignment="1">
      <alignment horizontal="left" vertical="center" wrapText="1" indent="1"/>
    </xf>
    <xf numFmtId="49" fontId="3" fillId="7" borderId="0" xfId="1" applyNumberFormat="1" applyFont="1" applyFill="1" applyBorder="1" applyAlignment="1">
      <alignment horizontal="left" vertical="center" wrapText="1" indent="1"/>
    </xf>
    <xf numFmtId="0" fontId="3" fillId="7" borderId="0" xfId="0" applyFont="1" applyFill="1" applyAlignment="1">
      <alignment horizontal="left" vertical="center" indent="1"/>
    </xf>
    <xf numFmtId="49" fontId="76" fillId="7" borderId="0" xfId="3" applyNumberFormat="1" applyFont="1" applyFill="1" applyBorder="1" applyAlignment="1">
      <alignment horizontal="left" vertical="center" wrapText="1" indent="1"/>
    </xf>
    <xf numFmtId="49" fontId="76" fillId="0" borderId="0" xfId="3" applyNumberFormat="1" applyFont="1" applyFill="1" applyBorder="1" applyAlignment="1">
      <alignment horizontal="left" vertical="center" wrapText="1" indent="1"/>
    </xf>
    <xf numFmtId="0" fontId="3" fillId="0" borderId="3" xfId="0" applyFont="1" applyBorder="1" applyAlignment="1">
      <alignment horizontal="left" vertical="center" wrapText="1" indent="1"/>
    </xf>
    <xf numFmtId="0" fontId="161" fillId="0" borderId="8" xfId="0" applyFont="1" applyBorder="1" applyAlignment="1">
      <alignment horizontal="left" vertical="center" indent="2"/>
    </xf>
    <xf numFmtId="0" fontId="8" fillId="0" borderId="8" xfId="0" applyFont="1" applyBorder="1" applyAlignment="1">
      <alignment horizontal="left" vertical="center" indent="1"/>
    </xf>
    <xf numFmtId="0" fontId="3" fillId="0" borderId="21" xfId="0" applyFont="1" applyBorder="1" applyAlignment="1">
      <alignment horizontal="left" vertical="center" indent="1"/>
    </xf>
    <xf numFmtId="0" fontId="3" fillId="6" borderId="21" xfId="0" applyFont="1" applyFill="1" applyBorder="1" applyAlignment="1">
      <alignment horizontal="left" vertical="center" indent="1"/>
    </xf>
    <xf numFmtId="0" fontId="3" fillId="0" borderId="3" xfId="0" applyFont="1" applyBorder="1" applyAlignment="1">
      <alignment horizontal="left" vertical="center" indent="1"/>
    </xf>
    <xf numFmtId="0" fontId="3" fillId="6" borderId="10" xfId="0" applyFont="1" applyFill="1" applyBorder="1" applyAlignment="1">
      <alignment horizontal="left" vertical="center" indent="1"/>
    </xf>
    <xf numFmtId="0" fontId="7" fillId="0" borderId="3" xfId="3" applyBorder="1" applyAlignment="1">
      <alignment horizontal="left" vertical="center" indent="1"/>
    </xf>
    <xf numFmtId="0" fontId="3" fillId="6" borderId="3" xfId="0" applyFont="1" applyFill="1" applyBorder="1" applyAlignment="1">
      <alignment horizontal="left" vertical="center" indent="1"/>
    </xf>
    <xf numFmtId="0" fontId="3" fillId="0" borderId="0" xfId="0" applyFont="1" applyAlignment="1">
      <alignment horizontal="left" vertical="top" wrapText="1" indent="1"/>
    </xf>
    <xf numFmtId="0" fontId="7" fillId="0" borderId="8" xfId="3" applyBorder="1" applyAlignment="1">
      <alignment horizontal="left" vertical="center" wrapText="1" indent="1"/>
    </xf>
    <xf numFmtId="0" fontId="17" fillId="0" borderId="91" xfId="0" applyFont="1" applyBorder="1" applyAlignment="1">
      <alignment horizontal="left" vertical="center" wrapText="1" indent="1"/>
    </xf>
    <xf numFmtId="0" fontId="10" fillId="0" borderId="17" xfId="0" applyFont="1" applyBorder="1" applyAlignment="1">
      <alignment horizontal="left" vertical="center" wrapText="1"/>
    </xf>
    <xf numFmtId="0" fontId="10" fillId="0" borderId="8" xfId="0" applyFont="1" applyBorder="1" applyAlignment="1">
      <alignment horizontal="left" vertical="center" wrapText="1"/>
    </xf>
    <xf numFmtId="0" fontId="3" fillId="4" borderId="17" xfId="0" applyFont="1" applyFill="1" applyBorder="1" applyAlignment="1">
      <alignment horizontal="left" vertical="center" wrapText="1" indent="1"/>
    </xf>
    <xf numFmtId="0" fontId="3" fillId="4" borderId="8" xfId="0" applyFont="1" applyFill="1" applyBorder="1" applyAlignment="1">
      <alignment horizontal="left" vertical="center" wrapText="1" indent="1"/>
    </xf>
    <xf numFmtId="49" fontId="3" fillId="4" borderId="17" xfId="0" applyNumberFormat="1" applyFont="1" applyFill="1" applyBorder="1" applyAlignment="1">
      <alignment horizontal="right" vertical="center" wrapText="1"/>
    </xf>
    <xf numFmtId="49" fontId="3" fillId="4" borderId="8" xfId="0" applyNumberFormat="1" applyFont="1" applyFill="1" applyBorder="1" applyAlignment="1">
      <alignment horizontal="right" vertical="center" wrapText="1"/>
    </xf>
    <xf numFmtId="49" fontId="3" fillId="9" borderId="17" xfId="0" applyNumberFormat="1" applyFont="1" applyFill="1" applyBorder="1" applyAlignment="1">
      <alignment horizontal="right" vertical="center" wrapText="1" indent="1"/>
    </xf>
    <xf numFmtId="0" fontId="10" fillId="9" borderId="17" xfId="0" applyFont="1" applyFill="1" applyBorder="1" applyAlignment="1">
      <alignment horizontal="left" vertical="center" wrapText="1" indent="1"/>
    </xf>
    <xf numFmtId="0" fontId="3" fillId="0" borderId="0" xfId="0" applyFont="1" applyAlignment="1">
      <alignment horizontal="left" vertical="center" wrapText="1" indent="1"/>
    </xf>
    <xf numFmtId="0" fontId="3" fillId="0" borderId="8" xfId="0" applyFont="1" applyBorder="1" applyAlignment="1">
      <alignment horizontal="left" vertical="center" wrapText="1" indent="1"/>
    </xf>
    <xf numFmtId="49" fontId="3" fillId="0" borderId="0" xfId="0" applyNumberFormat="1" applyFont="1" applyAlignment="1">
      <alignment horizontal="right" vertical="center" wrapText="1"/>
    </xf>
    <xf numFmtId="49" fontId="3" fillId="0" borderId="8" xfId="0" applyNumberFormat="1" applyFont="1" applyBorder="1" applyAlignment="1">
      <alignment horizontal="right" vertical="center" wrapText="1"/>
    </xf>
    <xf numFmtId="0" fontId="3" fillId="0" borderId="17" xfId="0" applyFont="1" applyBorder="1" applyAlignment="1">
      <alignment horizontal="left" vertical="center" wrapText="1" indent="1"/>
    </xf>
    <xf numFmtId="0" fontId="3" fillId="11" borderId="17" xfId="0" applyFont="1" applyFill="1" applyBorder="1" applyAlignment="1">
      <alignment horizontal="left" vertical="center" wrapText="1" indent="1"/>
    </xf>
    <xf numFmtId="0" fontId="3" fillId="11" borderId="8" xfId="0" applyFont="1" applyFill="1" applyBorder="1" applyAlignment="1">
      <alignment horizontal="left" vertical="center" wrapText="1" indent="1"/>
    </xf>
    <xf numFmtId="49" fontId="3" fillId="11" borderId="17" xfId="0" applyNumberFormat="1" applyFont="1" applyFill="1" applyBorder="1" applyAlignment="1">
      <alignment horizontal="right" vertical="center" wrapText="1"/>
    </xf>
    <xf numFmtId="49" fontId="3" fillId="11" borderId="8" xfId="0" applyNumberFormat="1" applyFont="1" applyFill="1" applyBorder="1" applyAlignment="1">
      <alignment horizontal="right" vertical="center" wrapText="1"/>
    </xf>
    <xf numFmtId="49" fontId="3" fillId="9" borderId="16" xfId="0" applyNumberFormat="1" applyFont="1" applyFill="1" applyBorder="1" applyAlignment="1">
      <alignment horizontal="right" vertical="center" wrapText="1" indent="1"/>
    </xf>
    <xf numFmtId="0" fontId="3" fillId="22" borderId="17" xfId="0" applyFont="1" applyFill="1" applyBorder="1" applyAlignment="1">
      <alignment horizontal="left" vertical="center" wrapText="1" indent="1"/>
    </xf>
    <xf numFmtId="49" fontId="3" fillId="22" borderId="17" xfId="0" applyNumberFormat="1" applyFont="1" applyFill="1" applyBorder="1" applyAlignment="1">
      <alignment horizontal="right" vertical="center" wrapText="1"/>
    </xf>
    <xf numFmtId="0" fontId="10" fillId="22" borderId="17" xfId="1" applyNumberFormat="1" applyFont="1" applyFill="1" applyBorder="1" applyAlignment="1">
      <alignment horizontal="left" vertical="center" wrapText="1" indent="1"/>
    </xf>
    <xf numFmtId="49" fontId="3" fillId="22" borderId="16" xfId="0" applyNumberFormat="1" applyFont="1" applyFill="1" applyBorder="1" applyAlignment="1">
      <alignment horizontal="right" vertical="center" wrapText="1"/>
    </xf>
    <xf numFmtId="49" fontId="3" fillId="6" borderId="0" xfId="0" applyNumberFormat="1" applyFont="1" applyFill="1" applyAlignment="1">
      <alignment horizontal="right" vertical="center" wrapText="1"/>
    </xf>
    <xf numFmtId="49" fontId="3" fillId="6" borderId="16" xfId="0" applyNumberFormat="1" applyFont="1" applyFill="1" applyBorder="1" applyAlignment="1">
      <alignment horizontal="right" vertical="center" wrapText="1"/>
    </xf>
    <xf numFmtId="0" fontId="10" fillId="22" borderId="0" xfId="1" applyNumberFormat="1" applyFont="1" applyFill="1" applyBorder="1" applyAlignment="1">
      <alignment horizontal="left" vertical="center" wrapText="1" indent="1"/>
    </xf>
    <xf numFmtId="0" fontId="10" fillId="22" borderId="16" xfId="1" applyNumberFormat="1" applyFont="1" applyFill="1" applyBorder="1" applyAlignment="1">
      <alignment horizontal="left" vertical="center" wrapText="1" indent="1"/>
    </xf>
    <xf numFmtId="0" fontId="3" fillId="0" borderId="17" xfId="1" applyNumberFormat="1" applyFont="1" applyFill="1" applyBorder="1" applyAlignment="1">
      <alignment horizontal="left" vertical="center" wrapText="1" indent="1"/>
    </xf>
    <xf numFmtId="49" fontId="3" fillId="0" borderId="17" xfId="1" applyNumberFormat="1" applyFont="1" applyFill="1" applyBorder="1" applyAlignment="1">
      <alignment horizontal="right" vertical="center" wrapText="1"/>
    </xf>
    <xf numFmtId="0" fontId="10" fillId="0" borderId="17" xfId="1" applyNumberFormat="1" applyFont="1" applyFill="1" applyBorder="1" applyAlignment="1">
      <alignment horizontal="left" vertical="center" wrapText="1" indent="1"/>
    </xf>
    <xf numFmtId="0" fontId="3" fillId="22" borderId="16" xfId="0" applyFont="1" applyFill="1" applyBorder="1" applyAlignment="1">
      <alignment horizontal="left" vertical="center" wrapText="1" indent="1"/>
    </xf>
    <xf numFmtId="0" fontId="3" fillId="0" borderId="17" xfId="0" applyFont="1" applyBorder="1" applyAlignment="1">
      <alignment horizontal="left" vertical="center" wrapText="1" indent="2"/>
    </xf>
    <xf numFmtId="0" fontId="3" fillId="6" borderId="17" xfId="1" applyNumberFormat="1" applyFont="1" applyFill="1" applyBorder="1" applyAlignment="1">
      <alignment horizontal="left" vertical="center" wrapText="1" indent="1"/>
    </xf>
    <xf numFmtId="0" fontId="3" fillId="4" borderId="0" xfId="0" applyFont="1" applyFill="1" applyAlignment="1">
      <alignment horizontal="left" vertical="center" wrapText="1" indent="1"/>
    </xf>
    <xf numFmtId="0" fontId="3" fillId="4" borderId="1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8" xfId="0" applyFont="1" applyFill="1" applyBorder="1" applyAlignment="1">
      <alignment horizontal="left" vertical="center" wrapText="1"/>
    </xf>
    <xf numFmtId="0" fontId="3" fillId="4" borderId="0" xfId="1" applyNumberFormat="1" applyFont="1" applyFill="1" applyBorder="1" applyAlignment="1">
      <alignment horizontal="left" vertical="center" wrapText="1" indent="1"/>
    </xf>
    <xf numFmtId="0" fontId="3" fillId="4" borderId="8" xfId="1" applyNumberFormat="1" applyFont="1" applyFill="1" applyBorder="1" applyAlignment="1">
      <alignment horizontal="left" vertical="center" wrapText="1" indent="1"/>
    </xf>
    <xf numFmtId="49" fontId="3" fillId="4" borderId="0" xfId="0" applyNumberFormat="1" applyFont="1" applyFill="1" applyAlignment="1">
      <alignment horizontal="right" vertical="center" wrapText="1"/>
    </xf>
    <xf numFmtId="0" fontId="10" fillId="22" borderId="17" xfId="1" applyNumberFormat="1" applyFont="1" applyFill="1" applyBorder="1" applyAlignment="1">
      <alignment horizontal="left" vertical="center" wrapText="1"/>
    </xf>
    <xf numFmtId="0" fontId="3" fillId="22" borderId="17" xfId="1" applyNumberFormat="1" applyFont="1" applyFill="1" applyBorder="1" applyAlignment="1">
      <alignment horizontal="left" vertical="center" wrapText="1" indent="1"/>
    </xf>
    <xf numFmtId="49" fontId="3" fillId="6" borderId="17" xfId="1" applyNumberFormat="1" applyFont="1" applyFill="1" applyBorder="1" applyAlignment="1">
      <alignment horizontal="right" vertical="center" wrapText="1"/>
    </xf>
    <xf numFmtId="49" fontId="3" fillId="6" borderId="16" xfId="1" applyNumberFormat="1" applyFont="1" applyFill="1" applyBorder="1" applyAlignment="1">
      <alignment horizontal="right" vertical="center" wrapText="1"/>
    </xf>
    <xf numFmtId="0" fontId="3" fillId="6" borderId="16" xfId="1" applyNumberFormat="1" applyFont="1" applyFill="1" applyBorder="1" applyAlignment="1">
      <alignment horizontal="left" vertical="center" wrapText="1" indent="1"/>
    </xf>
    <xf numFmtId="0" fontId="3" fillId="6" borderId="0" xfId="1" applyNumberFormat="1" applyFont="1" applyFill="1" applyBorder="1" applyAlignment="1">
      <alignment horizontal="left" vertical="center" wrapText="1" indent="1"/>
    </xf>
    <xf numFmtId="0" fontId="3" fillId="6" borderId="8" xfId="1" applyNumberFormat="1" applyFont="1" applyFill="1" applyBorder="1" applyAlignment="1">
      <alignment horizontal="left" vertical="center" wrapText="1" indent="1"/>
    </xf>
    <xf numFmtId="0" fontId="10" fillId="6" borderId="0" xfId="1" applyNumberFormat="1" applyFont="1" applyFill="1" applyBorder="1" applyAlignment="1">
      <alignment horizontal="left" vertical="center" wrapText="1"/>
    </xf>
    <xf numFmtId="0" fontId="10" fillId="6" borderId="8" xfId="1" applyNumberFormat="1" applyFont="1" applyFill="1" applyBorder="1" applyAlignment="1">
      <alignment horizontal="left" vertical="center" wrapText="1"/>
    </xf>
    <xf numFmtId="49" fontId="3" fillId="6" borderId="8" xfId="0" applyNumberFormat="1" applyFont="1" applyFill="1" applyBorder="1" applyAlignment="1">
      <alignment horizontal="right" vertical="center" wrapText="1"/>
    </xf>
    <xf numFmtId="49" fontId="3" fillId="22" borderId="8" xfId="0" applyNumberFormat="1" applyFont="1" applyFill="1" applyBorder="1" applyAlignment="1">
      <alignment horizontal="right" vertical="center" wrapText="1"/>
    </xf>
    <xf numFmtId="0" fontId="3" fillId="22" borderId="0" xfId="1" applyNumberFormat="1" applyFont="1" applyFill="1" applyBorder="1" applyAlignment="1">
      <alignment horizontal="left" vertical="center" wrapText="1" indent="1"/>
    </xf>
    <xf numFmtId="0" fontId="3" fillId="22" borderId="8" xfId="1" applyNumberFormat="1" applyFont="1" applyFill="1" applyBorder="1" applyAlignment="1">
      <alignment horizontal="left" vertical="center" wrapText="1" indent="1"/>
    </xf>
    <xf numFmtId="0" fontId="3" fillId="6" borderId="0" xfId="0" applyFont="1" applyFill="1" applyAlignment="1">
      <alignment horizontal="left" vertical="center" wrapText="1" indent="1"/>
    </xf>
    <xf numFmtId="0" fontId="3" fillId="6" borderId="8" xfId="0" applyFont="1" applyFill="1" applyBorder="1" applyAlignment="1">
      <alignment horizontal="left" vertical="center" wrapText="1" indent="1"/>
    </xf>
    <xf numFmtId="0" fontId="10" fillId="9" borderId="17" xfId="0" applyFont="1" applyFill="1" applyBorder="1" applyAlignment="1">
      <alignment horizontal="left" vertical="center" wrapText="1"/>
    </xf>
    <xf numFmtId="0" fontId="10" fillId="9" borderId="8" xfId="0" applyFont="1" applyFill="1" applyBorder="1" applyAlignment="1">
      <alignment horizontal="left" vertical="center" wrapText="1"/>
    </xf>
    <xf numFmtId="0" fontId="3" fillId="9" borderId="17" xfId="0" applyFont="1" applyFill="1" applyBorder="1" applyAlignment="1">
      <alignment horizontal="left" vertical="center" wrapText="1" indent="1"/>
    </xf>
    <xf numFmtId="0" fontId="3" fillId="9" borderId="8" xfId="0" applyFont="1" applyFill="1" applyBorder="1" applyAlignment="1">
      <alignment horizontal="left" vertical="center" wrapText="1" indent="1"/>
    </xf>
    <xf numFmtId="0" fontId="3" fillId="9" borderId="0" xfId="0" applyFont="1" applyFill="1" applyAlignment="1">
      <alignment horizontal="left" vertical="center" wrapText="1" indent="1"/>
    </xf>
    <xf numFmtId="49" fontId="3" fillId="9" borderId="17" xfId="0" applyNumberFormat="1" applyFont="1" applyFill="1" applyBorder="1" applyAlignment="1">
      <alignment horizontal="right" vertical="center" wrapText="1"/>
    </xf>
    <xf numFmtId="49" fontId="3" fillId="9" borderId="8" xfId="0" applyNumberFormat="1" applyFont="1" applyFill="1" applyBorder="1" applyAlignment="1">
      <alignment horizontal="right" vertical="center" wrapText="1"/>
    </xf>
    <xf numFmtId="0" fontId="3" fillId="9" borderId="17" xfId="1" applyNumberFormat="1" applyFont="1" applyFill="1" applyBorder="1" applyAlignment="1">
      <alignment horizontal="left" vertical="center" wrapText="1" indent="1"/>
    </xf>
    <xf numFmtId="0" fontId="3" fillId="9" borderId="8" xfId="1" applyNumberFormat="1" applyFont="1" applyFill="1" applyBorder="1" applyAlignment="1">
      <alignment horizontal="left" vertical="center" wrapText="1" indent="1"/>
    </xf>
    <xf numFmtId="0" fontId="10" fillId="0" borderId="0" xfId="0" applyFont="1" applyAlignment="1">
      <alignment horizontal="left" vertical="center" wrapText="1" indent="1"/>
    </xf>
    <xf numFmtId="0" fontId="10" fillId="0" borderId="8" xfId="0" applyFont="1" applyBorder="1" applyAlignment="1">
      <alignment horizontal="left" vertical="center" wrapText="1" indent="1"/>
    </xf>
    <xf numFmtId="49" fontId="3" fillId="0" borderId="0" xfId="0" applyNumberFormat="1" applyFont="1" applyAlignment="1">
      <alignment horizontal="right" vertical="center" wrapText="1" indent="1"/>
    </xf>
    <xf numFmtId="49" fontId="3" fillId="0" borderId="8" xfId="0" applyNumberFormat="1" applyFont="1" applyBorder="1" applyAlignment="1">
      <alignment horizontal="right" vertical="center" wrapText="1" indent="1"/>
    </xf>
    <xf numFmtId="0" fontId="10" fillId="4" borderId="17"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3" fillId="19" borderId="17" xfId="0" applyFont="1" applyFill="1" applyBorder="1" applyAlignment="1">
      <alignment horizontal="left" vertical="center" indent="1"/>
    </xf>
    <xf numFmtId="0" fontId="3" fillId="19" borderId="0" xfId="0" applyFont="1" applyFill="1" applyAlignment="1">
      <alignment horizontal="left" vertical="center" indent="1"/>
    </xf>
    <xf numFmtId="0" fontId="3" fillId="19" borderId="3" xfId="0" applyFont="1" applyFill="1" applyBorder="1" applyAlignment="1">
      <alignment horizontal="left" vertical="center" indent="1"/>
    </xf>
    <xf numFmtId="49" fontId="3" fillId="9" borderId="8" xfId="0" applyNumberFormat="1" applyFont="1" applyFill="1" applyBorder="1" applyAlignment="1">
      <alignment horizontal="right" vertical="center" wrapText="1" indent="1"/>
    </xf>
    <xf numFmtId="0" fontId="10" fillId="9" borderId="8"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9" borderId="16" xfId="0" applyFont="1" applyFill="1" applyBorder="1" applyAlignment="1">
      <alignment horizontal="left" vertical="center" wrapText="1" indent="1"/>
    </xf>
    <xf numFmtId="49" fontId="3" fillId="0" borderId="17" xfId="0" applyNumberFormat="1" applyFont="1" applyBorder="1" applyAlignment="1">
      <alignment horizontal="right" vertical="center" wrapText="1" indent="1"/>
    </xf>
    <xf numFmtId="0" fontId="49" fillId="18" borderId="77" xfId="0" applyFont="1" applyFill="1" applyBorder="1" applyAlignment="1">
      <alignment horizontal="left" vertical="center" wrapText="1"/>
    </xf>
    <xf numFmtId="0" fontId="3" fillId="0" borderId="0" xfId="1" applyNumberFormat="1" applyFont="1" applyFill="1" applyBorder="1" applyAlignment="1">
      <alignment horizontal="left" vertical="center" wrapText="1" indent="1"/>
    </xf>
    <xf numFmtId="0" fontId="3" fillId="22" borderId="17" xfId="0" applyFont="1" applyFill="1" applyBorder="1" applyAlignment="1">
      <alignment horizontal="left" vertical="center" wrapText="1" indent="2"/>
    </xf>
    <xf numFmtId="49" fontId="3" fillId="0" borderId="17" xfId="0" applyNumberFormat="1" applyFont="1" applyBorder="1" applyAlignment="1">
      <alignment horizontal="right" vertical="center" wrapText="1"/>
    </xf>
    <xf numFmtId="49" fontId="3" fillId="0" borderId="16" xfId="0" applyNumberFormat="1" applyFont="1" applyBorder="1" applyAlignment="1">
      <alignment horizontal="right" vertical="center" wrapText="1"/>
    </xf>
    <xf numFmtId="0" fontId="3" fillId="0" borderId="16" xfId="1" applyNumberFormat="1" applyFont="1" applyFill="1" applyBorder="1" applyAlignment="1">
      <alignment horizontal="left" vertical="center" wrapText="1" indent="1"/>
    </xf>
    <xf numFmtId="0" fontId="3" fillId="0" borderId="8" xfId="1" applyNumberFormat="1" applyFont="1" applyFill="1" applyBorder="1" applyAlignment="1">
      <alignment horizontal="left" vertical="center" wrapText="1" indent="1"/>
    </xf>
    <xf numFmtId="0" fontId="3" fillId="0" borderId="17" xfId="1" applyNumberFormat="1" applyFont="1" applyBorder="1" applyAlignment="1">
      <alignment horizontal="left" vertical="center" wrapText="1" indent="1"/>
    </xf>
    <xf numFmtId="0" fontId="3" fillId="0" borderId="8" xfId="1" applyNumberFormat="1" applyFont="1" applyBorder="1" applyAlignment="1">
      <alignment horizontal="left" vertical="center" wrapText="1" indent="1"/>
    </xf>
    <xf numFmtId="0" fontId="10" fillId="0" borderId="17" xfId="1" applyNumberFormat="1" applyFont="1" applyBorder="1" applyAlignment="1">
      <alignment horizontal="left" vertical="center" wrapText="1"/>
    </xf>
    <xf numFmtId="0" fontId="10" fillId="0" borderId="8" xfId="1" applyNumberFormat="1" applyFont="1" applyBorder="1" applyAlignment="1">
      <alignment horizontal="left" vertical="center" wrapText="1"/>
    </xf>
    <xf numFmtId="0" fontId="75" fillId="7" borderId="12" xfId="0" applyFont="1" applyFill="1" applyBorder="1" applyAlignment="1">
      <alignment horizontal="left" vertical="center" wrapText="1" indent="4"/>
    </xf>
    <xf numFmtId="0" fontId="3" fillId="4" borderId="17" xfId="1" applyNumberFormat="1" applyFont="1" applyFill="1" applyBorder="1" applyAlignment="1">
      <alignment horizontal="left" vertical="center" wrapText="1" indent="1"/>
    </xf>
    <xf numFmtId="49" fontId="3" fillId="4" borderId="16" xfId="0" applyNumberFormat="1" applyFont="1" applyFill="1" applyBorder="1" applyAlignment="1">
      <alignment horizontal="right" vertical="center" wrapText="1"/>
    </xf>
    <xf numFmtId="0" fontId="3" fillId="6" borderId="0" xfId="0" applyFont="1" applyFill="1" applyAlignment="1">
      <alignment horizontal="left" vertical="center" wrapText="1"/>
    </xf>
    <xf numFmtId="0" fontId="3" fillId="6" borderId="8" xfId="0" applyFont="1" applyFill="1" applyBorder="1" applyAlignment="1">
      <alignment horizontal="left" vertical="center" wrapText="1"/>
    </xf>
    <xf numFmtId="0" fontId="10" fillId="11" borderId="17" xfId="0" applyFont="1" applyFill="1" applyBorder="1" applyAlignment="1">
      <alignment horizontal="left" vertical="center" wrapText="1" indent="1"/>
    </xf>
    <xf numFmtId="0" fontId="10" fillId="11" borderId="8" xfId="0" applyFont="1" applyFill="1" applyBorder="1" applyAlignment="1">
      <alignment horizontal="left" vertical="center" wrapText="1" indent="1"/>
    </xf>
    <xf numFmtId="0" fontId="3" fillId="11" borderId="17" xfId="0" applyFont="1" applyFill="1" applyBorder="1" applyAlignment="1">
      <alignment horizontal="left" vertical="center" wrapText="1"/>
    </xf>
    <xf numFmtId="0" fontId="3" fillId="11" borderId="0" xfId="0" applyFont="1" applyFill="1" applyAlignment="1">
      <alignment horizontal="left" vertical="center" wrapText="1"/>
    </xf>
    <xf numFmtId="0" fontId="3" fillId="11" borderId="8" xfId="0" applyFont="1" applyFill="1" applyBorder="1" applyAlignment="1">
      <alignment horizontal="left" vertical="center" wrapText="1"/>
    </xf>
    <xf numFmtId="0" fontId="3" fillId="11" borderId="0" xfId="0" applyFont="1" applyFill="1" applyAlignment="1">
      <alignment horizontal="left" vertical="center" wrapText="1" indent="1"/>
    </xf>
    <xf numFmtId="0" fontId="3" fillId="11" borderId="3" xfId="0" applyFont="1" applyFill="1" applyBorder="1" applyAlignment="1">
      <alignment horizontal="left" vertical="center" wrapText="1" indent="1"/>
    </xf>
    <xf numFmtId="0" fontId="3" fillId="11" borderId="17" xfId="1" applyNumberFormat="1" applyFont="1" applyFill="1" applyBorder="1" applyAlignment="1">
      <alignment horizontal="left" vertical="center" wrapText="1" indent="1"/>
    </xf>
    <xf numFmtId="0" fontId="3" fillId="11" borderId="8" xfId="1" applyNumberFormat="1" applyFont="1" applyFill="1" applyBorder="1" applyAlignment="1">
      <alignment horizontal="left" vertical="center" wrapText="1" indent="1"/>
    </xf>
    <xf numFmtId="0" fontId="3" fillId="0" borderId="0" xfId="0" applyFont="1" applyAlignment="1">
      <alignment horizontal="left" vertical="center" indent="1"/>
    </xf>
    <xf numFmtId="0" fontId="3" fillId="0" borderId="8" xfId="0" applyFont="1" applyBorder="1" applyAlignment="1">
      <alignment horizontal="left" vertical="center" indent="1"/>
    </xf>
    <xf numFmtId="0" fontId="3" fillId="6" borderId="0" xfId="0" applyFont="1" applyFill="1" applyAlignment="1">
      <alignment horizontal="left" vertical="center" indent="1"/>
    </xf>
    <xf numFmtId="49" fontId="69" fillId="0" borderId="8" xfId="1" applyNumberFormat="1" applyFont="1" applyFill="1" applyBorder="1" applyAlignment="1">
      <alignment horizontal="left" vertical="center"/>
    </xf>
    <xf numFmtId="0" fontId="51" fillId="6" borderId="0" xfId="0" applyFont="1" applyFill="1" applyAlignment="1">
      <alignment horizontal="left"/>
    </xf>
    <xf numFmtId="0" fontId="64" fillId="7" borderId="0" xfId="0" applyFont="1" applyFill="1" applyAlignment="1">
      <alignment horizontal="left" vertical="center"/>
    </xf>
    <xf numFmtId="49" fontId="69" fillId="6" borderId="0" xfId="1" applyNumberFormat="1" applyFont="1" applyFill="1" applyBorder="1" applyAlignment="1">
      <alignment horizontal="left" vertical="center"/>
    </xf>
    <xf numFmtId="49" fontId="10" fillId="6" borderId="0" xfId="1" applyNumberFormat="1" applyFont="1" applyFill="1" applyBorder="1" applyAlignment="1">
      <alignment horizontal="left" vertical="center" wrapText="1" indent="1"/>
    </xf>
    <xf numFmtId="0" fontId="49" fillId="7" borderId="12" xfId="0" applyFont="1" applyFill="1" applyBorder="1" applyAlignment="1">
      <alignment horizontal="left" vertical="center" wrapText="1"/>
    </xf>
    <xf numFmtId="49" fontId="69" fillId="0" borderId="0" xfId="1" applyNumberFormat="1" applyFont="1" applyFill="1" applyBorder="1" applyAlignment="1">
      <alignment horizontal="left" vertical="center"/>
    </xf>
    <xf numFmtId="49" fontId="10" fillId="0" borderId="0" xfId="1" applyNumberFormat="1" applyFont="1" applyFill="1" applyBorder="1" applyAlignment="1">
      <alignment horizontal="left" vertical="center" wrapText="1" indent="1"/>
    </xf>
    <xf numFmtId="49" fontId="10" fillId="0" borderId="0" xfId="1" applyNumberFormat="1" applyFont="1" applyAlignment="1">
      <alignment horizontal="left" vertical="center" wrapText="1" indent="1"/>
    </xf>
    <xf numFmtId="49" fontId="69" fillId="6" borderId="8" xfId="1" applyNumberFormat="1" applyFont="1" applyFill="1" applyBorder="1" applyAlignment="1">
      <alignment horizontal="left" vertical="center"/>
    </xf>
    <xf numFmtId="49" fontId="10" fillId="6" borderId="8" xfId="1" applyNumberFormat="1" applyFont="1" applyFill="1" applyBorder="1" applyAlignment="1">
      <alignment horizontal="left" vertical="center" wrapText="1" indent="1"/>
    </xf>
    <xf numFmtId="49" fontId="69" fillId="6" borderId="0" xfId="1" applyNumberFormat="1" applyFont="1" applyFill="1" applyAlignment="1">
      <alignment horizontal="left" vertical="center"/>
    </xf>
    <xf numFmtId="49" fontId="10" fillId="6" borderId="0" xfId="1" applyNumberFormat="1" applyFont="1" applyFill="1" applyAlignment="1">
      <alignment horizontal="left" vertical="center" wrapText="1" indent="1"/>
    </xf>
    <xf numFmtId="49" fontId="10" fillId="6" borderId="0" xfId="1" applyNumberFormat="1" applyFont="1" applyFill="1" applyAlignment="1">
      <alignment horizontal="left" vertical="center" wrapText="1" indent="2"/>
    </xf>
    <xf numFmtId="49" fontId="10" fillId="6" borderId="8" xfId="1" applyNumberFormat="1" applyFont="1" applyFill="1" applyBorder="1" applyAlignment="1">
      <alignment horizontal="left" vertical="center" wrapText="1" indent="2"/>
    </xf>
    <xf numFmtId="49" fontId="69" fillId="6" borderId="3" xfId="1" applyNumberFormat="1" applyFont="1" applyFill="1" applyBorder="1" applyAlignment="1">
      <alignment horizontal="left" vertical="center"/>
    </xf>
    <xf numFmtId="49" fontId="10" fillId="0" borderId="8" xfId="1" applyNumberFormat="1" applyFont="1" applyFill="1" applyBorder="1" applyAlignment="1">
      <alignment horizontal="left" vertical="center" wrapText="1" indent="1"/>
    </xf>
    <xf numFmtId="49" fontId="10" fillId="0" borderId="0" xfId="1" applyNumberFormat="1" applyFont="1" applyBorder="1" applyAlignment="1">
      <alignment horizontal="left" vertical="center" wrapText="1" indent="1"/>
    </xf>
    <xf numFmtId="49" fontId="10" fillId="0" borderId="8" xfId="1" applyNumberFormat="1" applyFont="1" applyBorder="1" applyAlignment="1">
      <alignment horizontal="left" vertical="center" wrapText="1" indent="1"/>
    </xf>
    <xf numFmtId="49" fontId="69" fillId="0" borderId="3" xfId="1" applyNumberFormat="1" applyFont="1" applyFill="1" applyBorder="1" applyAlignment="1">
      <alignment horizontal="left" vertical="center"/>
    </xf>
    <xf numFmtId="0" fontId="10" fillId="6" borderId="0" xfId="0" applyFont="1" applyFill="1" applyAlignment="1">
      <alignment horizontal="left" vertical="center" wrapText="1"/>
    </xf>
    <xf numFmtId="0" fontId="10" fillId="6" borderId="8" xfId="0" applyFont="1" applyFill="1" applyBorder="1" applyAlignment="1">
      <alignment horizontal="left" vertical="center" wrapText="1"/>
    </xf>
    <xf numFmtId="0" fontId="10" fillId="0" borderId="0" xfId="0" applyFont="1" applyAlignment="1">
      <alignment horizontal="left" vertical="center" wrapText="1"/>
    </xf>
    <xf numFmtId="0" fontId="10" fillId="0" borderId="0"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65" fillId="0" borderId="0" xfId="3" applyFont="1" applyAlignment="1">
      <alignment horizontal="left" vertical="center" indent="1"/>
    </xf>
    <xf numFmtId="0" fontId="165" fillId="0" borderId="8" xfId="3" applyFont="1" applyBorder="1" applyAlignment="1">
      <alignment horizontal="left" vertical="center" indent="1"/>
    </xf>
    <xf numFmtId="0" fontId="165" fillId="4" borderId="0" xfId="3" applyFont="1" applyFill="1" applyAlignment="1">
      <alignment horizontal="center" vertical="center" wrapText="1"/>
    </xf>
    <xf numFmtId="0" fontId="165" fillId="4" borderId="3" xfId="3" applyFont="1" applyFill="1" applyBorder="1" applyAlignment="1">
      <alignment horizontal="center" vertical="center" wrapText="1"/>
    </xf>
    <xf numFmtId="0" fontId="10" fillId="6" borderId="0" xfId="3" applyFont="1" applyFill="1" applyAlignment="1">
      <alignment horizontal="left" vertical="center" wrapText="1" indent="1"/>
    </xf>
    <xf numFmtId="0" fontId="10" fillId="6" borderId="3" xfId="3" applyFont="1" applyFill="1" applyBorder="1" applyAlignment="1">
      <alignment horizontal="left" vertical="center" wrapText="1" indent="1"/>
    </xf>
    <xf numFmtId="0" fontId="3" fillId="6" borderId="8" xfId="0" applyFont="1" applyFill="1" applyBorder="1" applyAlignment="1">
      <alignment horizontal="left" wrapText="1"/>
    </xf>
    <xf numFmtId="0" fontId="10" fillId="4" borderId="0" xfId="0" applyFont="1" applyFill="1" applyAlignment="1">
      <alignment horizontal="left" wrapText="1"/>
    </xf>
    <xf numFmtId="0" fontId="165" fillId="6" borderId="0" xfId="3" applyFont="1" applyFill="1" applyAlignment="1">
      <alignment horizontal="left" vertical="center" wrapText="1" indent="1"/>
    </xf>
    <xf numFmtId="0" fontId="165" fillId="6" borderId="3" xfId="3" applyFont="1" applyFill="1" applyBorder="1" applyAlignment="1">
      <alignment horizontal="left" vertical="center" wrapText="1" indent="1"/>
    </xf>
    <xf numFmtId="0" fontId="3" fillId="6" borderId="0" xfId="0" applyFont="1" applyFill="1" applyAlignment="1">
      <alignment vertical="center" wrapText="1"/>
    </xf>
    <xf numFmtId="0" fontId="3" fillId="4" borderId="3" xfId="0" applyFont="1" applyFill="1" applyBorder="1" applyAlignment="1">
      <alignment horizontal="left" vertical="center" wrapText="1"/>
    </xf>
    <xf numFmtId="0" fontId="18" fillId="4" borderId="10" xfId="0" applyFont="1" applyFill="1" applyBorder="1" applyAlignment="1">
      <alignment horizontal="left"/>
    </xf>
    <xf numFmtId="0" fontId="3" fillId="6" borderId="3" xfId="0" applyFont="1" applyFill="1" applyBorder="1" applyAlignment="1">
      <alignment horizontal="left" vertical="center" wrapText="1"/>
    </xf>
    <xf numFmtId="0" fontId="17" fillId="0" borderId="10" xfId="0" applyFont="1" applyBorder="1" applyAlignment="1">
      <alignment horizontal="center" vertical="center"/>
    </xf>
    <xf numFmtId="0" fontId="17" fillId="0" borderId="8" xfId="0" applyFont="1" applyBorder="1" applyAlignment="1">
      <alignment horizontal="center" vertical="center"/>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6" borderId="19" xfId="0" applyFont="1" applyFill="1" applyBorder="1" applyAlignment="1">
      <alignment horizontal="left" vertical="center" wrapText="1" indent="1"/>
    </xf>
    <xf numFmtId="0" fontId="3" fillId="6" borderId="17" xfId="0" applyFont="1" applyFill="1" applyBorder="1" applyAlignment="1">
      <alignment horizontal="left" vertical="center" wrapText="1" indent="1"/>
    </xf>
    <xf numFmtId="0" fontId="17" fillId="6" borderId="0" xfId="0" applyFont="1" applyFill="1" applyAlignment="1">
      <alignment horizontal="center" vertical="center"/>
    </xf>
    <xf numFmtId="0" fontId="3" fillId="6" borderId="10" xfId="0" applyFont="1" applyFill="1" applyBorder="1" applyAlignment="1">
      <alignment horizontal="left" vertical="center" wrapText="1"/>
    </xf>
    <xf numFmtId="0" fontId="3" fillId="6" borderId="10" xfId="0" applyFont="1" applyFill="1" applyBorder="1" applyAlignment="1">
      <alignment vertical="center" wrapText="1"/>
    </xf>
    <xf numFmtId="0" fontId="3" fillId="6" borderId="8" xfId="0" applyFont="1" applyFill="1" applyBorder="1" applyAlignment="1">
      <alignment vertical="center" wrapText="1"/>
    </xf>
    <xf numFmtId="0" fontId="3" fillId="6" borderId="17" xfId="0" applyFont="1" applyFill="1" applyBorder="1" applyAlignment="1">
      <alignment horizontal="left" vertical="center" wrapText="1"/>
    </xf>
    <xf numFmtId="0" fontId="17" fillId="6" borderId="3" xfId="0" applyFont="1" applyFill="1" applyBorder="1" applyAlignment="1">
      <alignment horizontal="center" vertical="center"/>
    </xf>
    <xf numFmtId="0" fontId="3" fillId="6" borderId="3" xfId="0" applyFont="1" applyFill="1" applyBorder="1" applyAlignment="1">
      <alignment vertical="center" wrapText="1"/>
    </xf>
    <xf numFmtId="0" fontId="17"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49" fillId="7" borderId="12" xfId="0" applyFont="1" applyFill="1" applyBorder="1" applyAlignment="1">
      <alignment horizontal="center" vertical="center" wrapText="1"/>
    </xf>
    <xf numFmtId="0" fontId="3" fillId="0" borderId="10" xfId="0" applyFont="1" applyBorder="1" applyAlignment="1">
      <alignment vertical="center" wrapText="1"/>
    </xf>
    <xf numFmtId="0" fontId="3" fillId="0" borderId="3" xfId="0" applyFont="1" applyBorder="1" applyAlignment="1">
      <alignment horizontal="left" vertical="center" wrapText="1"/>
    </xf>
    <xf numFmtId="0" fontId="3" fillId="0" borderId="19" xfId="0" applyFont="1" applyBorder="1" applyAlignment="1">
      <alignment horizontal="left" vertical="center" wrapText="1" indent="1"/>
    </xf>
    <xf numFmtId="0" fontId="3" fillId="6" borderId="10" xfId="0" applyFont="1" applyFill="1" applyBorder="1" applyAlignment="1">
      <alignment horizontal="left" vertical="center" wrapText="1" indent="1"/>
    </xf>
    <xf numFmtId="0" fontId="3" fillId="6" borderId="0" xfId="0" quotePrefix="1" applyFont="1" applyFill="1" applyAlignment="1">
      <alignment horizontal="left" vertical="center" wrapText="1" indent="1"/>
    </xf>
    <xf numFmtId="0" fontId="3" fillId="0" borderId="19" xfId="0" applyFont="1" applyBorder="1" applyAlignment="1">
      <alignment horizontal="left" vertical="center" indent="1"/>
    </xf>
    <xf numFmtId="0" fontId="3" fillId="0" borderId="17" xfId="0" applyFont="1" applyBorder="1" applyAlignment="1">
      <alignment horizontal="left" vertical="center" indent="1"/>
    </xf>
    <xf numFmtId="0" fontId="3" fillId="0" borderId="3" xfId="0" applyFont="1" applyBorder="1" applyAlignment="1">
      <alignment horizontal="left" vertical="center" indent="1"/>
    </xf>
    <xf numFmtId="0" fontId="3" fillId="0" borderId="10" xfId="0" applyFont="1" applyBorder="1" applyAlignment="1">
      <alignment horizontal="left" vertical="center" indent="1"/>
    </xf>
    <xf numFmtId="0" fontId="10" fillId="6" borderId="19" xfId="0"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6" borderId="3" xfId="0" applyFont="1" applyFill="1" applyBorder="1" applyAlignment="1">
      <alignment horizontal="left" vertical="center" wrapText="1" indent="1"/>
    </xf>
    <xf numFmtId="0" fontId="3" fillId="6" borderId="16" xfId="0" applyFont="1" applyFill="1" applyBorder="1" applyAlignment="1">
      <alignment horizontal="left" vertical="center" indent="1"/>
    </xf>
    <xf numFmtId="0" fontId="3" fillId="6" borderId="10" xfId="0" applyFont="1" applyFill="1" applyBorder="1" applyAlignment="1">
      <alignment horizontal="left" vertical="center" indent="1"/>
    </xf>
    <xf numFmtId="0" fontId="129" fillId="4" borderId="0" xfId="0" applyFont="1" applyFill="1" applyAlignment="1">
      <alignment horizontal="left" vertical="center" wrapText="1" indent="1"/>
    </xf>
    <xf numFmtId="0" fontId="129" fillId="22" borderId="0" xfId="0" applyFont="1" applyFill="1" applyAlignment="1">
      <alignment horizontal="left" vertical="center" wrapText="1" indent="1"/>
    </xf>
    <xf numFmtId="0" fontId="3" fillId="0" borderId="0" xfId="0" applyFont="1" applyAlignment="1">
      <alignment horizontal="left" vertical="top" wrapText="1"/>
    </xf>
    <xf numFmtId="0" fontId="126" fillId="22" borderId="0" xfId="0" applyFont="1" applyFill="1" applyAlignment="1">
      <alignment horizontal="left"/>
    </xf>
    <xf numFmtId="0" fontId="8" fillId="27" borderId="82" xfId="0" applyFont="1" applyFill="1" applyBorder="1" applyAlignment="1">
      <alignment horizontal="left" vertical="center" wrapText="1" indent="1"/>
    </xf>
    <xf numFmtId="0" fontId="3" fillId="4" borderId="0" xfId="0" applyFont="1" applyFill="1" applyAlignment="1">
      <alignment horizontal="left" vertical="top"/>
    </xf>
    <xf numFmtId="0" fontId="3" fillId="4" borderId="0" xfId="0" quotePrefix="1" applyFont="1" applyFill="1" applyAlignment="1">
      <alignment horizontal="center" vertical="top" wrapText="1"/>
    </xf>
    <xf numFmtId="0" fontId="3" fillId="4" borderId="0" xfId="0" applyFont="1" applyFill="1" applyAlignment="1">
      <alignment horizontal="left" vertical="top" wrapText="1"/>
    </xf>
    <xf numFmtId="0" fontId="3" fillId="4" borderId="0" xfId="0" applyFont="1" applyFill="1" applyAlignment="1">
      <alignment horizontal="center" vertical="top" wrapText="1"/>
    </xf>
    <xf numFmtId="0" fontId="12" fillId="31" borderId="0" xfId="0" applyFont="1" applyFill="1" applyAlignment="1">
      <alignment horizontal="center" vertical="center" wrapText="1"/>
    </xf>
    <xf numFmtId="0" fontId="12" fillId="31" borderId="0" xfId="0" applyFont="1" applyFill="1" applyAlignment="1">
      <alignment horizontal="center"/>
    </xf>
    <xf numFmtId="0" fontId="12" fillId="31" borderId="24" xfId="0" applyFont="1" applyFill="1" applyBorder="1" applyAlignment="1">
      <alignment horizontal="center"/>
    </xf>
    <xf numFmtId="0" fontId="12" fillId="31" borderId="40" xfId="0" applyFont="1" applyFill="1" applyBorder="1" applyAlignment="1">
      <alignment horizontal="center"/>
    </xf>
    <xf numFmtId="0" fontId="12" fillId="31" borderId="33" xfId="0" applyFont="1" applyFill="1" applyBorder="1" applyAlignment="1">
      <alignment horizontal="center" vertical="center" wrapText="1"/>
    </xf>
    <xf numFmtId="0" fontId="12" fillId="31" borderId="24" xfId="0" applyFont="1" applyFill="1" applyBorder="1" applyAlignment="1">
      <alignment horizontal="center" vertical="center" wrapText="1"/>
    </xf>
    <xf numFmtId="0" fontId="3" fillId="0" borderId="0" xfId="3" applyFont="1" applyAlignment="1">
      <alignment horizontal="left"/>
    </xf>
    <xf numFmtId="0" fontId="8" fillId="0" borderId="0" xfId="0" applyFont="1" applyAlignment="1">
      <alignment horizontal="center" vertical="center" wrapText="1"/>
    </xf>
    <xf numFmtId="0" fontId="10" fillId="4" borderId="0" xfId="0" applyFont="1" applyFill="1" applyAlignment="1">
      <alignment horizontal="left" vertical="top" wrapText="1"/>
    </xf>
    <xf numFmtId="0" fontId="121" fillId="22" borderId="0" xfId="0" applyFont="1" applyFill="1" applyAlignment="1">
      <alignment horizontal="left"/>
    </xf>
    <xf numFmtId="0" fontId="27" fillId="0" borderId="0" xfId="0" applyFont="1" applyAlignment="1">
      <alignment horizontal="left" vertical="center" wrapText="1"/>
    </xf>
    <xf numFmtId="0" fontId="18" fillId="0" borderId="0" xfId="0" applyFont="1" applyAlignment="1">
      <alignment horizontal="left" vertical="top"/>
    </xf>
    <xf numFmtId="0" fontId="18" fillId="0" borderId="10" xfId="0" applyFont="1" applyBorder="1" applyAlignment="1">
      <alignment horizontal="left" vertical="top"/>
    </xf>
    <xf numFmtId="0" fontId="55" fillId="8" borderId="0" xfId="0" applyFont="1" applyFill="1" applyAlignment="1">
      <alignment horizontal="center"/>
    </xf>
    <xf numFmtId="0" fontId="55" fillId="8" borderId="4" xfId="0" applyFont="1" applyFill="1" applyBorder="1" applyAlignment="1">
      <alignment horizontal="center"/>
    </xf>
    <xf numFmtId="0" fontId="55" fillId="8" borderId="5" xfId="0" applyFont="1" applyFill="1" applyBorder="1" applyAlignment="1">
      <alignment horizontal="center"/>
    </xf>
    <xf numFmtId="0" fontId="18" fillId="0" borderId="10" xfId="0" applyFont="1" applyBorder="1" applyAlignment="1">
      <alignment horizontal="left" vertical="top" wrapText="1"/>
    </xf>
    <xf numFmtId="0" fontId="18" fillId="0" borderId="0" xfId="0" applyFont="1" applyAlignment="1">
      <alignment horizontal="left" vertical="top" wrapText="1"/>
    </xf>
    <xf numFmtId="0" fontId="55" fillId="8" borderId="0" xfId="0" applyFont="1" applyFill="1" applyAlignment="1">
      <alignment horizontal="left" vertical="center" wrapText="1"/>
    </xf>
    <xf numFmtId="15" fontId="55" fillId="8" borderId="0" xfId="0" applyNumberFormat="1" applyFont="1" applyFill="1" applyAlignment="1">
      <alignment horizontal="center" vertical="center"/>
    </xf>
    <xf numFmtId="15" fontId="89" fillId="16" borderId="0" xfId="0" applyNumberFormat="1" applyFont="1" applyFill="1" applyAlignment="1">
      <alignment horizontal="center" vertical="center"/>
    </xf>
    <xf numFmtId="15" fontId="89" fillId="16" borderId="33" xfId="0" applyNumberFormat="1" applyFont="1" applyFill="1" applyBorder="1" applyAlignment="1">
      <alignment horizontal="center" vertical="center"/>
    </xf>
    <xf numFmtId="15" fontId="89" fillId="16" borderId="24" xfId="0" applyNumberFormat="1" applyFont="1" applyFill="1" applyBorder="1" applyAlignment="1">
      <alignment horizontal="center" vertical="center"/>
    </xf>
    <xf numFmtId="15" fontId="55" fillId="8" borderId="4" xfId="0" applyNumberFormat="1" applyFont="1" applyFill="1" applyBorder="1" applyAlignment="1">
      <alignment horizontal="center" vertical="center"/>
    </xf>
    <xf numFmtId="10" fontId="55" fillId="8" borderId="0" xfId="2" applyNumberFormat="1" applyFont="1" applyFill="1" applyBorder="1" applyAlignment="1">
      <alignment horizontal="center"/>
    </xf>
    <xf numFmtId="10" fontId="55" fillId="8" borderId="4" xfId="2" applyNumberFormat="1" applyFont="1" applyFill="1" applyBorder="1" applyAlignment="1">
      <alignment horizontal="center"/>
    </xf>
    <xf numFmtId="0" fontId="55" fillId="8" borderId="0" xfId="0" applyFont="1" applyFill="1" applyAlignment="1">
      <alignment horizontal="left" vertical="center"/>
    </xf>
    <xf numFmtId="168" fontId="55" fillId="0" borderId="0" xfId="0" applyNumberFormat="1" applyFont="1" applyAlignment="1">
      <alignment horizontal="right" wrapText="1"/>
    </xf>
    <xf numFmtId="0" fontId="3" fillId="9" borderId="8" xfId="5" applyFont="1" applyFill="1" applyBorder="1" applyAlignment="1">
      <alignment horizontal="left" vertical="center" wrapText="1"/>
    </xf>
    <xf numFmtId="10" fontId="55" fillId="8" borderId="5" xfId="2" applyNumberFormat="1" applyFont="1" applyFill="1" applyBorder="1" applyAlignment="1">
      <alignment horizontal="center"/>
    </xf>
    <xf numFmtId="0" fontId="10" fillId="0" borderId="0" xfId="0" applyFont="1" applyAlignment="1">
      <alignment horizontal="left" vertical="center"/>
    </xf>
    <xf numFmtId="0" fontId="10" fillId="24" borderId="0" xfId="0" applyFont="1" applyFill="1" applyAlignment="1">
      <alignment horizontal="left" vertical="center"/>
    </xf>
    <xf numFmtId="0" fontId="10" fillId="0" borderId="23" xfId="0" applyFont="1" applyBorder="1" applyAlignment="1">
      <alignment horizontal="left" vertical="center"/>
    </xf>
    <xf numFmtId="0" fontId="10" fillId="24" borderId="0" xfId="0" applyFont="1" applyFill="1" applyAlignment="1">
      <alignment horizontal="left" vertical="center" wrapText="1"/>
    </xf>
    <xf numFmtId="0" fontId="10" fillId="0" borderId="0" xfId="0" applyFont="1" applyAlignment="1">
      <alignment horizontal="left" vertical="top" wrapText="1"/>
    </xf>
    <xf numFmtId="0" fontId="10" fillId="24" borderId="0" xfId="0" applyFont="1" applyFill="1" applyAlignment="1">
      <alignment horizontal="left" vertical="top" wrapText="1"/>
    </xf>
    <xf numFmtId="0" fontId="10" fillId="0" borderId="23" xfId="0" applyFont="1" applyBorder="1" applyAlignment="1">
      <alignment horizontal="left" vertical="center" wrapText="1"/>
    </xf>
    <xf numFmtId="15" fontId="55" fillId="8" borderId="5" xfId="0" applyNumberFormat="1" applyFont="1" applyFill="1" applyBorder="1" applyAlignment="1">
      <alignment horizontal="center" vertical="center"/>
    </xf>
    <xf numFmtId="0" fontId="89" fillId="16" borderId="0" xfId="0" applyFont="1" applyFill="1" applyAlignment="1">
      <alignment horizontal="center" vertical="center"/>
    </xf>
    <xf numFmtId="0" fontId="89" fillId="16" borderId="24" xfId="0" applyFont="1" applyFill="1" applyBorder="1" applyAlignment="1">
      <alignment horizontal="center" vertical="center" wrapText="1"/>
    </xf>
    <xf numFmtId="0" fontId="89" fillId="16" borderId="0" xfId="0" applyFont="1" applyFill="1" applyAlignment="1">
      <alignment horizontal="center" vertical="center" wrapText="1"/>
    </xf>
    <xf numFmtId="0" fontId="89" fillId="16" borderId="33" xfId="0" applyFont="1" applyFill="1" applyBorder="1" applyAlignment="1">
      <alignment horizontal="center" vertical="center" wrapText="1"/>
    </xf>
    <xf numFmtId="0" fontId="10" fillId="0" borderId="0" xfId="0" applyFont="1" applyAlignment="1">
      <alignment horizontal="left" wrapText="1"/>
    </xf>
    <xf numFmtId="0" fontId="89" fillId="16" borderId="0" xfId="0" applyFont="1" applyFill="1" applyAlignment="1">
      <alignment horizontal="center"/>
    </xf>
    <xf numFmtId="0" fontId="89" fillId="16" borderId="33" xfId="0" applyFont="1" applyFill="1" applyBorder="1" applyAlignment="1">
      <alignment horizontal="center"/>
    </xf>
    <xf numFmtId="0" fontId="89" fillId="16" borderId="0" xfId="5" applyFont="1" applyFill="1" applyAlignment="1">
      <alignment horizontal="center"/>
    </xf>
    <xf numFmtId="0" fontId="89" fillId="16" borderId="33" xfId="5" applyFont="1" applyFill="1" applyBorder="1" applyAlignment="1">
      <alignment horizontal="center"/>
    </xf>
    <xf numFmtId="0" fontId="27" fillId="0" borderId="0" xfId="0" applyFont="1" applyAlignment="1">
      <alignment horizontal="left" vertical="top" wrapText="1"/>
    </xf>
    <xf numFmtId="0" fontId="89" fillId="16" borderId="33" xfId="0" applyFont="1" applyFill="1" applyBorder="1" applyAlignment="1">
      <alignment horizontal="center" vertical="center"/>
    </xf>
    <xf numFmtId="0" fontId="89" fillId="16" borderId="45" xfId="0" applyFont="1" applyFill="1" applyBorder="1" applyAlignment="1">
      <alignment horizontal="center" vertical="center"/>
    </xf>
    <xf numFmtId="0" fontId="15" fillId="21" borderId="23" xfId="0" applyFont="1" applyFill="1" applyBorder="1" applyAlignment="1">
      <alignment horizontal="left" vertical="center" wrapText="1"/>
    </xf>
    <xf numFmtId="15" fontId="89" fillId="13" borderId="0" xfId="0" applyNumberFormat="1" applyFont="1" applyFill="1" applyAlignment="1">
      <alignment horizontal="left" vertical="center"/>
    </xf>
    <xf numFmtId="15" fontId="118" fillId="25" borderId="0" xfId="0" applyNumberFormat="1" applyFont="1" applyFill="1" applyAlignment="1">
      <alignment horizontal="left" vertical="center"/>
    </xf>
    <xf numFmtId="0" fontId="15" fillId="0" borderId="23" xfId="0" applyFont="1" applyBorder="1" applyAlignment="1">
      <alignment horizontal="left"/>
    </xf>
    <xf numFmtId="0" fontId="15" fillId="24" borderId="23" xfId="0" applyFont="1" applyFill="1" applyBorder="1" applyAlignment="1">
      <alignment horizontal="left" vertical="center" wrapText="1"/>
    </xf>
    <xf numFmtId="15" fontId="89" fillId="16" borderId="0" xfId="0" applyNumberFormat="1" applyFont="1" applyFill="1" applyAlignment="1">
      <alignment horizontal="left" vertical="center"/>
    </xf>
    <xf numFmtId="0" fontId="15" fillId="0" borderId="0" xfId="0" applyFont="1" applyAlignment="1">
      <alignment horizontal="left"/>
    </xf>
    <xf numFmtId="0" fontId="15" fillId="9" borderId="23" xfId="0" applyFont="1" applyFill="1" applyBorder="1" applyAlignment="1">
      <alignment horizontal="left" vertical="center" wrapText="1"/>
    </xf>
    <xf numFmtId="0" fontId="10" fillId="0" borderId="44" xfId="0" applyFont="1" applyBorder="1" applyAlignment="1">
      <alignment horizontal="left" vertical="top" wrapText="1"/>
    </xf>
    <xf numFmtId="0" fontId="12" fillId="17" borderId="0" xfId="0" applyFont="1" applyFill="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0" xfId="0" applyFont="1" applyFill="1" applyAlignment="1">
      <alignment horizontal="left" vertical="center"/>
    </xf>
    <xf numFmtId="0" fontId="12" fillId="17" borderId="0" xfId="0" applyFont="1" applyFill="1" applyAlignment="1">
      <alignment horizontal="center" vertical="center"/>
    </xf>
    <xf numFmtId="3" fontId="12" fillId="17" borderId="0" xfId="0" applyNumberFormat="1" applyFont="1" applyFill="1" applyAlignment="1">
      <alignment horizontal="center"/>
    </xf>
    <xf numFmtId="3" fontId="12" fillId="17" borderId="38" xfId="0" applyNumberFormat="1" applyFont="1" applyFill="1" applyBorder="1" applyAlignment="1">
      <alignment horizontal="center"/>
    </xf>
    <xf numFmtId="3" fontId="12" fillId="17" borderId="39" xfId="0" applyNumberFormat="1" applyFont="1" applyFill="1" applyBorder="1" applyAlignment="1">
      <alignment horizontal="center"/>
    </xf>
    <xf numFmtId="0" fontId="12" fillId="17" borderId="61" xfId="0" applyFont="1" applyFill="1" applyBorder="1" applyAlignment="1">
      <alignment horizontal="center" vertical="center" wrapText="1"/>
    </xf>
    <xf numFmtId="0" fontId="13" fillId="14" borderId="0" xfId="0" applyFont="1" applyFill="1" applyAlignment="1">
      <alignment vertical="top" wrapText="1"/>
    </xf>
    <xf numFmtId="3" fontId="12" fillId="17" borderId="0" xfId="0" applyNumberFormat="1" applyFont="1" applyFill="1" applyAlignment="1">
      <alignment horizontal="center" vertical="center" wrapText="1"/>
    </xf>
    <xf numFmtId="3" fontId="12" fillId="17" borderId="4" xfId="0" applyNumberFormat="1" applyFont="1" applyFill="1" applyBorder="1" applyAlignment="1">
      <alignment horizontal="center" vertical="center" wrapText="1"/>
    </xf>
    <xf numFmtId="0" fontId="20" fillId="0" borderId="0" xfId="0" applyFont="1" applyAlignment="1">
      <alignment horizontal="left" vertical="top"/>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3" fillId="11" borderId="0" xfId="0" applyFont="1" applyFill="1" applyAlignment="1">
      <alignment horizontal="left" vertical="center" wrapText="1"/>
    </xf>
    <xf numFmtId="0" fontId="13" fillId="0" borderId="0" xfId="0" applyFont="1" applyAlignment="1">
      <alignment horizontal="left" vertical="center" wrapText="1"/>
    </xf>
    <xf numFmtId="0" fontId="13" fillId="11" borderId="3" xfId="0" applyFont="1" applyFill="1" applyBorder="1" applyAlignment="1">
      <alignment horizontal="left" vertical="center" wrapText="1"/>
    </xf>
    <xf numFmtId="3" fontId="13" fillId="0" borderId="0" xfId="0" applyNumberFormat="1" applyFont="1" applyAlignment="1">
      <alignment horizontal="left" vertical="center" wrapText="1"/>
    </xf>
    <xf numFmtId="3" fontId="13" fillId="11" borderId="0" xfId="0" applyNumberFormat="1" applyFont="1" applyFill="1" applyAlignment="1">
      <alignment horizontal="left" vertical="center" wrapText="1"/>
    </xf>
    <xf numFmtId="0" fontId="8" fillId="10" borderId="0" xfId="0" applyFont="1" applyFill="1" applyAlignment="1">
      <alignment horizontal="center" vertical="center" wrapText="1"/>
    </xf>
    <xf numFmtId="0" fontId="8" fillId="10" borderId="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10" borderId="29" xfId="0" applyFont="1" applyFill="1" applyBorder="1" applyAlignment="1">
      <alignment horizontal="center" vertical="center" wrapText="1"/>
    </xf>
    <xf numFmtId="0" fontId="12" fillId="20" borderId="0" xfId="0" applyFont="1" applyFill="1" applyAlignment="1">
      <alignment horizontal="center" vertical="center" wrapText="1"/>
    </xf>
    <xf numFmtId="0" fontId="150" fillId="0" borderId="0" xfId="0" applyFont="1" applyAlignment="1">
      <alignment horizontal="left" wrapText="1"/>
    </xf>
    <xf numFmtId="0" fontId="12" fillId="17" borderId="33" xfId="0" applyFont="1" applyFill="1" applyBorder="1" applyAlignment="1">
      <alignment horizontal="center" vertical="center"/>
    </xf>
    <xf numFmtId="0" fontId="8" fillId="10" borderId="3"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12" fillId="17" borderId="46" xfId="0" applyFont="1" applyFill="1" applyBorder="1" applyAlignment="1">
      <alignment horizontal="center" vertical="center"/>
    </xf>
    <xf numFmtId="0" fontId="12" fillId="17" borderId="45" xfId="0" applyFont="1" applyFill="1" applyBorder="1" applyAlignment="1">
      <alignment horizontal="center" vertical="center"/>
    </xf>
    <xf numFmtId="0" fontId="12" fillId="17" borderId="0" xfId="0" quotePrefix="1" applyFont="1" applyFill="1" applyAlignment="1">
      <alignment horizontal="center" vertical="center"/>
    </xf>
    <xf numFmtId="0" fontId="12" fillId="17" borderId="24" xfId="0" applyFont="1" applyFill="1" applyBorder="1" applyAlignment="1">
      <alignment horizontal="center" vertical="center"/>
    </xf>
    <xf numFmtId="0" fontId="12" fillId="17" borderId="40" xfId="0" applyFont="1" applyFill="1" applyBorder="1" applyAlignment="1">
      <alignment horizontal="center" vertical="center"/>
    </xf>
    <xf numFmtId="0" fontId="12" fillId="20" borderId="39" xfId="0" applyFont="1" applyFill="1" applyBorder="1" applyAlignment="1">
      <alignment horizontal="center" vertical="center"/>
    </xf>
    <xf numFmtId="0" fontId="12" fillId="20" borderId="0" xfId="0" applyFont="1" applyFill="1" applyAlignment="1">
      <alignment horizontal="center" vertical="center"/>
    </xf>
    <xf numFmtId="0" fontId="12" fillId="20" borderId="45" xfId="0" applyFont="1" applyFill="1" applyBorder="1" applyAlignment="1">
      <alignment horizontal="center" vertical="center"/>
    </xf>
    <xf numFmtId="0" fontId="12" fillId="17" borderId="24" xfId="0" applyFont="1" applyFill="1" applyBorder="1" applyAlignment="1">
      <alignment horizontal="center" vertical="center" wrapText="1"/>
    </xf>
    <xf numFmtId="0" fontId="12" fillId="17" borderId="45" xfId="0" applyFont="1" applyFill="1" applyBorder="1" applyAlignment="1">
      <alignment horizontal="center" vertical="center" wrapText="1"/>
    </xf>
    <xf numFmtId="0" fontId="12" fillId="17" borderId="33" xfId="0" applyFont="1" applyFill="1" applyBorder="1" applyAlignment="1">
      <alignment horizontal="center" vertical="center" wrapText="1"/>
    </xf>
    <xf numFmtId="0" fontId="12" fillId="20" borderId="24" xfId="0" applyFont="1" applyFill="1" applyBorder="1" applyAlignment="1">
      <alignment horizontal="center" vertical="center" wrapText="1"/>
    </xf>
    <xf numFmtId="0" fontId="15" fillId="14" borderId="45" xfId="0" applyFont="1" applyFill="1" applyBorder="1" applyAlignment="1">
      <alignment horizontal="center" vertical="center" wrapText="1"/>
    </xf>
    <xf numFmtId="0" fontId="15" fillId="21" borderId="0" xfId="0" applyFont="1" applyFill="1" applyAlignment="1">
      <alignment horizontal="center" vertical="center" wrapText="1"/>
    </xf>
    <xf numFmtId="0" fontId="15" fillId="21" borderId="24" xfId="0" applyFont="1" applyFill="1" applyBorder="1" applyAlignment="1">
      <alignment horizontal="center" vertical="center" wrapText="1"/>
    </xf>
    <xf numFmtId="0" fontId="12" fillId="17" borderId="38" xfId="0" applyFont="1" applyFill="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9" fontId="15" fillId="0" borderId="0" xfId="0" applyNumberFormat="1" applyFont="1" applyAlignment="1">
      <alignment horizontal="center" vertical="center"/>
    </xf>
    <xf numFmtId="9" fontId="15" fillId="0" borderId="37" xfId="0" applyNumberFormat="1" applyFont="1" applyBorder="1" applyAlignment="1">
      <alignment horizontal="center" vertical="center"/>
    </xf>
    <xf numFmtId="0" fontId="13" fillId="14" borderId="0" xfId="0" applyFont="1" applyFill="1" applyAlignment="1">
      <alignment horizontal="left" vertical="center" wrapText="1"/>
    </xf>
    <xf numFmtId="0" fontId="15" fillId="14" borderId="0" xfId="0" applyFont="1" applyFill="1" applyAlignment="1">
      <alignment horizontal="center" vertical="center" wrapText="1"/>
    </xf>
    <xf numFmtId="0" fontId="15" fillId="14" borderId="33" xfId="0" applyFont="1" applyFill="1" applyBorder="1" applyAlignment="1">
      <alignment horizontal="center" vertical="center" wrapText="1"/>
    </xf>
    <xf numFmtId="0" fontId="15" fillId="14" borderId="24" xfId="0" applyFont="1" applyFill="1" applyBorder="1" applyAlignment="1">
      <alignment horizontal="center" vertical="center" wrapText="1"/>
    </xf>
    <xf numFmtId="0" fontId="15" fillId="14" borderId="0" xfId="0" applyFont="1" applyFill="1" applyAlignment="1">
      <alignment horizontal="left" vertical="center" indent="1"/>
    </xf>
    <xf numFmtId="0" fontId="15" fillId="14" borderId="23" xfId="0" applyFont="1" applyFill="1" applyBorder="1" applyAlignment="1">
      <alignment horizontal="left" vertical="center" indent="1"/>
    </xf>
    <xf numFmtId="0" fontId="15" fillId="14" borderId="0" xfId="0" applyFont="1" applyFill="1" applyAlignment="1">
      <alignment horizontal="center" vertical="center"/>
    </xf>
    <xf numFmtId="0" fontId="15" fillId="14" borderId="23" xfId="0" applyFont="1" applyFill="1" applyBorder="1" applyAlignment="1">
      <alignment horizontal="center" vertical="center"/>
    </xf>
    <xf numFmtId="9" fontId="15" fillId="14" borderId="0" xfId="0" applyNumberFormat="1" applyFont="1" applyFill="1" applyAlignment="1">
      <alignment horizontal="center" vertical="center"/>
    </xf>
    <xf numFmtId="9" fontId="15" fillId="14" borderId="23" xfId="0" applyNumberFormat="1" applyFont="1" applyFill="1" applyBorder="1" applyAlignment="1">
      <alignment horizontal="center" vertical="center"/>
    </xf>
    <xf numFmtId="0" fontId="15" fillId="14" borderId="44" xfId="0" applyFont="1" applyFill="1" applyBorder="1" applyAlignment="1">
      <alignment horizontal="left" vertical="center" indent="1"/>
    </xf>
    <xf numFmtId="0" fontId="15" fillId="14" borderId="44" xfId="0" applyFont="1" applyFill="1" applyBorder="1" applyAlignment="1">
      <alignment horizontal="center" vertical="center"/>
    </xf>
    <xf numFmtId="9" fontId="15" fillId="14" borderId="44" xfId="0" applyNumberFormat="1" applyFont="1" applyFill="1" applyBorder="1" applyAlignment="1">
      <alignment horizontal="center" vertical="center"/>
    </xf>
    <xf numFmtId="0" fontId="15" fillId="0" borderId="0" xfId="0" applyFont="1" applyAlignment="1">
      <alignment horizontal="left" vertical="center" indent="1"/>
    </xf>
    <xf numFmtId="0" fontId="15" fillId="0" borderId="23" xfId="0" applyFont="1" applyBorder="1" applyAlignment="1">
      <alignment horizontal="left" vertical="center" indent="1"/>
    </xf>
    <xf numFmtId="0" fontId="15" fillId="0" borderId="23" xfId="0" applyFont="1" applyBorder="1" applyAlignment="1">
      <alignment horizontal="center" vertical="center"/>
    </xf>
    <xf numFmtId="9" fontId="15" fillId="0" borderId="23" xfId="0" applyNumberFormat="1" applyFont="1" applyBorder="1" applyAlignment="1">
      <alignment horizontal="center" vertical="center"/>
    </xf>
    <xf numFmtId="0" fontId="15" fillId="0" borderId="44" xfId="0" applyFont="1" applyBorder="1" applyAlignment="1">
      <alignment horizontal="left" vertical="center" indent="1"/>
    </xf>
    <xf numFmtId="0" fontId="15" fillId="0" borderId="44" xfId="0" applyFont="1" applyBorder="1" applyAlignment="1">
      <alignment horizontal="center" vertical="center"/>
    </xf>
    <xf numFmtId="9" fontId="15" fillId="0" borderId="44" xfId="0" applyNumberFormat="1" applyFont="1" applyBorder="1" applyAlignment="1">
      <alignment horizontal="center" vertical="center"/>
    </xf>
    <xf numFmtId="0" fontId="15" fillId="21" borderId="0" xfId="0" applyFont="1" applyFill="1" applyAlignment="1">
      <alignment horizontal="left" vertical="center" indent="1"/>
    </xf>
    <xf numFmtId="0" fontId="15" fillId="21" borderId="48" xfId="0" applyFont="1" applyFill="1" applyBorder="1" applyAlignment="1">
      <alignment horizontal="left" vertical="center" indent="1"/>
    </xf>
    <xf numFmtId="0" fontId="15" fillId="14" borderId="38" xfId="0" applyFont="1" applyFill="1" applyBorder="1" applyAlignment="1">
      <alignment horizontal="left" vertical="center"/>
    </xf>
    <xf numFmtId="0" fontId="15" fillId="14" borderId="0" xfId="0" applyFont="1" applyFill="1" applyAlignment="1">
      <alignment horizontal="left" vertical="center"/>
    </xf>
    <xf numFmtId="0" fontId="15" fillId="13" borderId="38" xfId="0" applyFont="1" applyFill="1" applyBorder="1" applyAlignment="1">
      <alignment horizontal="left" vertical="center"/>
    </xf>
    <xf numFmtId="0" fontId="15" fillId="13" borderId="0" xfId="0" applyFont="1" applyFill="1" applyAlignment="1">
      <alignment horizontal="left" vertical="center"/>
    </xf>
    <xf numFmtId="167" fontId="13" fillId="14" borderId="48" xfId="0" applyNumberFormat="1" applyFont="1" applyFill="1" applyBorder="1" applyAlignment="1">
      <alignment horizontal="left" vertical="center"/>
    </xf>
    <xf numFmtId="0" fontId="13" fillId="11" borderId="0" xfId="0" applyFont="1" applyFill="1" applyAlignment="1">
      <alignment vertical="center" wrapText="1"/>
    </xf>
    <xf numFmtId="0" fontId="150" fillId="0" borderId="0" xfId="0" applyFont="1" applyAlignment="1">
      <alignment horizontal="left" vertical="center" wrapText="1"/>
    </xf>
    <xf numFmtId="0" fontId="15" fillId="14" borderId="0" xfId="0" applyFont="1" applyFill="1" applyAlignment="1">
      <alignment horizontal="left" vertical="center" wrapText="1"/>
    </xf>
    <xf numFmtId="0" fontId="12" fillId="17" borderId="0" xfId="0" applyFont="1" applyFill="1" applyAlignment="1">
      <alignment horizontal="left" wrapText="1"/>
    </xf>
    <xf numFmtId="0" fontId="13" fillId="0" borderId="23" xfId="0" applyFont="1" applyBorder="1" applyAlignment="1">
      <alignment horizontal="left" vertical="center" wrapText="1"/>
    </xf>
    <xf numFmtId="0" fontId="118" fillId="0" borderId="0" xfId="0" applyFont="1" applyAlignment="1">
      <alignment horizontal="left" wrapText="1"/>
    </xf>
    <xf numFmtId="0" fontId="12" fillId="17" borderId="0" xfId="0" applyFont="1" applyFill="1" applyAlignment="1">
      <alignment horizontal="left" vertical="center" wrapText="1"/>
    </xf>
    <xf numFmtId="0" fontId="13" fillId="21" borderId="0" xfId="0" applyFont="1" applyFill="1" applyAlignment="1">
      <alignment horizontal="left" vertical="center"/>
    </xf>
    <xf numFmtId="0" fontId="13" fillId="21" borderId="23" xfId="0" applyFont="1" applyFill="1" applyBorder="1" applyAlignment="1">
      <alignment horizontal="left" vertical="center"/>
    </xf>
    <xf numFmtId="0" fontId="20" fillId="0" borderId="0" xfId="0" applyFont="1" applyAlignment="1">
      <alignment horizontal="left" vertical="top" wrapText="1"/>
    </xf>
    <xf numFmtId="0" fontId="20" fillId="13" borderId="0" xfId="0" applyFont="1" applyFill="1" applyAlignment="1">
      <alignment horizontal="left" vertical="top" wrapText="1"/>
    </xf>
  </cellXfs>
  <cellStyles count="21">
    <cellStyle name="Comma" xfId="1" builtinId="3"/>
    <cellStyle name="Comma 2" xfId="12" xr:uid="{C554BB5D-DF83-4ECF-A99C-E20CDFEFA227}"/>
    <cellStyle name="Comma 2 2" xfId="19" xr:uid="{DB794305-26A6-405F-86C6-CC68FB0E85C8}"/>
    <cellStyle name="Comma 3" xfId="14" xr:uid="{D6B7949D-D986-4AD7-9095-22AD80BC9C62}"/>
    <cellStyle name="Comma 4" xfId="16" xr:uid="{09F02370-AA07-4E7F-AB44-C70ED95CADAC}"/>
    <cellStyle name="Comma 5" xfId="17" xr:uid="{450F6DE1-E5D4-4DB9-AA93-4D0E48581FE6}"/>
    <cellStyle name="Currency 2" xfId="13" xr:uid="{7B996989-D2E0-437B-8C06-124685273337}"/>
    <cellStyle name="Currency 3" xfId="15" xr:uid="{AA75FD02-40FC-4E2D-8FB8-BA9DEA62C882}"/>
    <cellStyle name="Currency 4" xfId="18" xr:uid="{61EDE013-6F92-4959-B1DB-5E039B9E6D7E}"/>
    <cellStyle name="Hyperlink" xfId="3" builtinId="8"/>
    <cellStyle name="Normal" xfId="0" builtinId="0"/>
    <cellStyle name="Normal 179 2" xfId="4" xr:uid="{40477BA0-017E-44E5-80AD-C2FF14F7F906}"/>
    <cellStyle name="Normal 2" xfId="5" xr:uid="{6A054F00-CFA1-4C37-ACC0-8271299CB6F3}"/>
    <cellStyle name="Normal 2 2" xfId="11" xr:uid="{9B136913-023B-4948-B197-1A72225040F6}"/>
    <cellStyle name="Percent" xfId="2" builtinId="5"/>
    <cellStyle name="Percent 2" xfId="6" xr:uid="{E25D9F79-9DCD-4DB8-A55C-AC1107F79780}"/>
    <cellStyle name="Sheet_Header1" xfId="20" xr:uid="{4BC9A0EA-83C6-4C82-B7A8-178F7886FA4E}"/>
    <cellStyle name="Subhead level 1" xfId="7" xr:uid="{79FCF2BE-88F7-4A6D-B616-A7CC580E7A86}"/>
    <cellStyle name="T Head Righ Align" xfId="9" xr:uid="{932043AC-D303-4046-B33A-E6D0D84FFD46}"/>
    <cellStyle name="T-Figures Underline" xfId="10" xr:uid="{471EEDF0-B013-4CF9-A70E-458F9937307A}"/>
    <cellStyle name="T-Head Left align" xfId="8" xr:uid="{96066FA9-9C71-4D41-A42A-6B87AE5F2B52}"/>
  </cellStyles>
  <dxfs count="6">
    <dxf>
      <fill>
        <patternFill>
          <bgColor rgb="FF3F3530"/>
        </patternFill>
      </fill>
    </dxf>
    <dxf>
      <fill>
        <patternFill>
          <bgColor rgb="FFD9ECEE"/>
        </patternFill>
      </fill>
    </dxf>
    <dxf>
      <fill>
        <patternFill>
          <bgColor rgb="FF3F3530"/>
        </patternFill>
      </fill>
    </dxf>
    <dxf>
      <fill>
        <patternFill>
          <bgColor rgb="FFD9ECEE"/>
        </patternFill>
      </fill>
    </dxf>
    <dxf>
      <fill>
        <patternFill>
          <bgColor rgb="FF3F3530"/>
        </patternFill>
      </fill>
    </dxf>
    <dxf>
      <fill>
        <patternFill>
          <bgColor rgb="FFD9ECEE"/>
        </patternFill>
      </fill>
    </dxf>
  </dxfs>
  <tableStyles count="0" defaultTableStyle="TableStyleMedium2" defaultPivotStyle="PivotStyleLight16"/>
  <colors>
    <mruColors>
      <color rgb="FFCE372F"/>
      <color rgb="FFCE886F"/>
      <color rgb="FFE9EAEB"/>
      <color rgb="FF6B7274"/>
      <color rgb="FF929799"/>
      <color rgb="FFBFBFBF"/>
      <color rgb="FF99FF99"/>
      <color rgb="FFFFCC66"/>
      <color rgb="FF99FFCC"/>
      <color rgb="FF77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1.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2.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3.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4.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5.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6.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7.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8.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19.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2.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20.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3.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 Id="rId22" Type="http://schemas.openxmlformats.org/officeDocument/2006/relationships/hyperlink" Target="#'Climate Risks &amp; Opportunities'!G48"/></Relationships>
</file>

<file path=xl/drawings/_rels/drawing4.xml.rels><?xml version="1.0" encoding="UTF-8" standalone="yes"?>
<Relationships xmlns="http://schemas.openxmlformats.org/package/2006/relationships"><Relationship Id="rId8" Type="http://schemas.openxmlformats.org/officeDocument/2006/relationships/hyperlink" Target="#'SDG Index'!A1"/><Relationship Id="rId13" Type="http://schemas.openxmlformats.org/officeDocument/2006/relationships/hyperlink" Target="#'Our People &amp; Diversity '!A1"/><Relationship Id="rId18" Type="http://schemas.openxmlformats.org/officeDocument/2006/relationships/hyperlink" Target="#Water!A1"/><Relationship Id="rId3" Type="http://schemas.openxmlformats.org/officeDocument/2006/relationships/hyperlink" Target="https://www.mineralresources.com.au/2022SustainabilityReport" TargetMode="External"/><Relationship Id="rId21" Type="http://schemas.openxmlformats.org/officeDocument/2006/relationships/hyperlink" Target="#'Environmental Stewardship'!A1"/><Relationship Id="rId7" Type="http://schemas.openxmlformats.org/officeDocument/2006/relationships/hyperlink" Target="#'TCFD Index'!A1"/><Relationship Id="rId12" Type="http://schemas.openxmlformats.org/officeDocument/2006/relationships/hyperlink" Target="#'Responsible Supply Chain'!A1"/><Relationship Id="rId17" Type="http://schemas.openxmlformats.org/officeDocument/2006/relationships/hyperlink" Target="#'Climate Change'!A1"/><Relationship Id="rId2" Type="http://schemas.openxmlformats.org/officeDocument/2006/relationships/image" Target="../media/image2.png"/><Relationship Id="rId16" Type="http://schemas.openxmlformats.org/officeDocument/2006/relationships/hyperlink" Target="#'Safety, Health &amp; Wellbeing'!A1"/><Relationship Id="rId20" Type="http://schemas.openxmlformats.org/officeDocument/2006/relationships/hyperlink" Target="#'Air Quality'!A1"/><Relationship Id="rId1" Type="http://schemas.openxmlformats.org/officeDocument/2006/relationships/hyperlink" Target="https://www.mineralresources.com.au/" TargetMode="External"/><Relationship Id="rId6" Type="http://schemas.openxmlformats.org/officeDocument/2006/relationships/hyperlink" Target="#'UNGC Index'!A1"/><Relationship Id="rId11" Type="http://schemas.openxmlformats.org/officeDocument/2006/relationships/hyperlink" Target="#'Value &amp; Performance'!A1"/><Relationship Id="rId5" Type="http://schemas.openxmlformats.org/officeDocument/2006/relationships/hyperlink" Target="#'SASB Index'!A1"/><Relationship Id="rId15" Type="http://schemas.openxmlformats.org/officeDocument/2006/relationships/hyperlink" Target="#'Working With Traditional Owners'!A1"/><Relationship Id="rId10" Type="http://schemas.openxmlformats.org/officeDocument/2006/relationships/hyperlink" Target="#'Ethics &amp; Integrity'!A1"/><Relationship Id="rId19" Type="http://schemas.openxmlformats.org/officeDocument/2006/relationships/hyperlink" Target="#'Waste &amp; Tailings'!A1"/><Relationship Id="rId4" Type="http://schemas.openxmlformats.org/officeDocument/2006/relationships/hyperlink" Target="#'GRI Content Index'!A1"/><Relationship Id="rId9" Type="http://schemas.openxmlformats.org/officeDocument/2006/relationships/hyperlink" Target="#'Our Stakeholders'!A1"/><Relationship Id="rId14" Type="http://schemas.openxmlformats.org/officeDocument/2006/relationships/hyperlink" Target="#'Attracting &amp; Retaining Talent'!A1"/><Relationship Id="rId22" Type="http://schemas.openxmlformats.org/officeDocument/2006/relationships/hyperlink" Target="#Cover!A1"/></Relationships>
</file>

<file path=xl/drawings/_rels/drawing5.xml.rels><?xml version="1.0" encoding="UTF-8" standalone="yes"?>
<Relationships xmlns="http://schemas.openxmlformats.org/package/2006/relationships"><Relationship Id="rId8" Type="http://schemas.openxmlformats.org/officeDocument/2006/relationships/hyperlink" Target="#'GRI Content Index'!A1"/><Relationship Id="rId13" Type="http://schemas.openxmlformats.org/officeDocument/2006/relationships/hyperlink" Target="#'Our Stakeholders'!A1"/><Relationship Id="rId18" Type="http://schemas.openxmlformats.org/officeDocument/2006/relationships/hyperlink" Target="#'Attracting &amp; Retaining Talent'!A1"/><Relationship Id="rId26" Type="http://schemas.openxmlformats.org/officeDocument/2006/relationships/hyperlink" Target="#Cover!A1"/><Relationship Id="rId3" Type="http://schemas.openxmlformats.org/officeDocument/2006/relationships/image" Target="../media/image5.png"/><Relationship Id="rId21" Type="http://schemas.openxmlformats.org/officeDocument/2006/relationships/hyperlink" Target="#'Climate Change'!A1"/><Relationship Id="rId7" Type="http://schemas.openxmlformats.org/officeDocument/2006/relationships/image" Target="../media/image6.png"/><Relationship Id="rId12" Type="http://schemas.openxmlformats.org/officeDocument/2006/relationships/hyperlink" Target="#'SDG Index'!A1"/><Relationship Id="rId17" Type="http://schemas.openxmlformats.org/officeDocument/2006/relationships/hyperlink" Target="#'Our People &amp; Diversity '!A1"/><Relationship Id="rId25" Type="http://schemas.openxmlformats.org/officeDocument/2006/relationships/hyperlink" Target="#'Environmental Stewardship'!A1"/><Relationship Id="rId2" Type="http://schemas.openxmlformats.org/officeDocument/2006/relationships/image" Target="../media/image4.png"/><Relationship Id="rId16" Type="http://schemas.openxmlformats.org/officeDocument/2006/relationships/hyperlink" Target="#'Responsible Supply Chain'!A1"/><Relationship Id="rId20" Type="http://schemas.openxmlformats.org/officeDocument/2006/relationships/hyperlink" Target="#'Safety, Health &amp; Wellbeing'!A1"/><Relationship Id="rId1" Type="http://schemas.openxmlformats.org/officeDocument/2006/relationships/image" Target="../media/image3.png"/><Relationship Id="rId6" Type="http://schemas.openxmlformats.org/officeDocument/2006/relationships/hyperlink" Target="https://www.mineralresources.com.au/2022SustainabilityReport" TargetMode="External"/><Relationship Id="rId11" Type="http://schemas.openxmlformats.org/officeDocument/2006/relationships/hyperlink" Target="#'TCFD Index'!A1"/><Relationship Id="rId24" Type="http://schemas.openxmlformats.org/officeDocument/2006/relationships/hyperlink" Target="#'Air Quality'!A1"/><Relationship Id="rId5" Type="http://schemas.openxmlformats.org/officeDocument/2006/relationships/image" Target="../media/image2.png"/><Relationship Id="rId15" Type="http://schemas.openxmlformats.org/officeDocument/2006/relationships/hyperlink" Target="#'Value &amp; Performance'!A1"/><Relationship Id="rId23" Type="http://schemas.openxmlformats.org/officeDocument/2006/relationships/hyperlink" Target="#'Waste &amp; Tailings'!A1"/><Relationship Id="rId10" Type="http://schemas.openxmlformats.org/officeDocument/2006/relationships/hyperlink" Target="#'UNGC Index'!A1"/><Relationship Id="rId19" Type="http://schemas.openxmlformats.org/officeDocument/2006/relationships/hyperlink" Target="#'Working With Traditional Owners'!A1"/><Relationship Id="rId4" Type="http://schemas.openxmlformats.org/officeDocument/2006/relationships/hyperlink" Target="https://www.mineralresources.com.au/" TargetMode="External"/><Relationship Id="rId9" Type="http://schemas.openxmlformats.org/officeDocument/2006/relationships/hyperlink" Target="#'SASB Index'!A1"/><Relationship Id="rId14" Type="http://schemas.openxmlformats.org/officeDocument/2006/relationships/hyperlink" Target="#'Ethics &amp; Integrity'!A1"/><Relationship Id="rId22" Type="http://schemas.openxmlformats.org/officeDocument/2006/relationships/hyperlink" Target="#Water!A1"/></Relationships>
</file>

<file path=xl/drawings/_rels/drawing6.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7.xml.rels><?xml version="1.0" encoding="UTF-8" standalone="yes"?>
<Relationships xmlns="http://schemas.openxmlformats.org/package/2006/relationships"><Relationship Id="rId13" Type="http://schemas.microsoft.com/office/2007/relationships/hdphoto" Target="../media/hdphoto1.wdp"/><Relationship Id="rId18" Type="http://schemas.openxmlformats.org/officeDocument/2006/relationships/hyperlink" Target="#'UNGC Index'!A1"/><Relationship Id="rId26" Type="http://schemas.openxmlformats.org/officeDocument/2006/relationships/hyperlink" Target="#'Attracting &amp; Retaining Talent'!A1"/><Relationship Id="rId3" Type="http://schemas.openxmlformats.org/officeDocument/2006/relationships/image" Target="../media/image9.png"/><Relationship Id="rId21" Type="http://schemas.openxmlformats.org/officeDocument/2006/relationships/hyperlink" Target="#'Our Stakeholders'!A1"/><Relationship Id="rId34" Type="http://schemas.openxmlformats.org/officeDocument/2006/relationships/hyperlink" Target="#Cover!A1"/><Relationship Id="rId7" Type="http://schemas.openxmlformats.org/officeDocument/2006/relationships/image" Target="../media/image13.png"/><Relationship Id="rId12" Type="http://schemas.openxmlformats.org/officeDocument/2006/relationships/image" Target="../media/image16.png"/><Relationship Id="rId17" Type="http://schemas.openxmlformats.org/officeDocument/2006/relationships/hyperlink" Target="#'SASB Index'!A1"/><Relationship Id="rId25" Type="http://schemas.openxmlformats.org/officeDocument/2006/relationships/hyperlink" Target="#'Our People &amp; Diversity '!A1"/><Relationship Id="rId33" Type="http://schemas.openxmlformats.org/officeDocument/2006/relationships/hyperlink" Target="#'Environmental Stewardship'!A1"/><Relationship Id="rId2" Type="http://schemas.openxmlformats.org/officeDocument/2006/relationships/image" Target="../media/image8.png"/><Relationship Id="rId16" Type="http://schemas.openxmlformats.org/officeDocument/2006/relationships/hyperlink" Target="#'GRI Content Index'!A1"/><Relationship Id="rId20" Type="http://schemas.openxmlformats.org/officeDocument/2006/relationships/hyperlink" Target="#'SDG Index'!A1"/><Relationship Id="rId29" Type="http://schemas.openxmlformats.org/officeDocument/2006/relationships/hyperlink" Target="#'Climate Change'!A1"/><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2.png"/><Relationship Id="rId24" Type="http://schemas.openxmlformats.org/officeDocument/2006/relationships/hyperlink" Target="#'Responsible Supply Chain'!A1"/><Relationship Id="rId32" Type="http://schemas.openxmlformats.org/officeDocument/2006/relationships/hyperlink" Target="#'Air Quality'!A1"/><Relationship Id="rId5" Type="http://schemas.openxmlformats.org/officeDocument/2006/relationships/image" Target="../media/image11.png"/><Relationship Id="rId15" Type="http://schemas.openxmlformats.org/officeDocument/2006/relationships/image" Target="../media/image18.png"/><Relationship Id="rId23" Type="http://schemas.openxmlformats.org/officeDocument/2006/relationships/hyperlink" Target="#'Value &amp; Performance'!A1"/><Relationship Id="rId28" Type="http://schemas.openxmlformats.org/officeDocument/2006/relationships/hyperlink" Target="#'Safety, Health &amp; Wellbeing'!A1"/><Relationship Id="rId10" Type="http://schemas.openxmlformats.org/officeDocument/2006/relationships/hyperlink" Target="https://www.mineralresources.com.au/" TargetMode="External"/><Relationship Id="rId19" Type="http://schemas.openxmlformats.org/officeDocument/2006/relationships/hyperlink" Target="#'TCFD Index'!A1"/><Relationship Id="rId31" Type="http://schemas.openxmlformats.org/officeDocument/2006/relationships/hyperlink" Target="#'Waste &amp; Tailings'!A1"/><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17.png"/><Relationship Id="rId22" Type="http://schemas.openxmlformats.org/officeDocument/2006/relationships/hyperlink" Target="#'Ethics &amp; Integrity'!A1"/><Relationship Id="rId27" Type="http://schemas.openxmlformats.org/officeDocument/2006/relationships/hyperlink" Target="#'Working With Traditional Owners'!A1"/><Relationship Id="rId30" Type="http://schemas.openxmlformats.org/officeDocument/2006/relationships/hyperlink" Target="#Water!A1"/><Relationship Id="rId8"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_rels/drawing9.xml.rels><?xml version="1.0" encoding="UTF-8" standalone="yes"?>
<Relationships xmlns="http://schemas.openxmlformats.org/package/2006/relationships"><Relationship Id="rId8" Type="http://schemas.openxmlformats.org/officeDocument/2006/relationships/hyperlink" Target="#'Our Stakeholders'!A1"/><Relationship Id="rId13" Type="http://schemas.openxmlformats.org/officeDocument/2006/relationships/hyperlink" Target="#'Attracting &amp; Retaining Talent'!A1"/><Relationship Id="rId18" Type="http://schemas.openxmlformats.org/officeDocument/2006/relationships/hyperlink" Target="#'Waste &amp; Tailings'!A1"/><Relationship Id="rId3" Type="http://schemas.openxmlformats.org/officeDocument/2006/relationships/hyperlink" Target="#'GRI Content Index'!A1"/><Relationship Id="rId21" Type="http://schemas.openxmlformats.org/officeDocument/2006/relationships/hyperlink" Target="#Cover!A1"/><Relationship Id="rId7" Type="http://schemas.openxmlformats.org/officeDocument/2006/relationships/hyperlink" Target="#'SDG Index'!A1"/><Relationship Id="rId12" Type="http://schemas.openxmlformats.org/officeDocument/2006/relationships/hyperlink" Target="#'Our People &amp; Diversity '!A1"/><Relationship Id="rId17" Type="http://schemas.openxmlformats.org/officeDocument/2006/relationships/hyperlink" Target="#Water!A1"/><Relationship Id="rId2" Type="http://schemas.openxmlformats.org/officeDocument/2006/relationships/image" Target="../media/image2.png"/><Relationship Id="rId16" Type="http://schemas.openxmlformats.org/officeDocument/2006/relationships/hyperlink" Target="#'Climate Change'!A1"/><Relationship Id="rId20" Type="http://schemas.openxmlformats.org/officeDocument/2006/relationships/hyperlink" Target="#'Environmental Stewardship'!A1"/><Relationship Id="rId1" Type="http://schemas.openxmlformats.org/officeDocument/2006/relationships/hyperlink" Target="https://www.mineralresources.com.au/" TargetMode="External"/><Relationship Id="rId6" Type="http://schemas.openxmlformats.org/officeDocument/2006/relationships/hyperlink" Target="#'TCFD Index'!A1"/><Relationship Id="rId11" Type="http://schemas.openxmlformats.org/officeDocument/2006/relationships/hyperlink" Target="#'Responsible Supply Chain'!A1"/><Relationship Id="rId5" Type="http://schemas.openxmlformats.org/officeDocument/2006/relationships/hyperlink" Target="#'UNGC Index'!A1"/><Relationship Id="rId15" Type="http://schemas.openxmlformats.org/officeDocument/2006/relationships/hyperlink" Target="#'Safety, Health &amp; Wellbeing'!A1"/><Relationship Id="rId10" Type="http://schemas.openxmlformats.org/officeDocument/2006/relationships/hyperlink" Target="#'Value &amp; Performance'!A1"/><Relationship Id="rId19" Type="http://schemas.openxmlformats.org/officeDocument/2006/relationships/hyperlink" Target="#'Air Quality'!A1"/><Relationship Id="rId4" Type="http://schemas.openxmlformats.org/officeDocument/2006/relationships/hyperlink" Target="#'SASB Index'!A1"/><Relationship Id="rId9" Type="http://schemas.openxmlformats.org/officeDocument/2006/relationships/hyperlink" Target="#'Ethics &amp; Integrity'!A1"/><Relationship Id="rId14" Type="http://schemas.openxmlformats.org/officeDocument/2006/relationships/hyperlink" Target="#'Working With Traditional Owners'!A1"/></Relationships>
</file>

<file path=xl/drawings/drawing1.xml><?xml version="1.0" encoding="utf-8"?>
<xdr:wsDr xmlns:xdr="http://schemas.openxmlformats.org/drawingml/2006/spreadsheetDrawing" xmlns:a="http://schemas.openxmlformats.org/drawingml/2006/main">
  <xdr:twoCellAnchor editAs="oneCell">
    <xdr:from>
      <xdr:col>0</xdr:col>
      <xdr:colOff>157595</xdr:colOff>
      <xdr:row>0</xdr:row>
      <xdr:rowOff>133350</xdr:rowOff>
    </xdr:from>
    <xdr:to>
      <xdr:col>25</xdr:col>
      <xdr:colOff>145803</xdr:colOff>
      <xdr:row>56</xdr:row>
      <xdr:rowOff>25400</xdr:rowOff>
    </xdr:to>
    <xdr:pic>
      <xdr:nvPicPr>
        <xdr:cNvPr id="11" name="Picture 10">
          <a:extLst>
            <a:ext uri="{FF2B5EF4-FFF2-40B4-BE49-F238E27FC236}">
              <a16:creationId xmlns:a16="http://schemas.microsoft.com/office/drawing/2014/main" id="{D60629B8-3117-3DDB-C5F8-53BD6EEEEF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595" y="133350"/>
          <a:ext cx="6770008" cy="10255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260685</xdr:colOff>
      <xdr:row>0</xdr:row>
      <xdr:rowOff>100263</xdr:rowOff>
    </xdr:from>
    <xdr:to>
      <xdr:col>4</xdr:col>
      <xdr:colOff>606318</xdr:colOff>
      <xdr:row>3</xdr:row>
      <xdr:rowOff>113326</xdr:rowOff>
    </xdr:to>
    <xdr:pic>
      <xdr:nvPicPr>
        <xdr:cNvPr id="4" name="Picture 81">
          <a:hlinkClick xmlns:r="http://schemas.openxmlformats.org/officeDocument/2006/relationships" r:id="rId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263860" y="103438"/>
          <a:ext cx="2469548" cy="559072"/>
        </a:xfrm>
        <a:prstGeom prst="rect">
          <a:avLst/>
        </a:prstGeom>
      </xdr:spPr>
    </xdr:pic>
    <xdr:clientData/>
  </xdr:twoCellAnchor>
  <xdr:twoCellAnchor>
    <xdr:from>
      <xdr:col>0</xdr:col>
      <xdr:colOff>41014</xdr:colOff>
      <xdr:row>7</xdr:row>
      <xdr:rowOff>48635</xdr:rowOff>
    </xdr:from>
    <xdr:to>
      <xdr:col>5</xdr:col>
      <xdr:colOff>4270</xdr:colOff>
      <xdr:row>45</xdr:row>
      <xdr:rowOff>38712</xdr:rowOff>
    </xdr:to>
    <xdr:grpSp>
      <xdr:nvGrpSpPr>
        <xdr:cNvPr id="2" name="Group 1">
          <a:extLst>
            <a:ext uri="{FF2B5EF4-FFF2-40B4-BE49-F238E27FC236}">
              <a16:creationId xmlns:a16="http://schemas.microsoft.com/office/drawing/2014/main" id="{967E83D2-5A1C-494B-969B-77FCB1FEDA8F}"/>
            </a:ext>
          </a:extLst>
        </xdr:cNvPr>
        <xdr:cNvGrpSpPr/>
      </xdr:nvGrpSpPr>
      <xdr:grpSpPr>
        <a:xfrm>
          <a:off x="41014" y="1398464"/>
          <a:ext cx="2695570" cy="7479448"/>
          <a:chOff x="58239" y="1392011"/>
          <a:chExt cx="2656478" cy="7804836"/>
        </a:xfrm>
      </xdr:grpSpPr>
      <xdr:grpSp>
        <xdr:nvGrpSpPr>
          <xdr:cNvPr id="3" name="Group 2">
            <a:extLst>
              <a:ext uri="{FF2B5EF4-FFF2-40B4-BE49-F238E27FC236}">
                <a16:creationId xmlns:a16="http://schemas.microsoft.com/office/drawing/2014/main" id="{32BCE3C0-263E-FE63-DC5A-25925EC320FD}"/>
              </a:ext>
            </a:extLst>
          </xdr:cNvPr>
          <xdr:cNvGrpSpPr/>
        </xdr:nvGrpSpPr>
        <xdr:grpSpPr>
          <a:xfrm>
            <a:off x="63954" y="2165728"/>
            <a:ext cx="2650943" cy="1763747"/>
            <a:chOff x="58239" y="2021492"/>
            <a:chExt cx="2710815" cy="1640194"/>
          </a:xfrm>
        </xdr:grpSpPr>
        <xdr:grpSp>
          <xdr:nvGrpSpPr>
            <xdr:cNvPr id="57" name="Group 9055">
              <a:extLst>
                <a:ext uri="{FF2B5EF4-FFF2-40B4-BE49-F238E27FC236}">
                  <a16:creationId xmlns:a16="http://schemas.microsoft.com/office/drawing/2014/main" id="{F5229653-6D4A-CAFB-C2D1-FCC8674C76C5}"/>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71" name="Rectangle: Top Corners Rounded 9132">
                <a:hlinkClick xmlns:r="http://schemas.openxmlformats.org/officeDocument/2006/relationships" r:id="rId3"/>
                <a:extLst>
                  <a:ext uri="{FF2B5EF4-FFF2-40B4-BE49-F238E27FC236}">
                    <a16:creationId xmlns:a16="http://schemas.microsoft.com/office/drawing/2014/main" id="{FE063F0B-495F-FCAF-2C18-412DC620AB57}"/>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2" name="Rectangle: Top Corners Rounded 9133">
                <a:extLst>
                  <a:ext uri="{FF2B5EF4-FFF2-40B4-BE49-F238E27FC236}">
                    <a16:creationId xmlns:a16="http://schemas.microsoft.com/office/drawing/2014/main" id="{58F8A6DF-886C-9ADC-A218-B65C0FB07D4A}"/>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8" name="Rounded Rectangle 33">
              <a:extLst>
                <a:ext uri="{FF2B5EF4-FFF2-40B4-BE49-F238E27FC236}">
                  <a16:creationId xmlns:a16="http://schemas.microsoft.com/office/drawing/2014/main" id="{91BC3607-D004-E1FF-B3D5-5A383F0B2D04}"/>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9" name="Group 9057">
              <a:extLst>
                <a:ext uri="{FF2B5EF4-FFF2-40B4-BE49-F238E27FC236}">
                  <a16:creationId xmlns:a16="http://schemas.microsoft.com/office/drawing/2014/main" id="{FE5EC86E-4EDA-0848-F679-C176D2801CCD}"/>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69" name="Rectangle: Top Corners Rounded 9130">
                <a:hlinkClick xmlns:r="http://schemas.openxmlformats.org/officeDocument/2006/relationships" r:id="rId4"/>
                <a:extLst>
                  <a:ext uri="{FF2B5EF4-FFF2-40B4-BE49-F238E27FC236}">
                    <a16:creationId xmlns:a16="http://schemas.microsoft.com/office/drawing/2014/main" id="{A3BDB4F1-865F-7B55-DC72-6AEE7A92BAC7}"/>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0" name="Rectangle: Top Corners Rounded 9131">
                <a:extLst>
                  <a:ext uri="{FF2B5EF4-FFF2-40B4-BE49-F238E27FC236}">
                    <a16:creationId xmlns:a16="http://schemas.microsoft.com/office/drawing/2014/main" id="{B60FE6E4-D8CD-E86B-8428-58287A5ED380}"/>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8">
              <a:extLst>
                <a:ext uri="{FF2B5EF4-FFF2-40B4-BE49-F238E27FC236}">
                  <a16:creationId xmlns:a16="http://schemas.microsoft.com/office/drawing/2014/main" id="{D0D7F753-AFDB-6D8B-87E0-308743894EB3}"/>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7" name="Rectangle: Top Corners Rounded 9128">
                <a:hlinkClick xmlns:r="http://schemas.openxmlformats.org/officeDocument/2006/relationships" r:id="rId5"/>
                <a:extLst>
                  <a:ext uri="{FF2B5EF4-FFF2-40B4-BE49-F238E27FC236}">
                    <a16:creationId xmlns:a16="http://schemas.microsoft.com/office/drawing/2014/main" id="{3F9B9AC1-9FA2-D33C-908C-90256A97589B}"/>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8" name="Rectangle: Top Corners Rounded 9129">
                <a:extLst>
                  <a:ext uri="{FF2B5EF4-FFF2-40B4-BE49-F238E27FC236}">
                    <a16:creationId xmlns:a16="http://schemas.microsoft.com/office/drawing/2014/main" id="{2939A5A2-58FC-AB1A-303E-03D037187AC8}"/>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59">
              <a:extLst>
                <a:ext uri="{FF2B5EF4-FFF2-40B4-BE49-F238E27FC236}">
                  <a16:creationId xmlns:a16="http://schemas.microsoft.com/office/drawing/2014/main" id="{D7DF6F08-FDA3-0211-C773-758409134DA7}"/>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5" name="Rectangle: Top Corners Rounded 9126">
                <a:hlinkClick xmlns:r="http://schemas.openxmlformats.org/officeDocument/2006/relationships" r:id="rId6"/>
                <a:extLst>
                  <a:ext uri="{FF2B5EF4-FFF2-40B4-BE49-F238E27FC236}">
                    <a16:creationId xmlns:a16="http://schemas.microsoft.com/office/drawing/2014/main" id="{B34A8436-AC3A-B965-049E-520B0A5DEF6C}"/>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6" name="Rectangle: Top Corners Rounded 9127">
                <a:extLst>
                  <a:ext uri="{FF2B5EF4-FFF2-40B4-BE49-F238E27FC236}">
                    <a16:creationId xmlns:a16="http://schemas.microsoft.com/office/drawing/2014/main" id="{24561696-6194-99AB-AA3C-E1C7D1D988B9}"/>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2" name="Group 9060">
              <a:extLst>
                <a:ext uri="{FF2B5EF4-FFF2-40B4-BE49-F238E27FC236}">
                  <a16:creationId xmlns:a16="http://schemas.microsoft.com/office/drawing/2014/main" id="{5051E395-C7AB-7BE0-C107-09E47AFA59CC}"/>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3" name="Rectangle: Top Corners Rounded 9124">
                <a:hlinkClick xmlns:r="http://schemas.openxmlformats.org/officeDocument/2006/relationships" r:id="rId7"/>
                <a:extLst>
                  <a:ext uri="{FF2B5EF4-FFF2-40B4-BE49-F238E27FC236}">
                    <a16:creationId xmlns:a16="http://schemas.microsoft.com/office/drawing/2014/main" id="{A3328F3A-BBBA-91F7-6557-8568516D142A}"/>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 name="Rectangle: Top Corners Rounded 9125">
                <a:extLst>
                  <a:ext uri="{FF2B5EF4-FFF2-40B4-BE49-F238E27FC236}">
                    <a16:creationId xmlns:a16="http://schemas.microsoft.com/office/drawing/2014/main" id="{3676E5FD-A042-FF35-81D9-CF01E41AF0BC}"/>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FD4EA10C-33C6-1BB8-3501-B6220B63C3FC}"/>
              </a:ext>
            </a:extLst>
          </xdr:cNvPr>
          <xdr:cNvGrpSpPr/>
        </xdr:nvGrpSpPr>
        <xdr:grpSpPr>
          <a:xfrm>
            <a:off x="62049" y="4045322"/>
            <a:ext cx="2652848" cy="1518167"/>
            <a:chOff x="54429" y="4064474"/>
            <a:chExt cx="2732373" cy="1421339"/>
          </a:xfrm>
        </xdr:grpSpPr>
        <xdr:sp macro="" textlink="">
          <xdr:nvSpPr>
            <xdr:cNvPr id="44" name="Rounded Rectangle 33">
              <a:extLst>
                <a:ext uri="{FF2B5EF4-FFF2-40B4-BE49-F238E27FC236}">
                  <a16:creationId xmlns:a16="http://schemas.microsoft.com/office/drawing/2014/main" id="{01BA7809-BBAB-0D92-5407-EED8CA1ECCB2}"/>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5" name="Group 9065">
              <a:extLst>
                <a:ext uri="{FF2B5EF4-FFF2-40B4-BE49-F238E27FC236}">
                  <a16:creationId xmlns:a16="http://schemas.microsoft.com/office/drawing/2014/main" id="{CC96A672-FB79-7D0B-75B4-38712DAB0519}"/>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5" name="Rectangle: Top Corners Rounded 9116">
                <a:hlinkClick xmlns:r="http://schemas.openxmlformats.org/officeDocument/2006/relationships" r:id="rId8"/>
                <a:extLst>
                  <a:ext uri="{FF2B5EF4-FFF2-40B4-BE49-F238E27FC236}">
                    <a16:creationId xmlns:a16="http://schemas.microsoft.com/office/drawing/2014/main" id="{847CF302-88BF-2198-F4D2-B68D74516720}"/>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6" name="Rectangle: Top Corners Rounded 9117">
                <a:extLst>
                  <a:ext uri="{FF2B5EF4-FFF2-40B4-BE49-F238E27FC236}">
                    <a16:creationId xmlns:a16="http://schemas.microsoft.com/office/drawing/2014/main" id="{647D1324-F7BF-9D20-F36C-CC5A2E6B780D}"/>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6">
              <a:extLst>
                <a:ext uri="{FF2B5EF4-FFF2-40B4-BE49-F238E27FC236}">
                  <a16:creationId xmlns:a16="http://schemas.microsoft.com/office/drawing/2014/main" id="{7693956A-5E04-CFDE-A4B5-3B0188A18701}"/>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3" name="Rectangle: Top Corners Rounded 9114">
                <a:hlinkClick xmlns:r="http://schemas.openxmlformats.org/officeDocument/2006/relationships" r:id="rId9"/>
                <a:extLst>
                  <a:ext uri="{FF2B5EF4-FFF2-40B4-BE49-F238E27FC236}">
                    <a16:creationId xmlns:a16="http://schemas.microsoft.com/office/drawing/2014/main" id="{51BF961F-749A-F169-AB84-07FCD5071EB1}"/>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4" name="Rectangle: Top Corners Rounded 9115">
                <a:extLst>
                  <a:ext uri="{FF2B5EF4-FFF2-40B4-BE49-F238E27FC236}">
                    <a16:creationId xmlns:a16="http://schemas.microsoft.com/office/drawing/2014/main" id="{9E76B7DD-4DCD-8257-645A-B5800A6CCF1D}"/>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68">
              <a:extLst>
                <a:ext uri="{FF2B5EF4-FFF2-40B4-BE49-F238E27FC236}">
                  <a16:creationId xmlns:a16="http://schemas.microsoft.com/office/drawing/2014/main" id="{D616D0B9-DED8-0FB4-C217-7ABC21AA28DC}"/>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1" name="Rectangle: Top Corners Rounded 9110">
                <a:hlinkClick xmlns:r="http://schemas.openxmlformats.org/officeDocument/2006/relationships" r:id="rId10"/>
                <a:extLst>
                  <a:ext uri="{FF2B5EF4-FFF2-40B4-BE49-F238E27FC236}">
                    <a16:creationId xmlns:a16="http://schemas.microsoft.com/office/drawing/2014/main" id="{F7668BAD-667A-1166-5531-3763E73D17BB}"/>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2" name="Rectangle: Top Corners Rounded 9111">
                <a:extLst>
                  <a:ext uri="{FF2B5EF4-FFF2-40B4-BE49-F238E27FC236}">
                    <a16:creationId xmlns:a16="http://schemas.microsoft.com/office/drawing/2014/main" id="{D638378A-54E8-3E42-714A-D136EA384EF9}"/>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8" name="Group 9081">
              <a:extLst>
                <a:ext uri="{FF2B5EF4-FFF2-40B4-BE49-F238E27FC236}">
                  <a16:creationId xmlns:a16="http://schemas.microsoft.com/office/drawing/2014/main" id="{44F3695E-DEA0-3826-67C2-620DBB52E449}"/>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9" name="Rectangle: Top Corners Rounded 9088">
                <a:hlinkClick xmlns:r="http://schemas.openxmlformats.org/officeDocument/2006/relationships" r:id="rId11"/>
                <a:extLst>
                  <a:ext uri="{FF2B5EF4-FFF2-40B4-BE49-F238E27FC236}">
                    <a16:creationId xmlns:a16="http://schemas.microsoft.com/office/drawing/2014/main" id="{352E1C2D-7795-E73B-E98E-037EDE034A99}"/>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0" name="Rectangle: Top Corners Rounded 9089">
                <a:extLst>
                  <a:ext uri="{FF2B5EF4-FFF2-40B4-BE49-F238E27FC236}">
                    <a16:creationId xmlns:a16="http://schemas.microsoft.com/office/drawing/2014/main" id="{FA8C773E-33F9-BF75-9EA8-0A66AF0D5E93}"/>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27AE22D1-1B20-A558-1AE7-F041F5D81E6C}"/>
              </a:ext>
            </a:extLst>
          </xdr:cNvPr>
          <xdr:cNvGrpSpPr/>
        </xdr:nvGrpSpPr>
        <xdr:grpSpPr>
          <a:xfrm>
            <a:off x="62049" y="5692250"/>
            <a:ext cx="2650944" cy="1517420"/>
            <a:chOff x="58239" y="5610347"/>
            <a:chExt cx="2728564" cy="1431292"/>
          </a:xfrm>
        </xdr:grpSpPr>
        <xdr:sp macro="" textlink="">
          <xdr:nvSpPr>
            <xdr:cNvPr id="31" name="Rounded Rectangle 33">
              <a:extLst>
                <a:ext uri="{FF2B5EF4-FFF2-40B4-BE49-F238E27FC236}">
                  <a16:creationId xmlns:a16="http://schemas.microsoft.com/office/drawing/2014/main" id="{84C5620F-BCD3-A342-B336-16B623169768}"/>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2" name="Group 9071">
              <a:extLst>
                <a:ext uri="{FF2B5EF4-FFF2-40B4-BE49-F238E27FC236}">
                  <a16:creationId xmlns:a16="http://schemas.microsoft.com/office/drawing/2014/main" id="{3F0336DA-59A1-A65B-896A-BD12D8DFF2C8}"/>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2" name="Rectangle: Top Corners Rounded 9106">
                <a:hlinkClick xmlns:r="http://schemas.openxmlformats.org/officeDocument/2006/relationships" r:id="rId12"/>
                <a:extLst>
                  <a:ext uri="{FF2B5EF4-FFF2-40B4-BE49-F238E27FC236}">
                    <a16:creationId xmlns:a16="http://schemas.microsoft.com/office/drawing/2014/main" id="{40F898D1-3B49-1A66-7EE8-8149E154C413}"/>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3" name="Rectangle: Top Corners Rounded 9107">
                <a:extLst>
                  <a:ext uri="{FF2B5EF4-FFF2-40B4-BE49-F238E27FC236}">
                    <a16:creationId xmlns:a16="http://schemas.microsoft.com/office/drawing/2014/main" id="{B4DFADB1-EF98-43DB-0749-BCFF0938DEC0}"/>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2">
              <a:extLst>
                <a:ext uri="{FF2B5EF4-FFF2-40B4-BE49-F238E27FC236}">
                  <a16:creationId xmlns:a16="http://schemas.microsoft.com/office/drawing/2014/main" id="{10F51ADA-DCE1-0DC3-B3E7-7C968BAA9AF0}"/>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40" name="Rectangle: Top Corners Rounded 9104">
                <a:hlinkClick xmlns:r="http://schemas.openxmlformats.org/officeDocument/2006/relationships" r:id="rId13"/>
                <a:extLst>
                  <a:ext uri="{FF2B5EF4-FFF2-40B4-BE49-F238E27FC236}">
                    <a16:creationId xmlns:a16="http://schemas.microsoft.com/office/drawing/2014/main" id="{890BC065-B190-194D-0A19-47F3116A0BE9}"/>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1" name="Rectangle: Top Corners Rounded 9105">
                <a:extLst>
                  <a:ext uri="{FF2B5EF4-FFF2-40B4-BE49-F238E27FC236}">
                    <a16:creationId xmlns:a16="http://schemas.microsoft.com/office/drawing/2014/main" id="{FEA96A5C-942F-4820-92E9-5F18F0C7E303}"/>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73">
              <a:extLst>
                <a:ext uri="{FF2B5EF4-FFF2-40B4-BE49-F238E27FC236}">
                  <a16:creationId xmlns:a16="http://schemas.microsoft.com/office/drawing/2014/main" id="{B3A4563C-CBFC-24E3-F496-9452B289BCDA}"/>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8" name="Rectangle: Top Corners Rounded 9102">
                <a:hlinkClick xmlns:r="http://schemas.openxmlformats.org/officeDocument/2006/relationships" r:id="rId14"/>
                <a:extLst>
                  <a:ext uri="{FF2B5EF4-FFF2-40B4-BE49-F238E27FC236}">
                    <a16:creationId xmlns:a16="http://schemas.microsoft.com/office/drawing/2014/main" id="{15724F8A-2184-4A1A-A92F-1D221B1EB9AA}"/>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9" name="Rectangle: Top Corners Rounded 9103">
                <a:extLst>
                  <a:ext uri="{FF2B5EF4-FFF2-40B4-BE49-F238E27FC236}">
                    <a16:creationId xmlns:a16="http://schemas.microsoft.com/office/drawing/2014/main" id="{B525BCEB-4EA5-D1DC-CCE2-FC7C6CC2DE88}"/>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5" name="Group 9082">
              <a:extLst>
                <a:ext uri="{FF2B5EF4-FFF2-40B4-BE49-F238E27FC236}">
                  <a16:creationId xmlns:a16="http://schemas.microsoft.com/office/drawing/2014/main" id="{F0280662-BD46-490F-3EC4-5C67DAB67033}"/>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6" name="Rectangle: Top Corners Rounded 9086">
                <a:hlinkClick xmlns:r="http://schemas.openxmlformats.org/officeDocument/2006/relationships" r:id="rId15"/>
                <a:extLst>
                  <a:ext uri="{FF2B5EF4-FFF2-40B4-BE49-F238E27FC236}">
                    <a16:creationId xmlns:a16="http://schemas.microsoft.com/office/drawing/2014/main" id="{6E2E7562-B8FE-DBC8-B246-793AF7140E74}"/>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7" name="Rectangle: Top Corners Rounded 9087">
                <a:extLst>
                  <a:ext uri="{FF2B5EF4-FFF2-40B4-BE49-F238E27FC236}">
                    <a16:creationId xmlns:a16="http://schemas.microsoft.com/office/drawing/2014/main" id="{2C9B654E-CA4E-79E3-CDEA-13700B04931B}"/>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B960116E-68F7-E977-954C-80A2DD3D786F}"/>
              </a:ext>
            </a:extLst>
          </xdr:cNvPr>
          <xdr:cNvGrpSpPr/>
        </xdr:nvGrpSpPr>
        <xdr:grpSpPr>
          <a:xfrm>
            <a:off x="62049" y="7328186"/>
            <a:ext cx="2650943" cy="1870566"/>
            <a:chOff x="58239" y="7180530"/>
            <a:chExt cx="2728563" cy="1723787"/>
          </a:xfrm>
        </xdr:grpSpPr>
        <xdr:sp macro="" textlink="">
          <xdr:nvSpPr>
            <xdr:cNvPr id="15" name="Rounded Rectangle 33">
              <a:extLst>
                <a:ext uri="{FF2B5EF4-FFF2-40B4-BE49-F238E27FC236}">
                  <a16:creationId xmlns:a16="http://schemas.microsoft.com/office/drawing/2014/main" id="{10FECF2D-9162-B14B-9E4F-F9BFA7E48631}"/>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6" name="Group 9075">
              <a:extLst>
                <a:ext uri="{FF2B5EF4-FFF2-40B4-BE49-F238E27FC236}">
                  <a16:creationId xmlns:a16="http://schemas.microsoft.com/office/drawing/2014/main" id="{DBFF4EC4-FE9D-9B11-7B8B-4E47A50BE8F7}"/>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9" name="Rectangle: Top Corners Rounded 9100">
                <a:hlinkClick xmlns:r="http://schemas.openxmlformats.org/officeDocument/2006/relationships" r:id="rId16"/>
                <a:extLst>
                  <a:ext uri="{FF2B5EF4-FFF2-40B4-BE49-F238E27FC236}">
                    <a16:creationId xmlns:a16="http://schemas.microsoft.com/office/drawing/2014/main" id="{0B725201-9B97-A2E0-94B9-6C115F35FE6F}"/>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0" name="Rectangle: Top Corners Rounded 9101">
                <a:extLst>
                  <a:ext uri="{FF2B5EF4-FFF2-40B4-BE49-F238E27FC236}">
                    <a16:creationId xmlns:a16="http://schemas.microsoft.com/office/drawing/2014/main" id="{68CF8798-C4E6-3EBE-460C-19A379D9654B}"/>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6">
              <a:extLst>
                <a:ext uri="{FF2B5EF4-FFF2-40B4-BE49-F238E27FC236}">
                  <a16:creationId xmlns:a16="http://schemas.microsoft.com/office/drawing/2014/main" id="{4BB3798F-932B-2CC9-8815-AA310B502A0C}"/>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7" name="Rectangle: Top Corners Rounded 9098">
                <a:hlinkClick xmlns:r="http://schemas.openxmlformats.org/officeDocument/2006/relationships" r:id="rId17"/>
                <a:extLst>
                  <a:ext uri="{FF2B5EF4-FFF2-40B4-BE49-F238E27FC236}">
                    <a16:creationId xmlns:a16="http://schemas.microsoft.com/office/drawing/2014/main" id="{0145614E-0683-B8FE-E665-94A001B7281E}"/>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8" name="Rectangle: Top Corners Rounded 9099">
                <a:extLst>
                  <a:ext uri="{FF2B5EF4-FFF2-40B4-BE49-F238E27FC236}">
                    <a16:creationId xmlns:a16="http://schemas.microsoft.com/office/drawing/2014/main" id="{A43CECF8-3204-C7D8-2EE8-CDF7A921EF67}"/>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7">
              <a:extLst>
                <a:ext uri="{FF2B5EF4-FFF2-40B4-BE49-F238E27FC236}">
                  <a16:creationId xmlns:a16="http://schemas.microsoft.com/office/drawing/2014/main" id="{6AE3367D-3B0A-8E6B-093C-619E2288DE07}"/>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5" name="Rectangle: Top Corners Rounded 9096">
                <a:hlinkClick xmlns:r="http://schemas.openxmlformats.org/officeDocument/2006/relationships" r:id="rId18"/>
                <a:extLst>
                  <a:ext uri="{FF2B5EF4-FFF2-40B4-BE49-F238E27FC236}">
                    <a16:creationId xmlns:a16="http://schemas.microsoft.com/office/drawing/2014/main" id="{A8C4C4B3-62E5-912C-6697-3982185B67C9}"/>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6" name="Rectangle: Top Corners Rounded 9097">
                <a:extLst>
                  <a:ext uri="{FF2B5EF4-FFF2-40B4-BE49-F238E27FC236}">
                    <a16:creationId xmlns:a16="http://schemas.microsoft.com/office/drawing/2014/main" id="{47216002-C846-D8DE-3C99-72312F609E16}"/>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78">
              <a:extLst>
                <a:ext uri="{FF2B5EF4-FFF2-40B4-BE49-F238E27FC236}">
                  <a16:creationId xmlns:a16="http://schemas.microsoft.com/office/drawing/2014/main" id="{5E86CE02-B93E-7336-07CF-651263E1B1E9}"/>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3" name="Rectangle: Top Corners Rounded 9094">
                <a:hlinkClick xmlns:r="http://schemas.openxmlformats.org/officeDocument/2006/relationships" r:id="rId19"/>
                <a:extLst>
                  <a:ext uri="{FF2B5EF4-FFF2-40B4-BE49-F238E27FC236}">
                    <a16:creationId xmlns:a16="http://schemas.microsoft.com/office/drawing/2014/main" id="{8C8DC2CC-E904-8436-042E-C4EEBD8308DF}"/>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4" name="Rectangle: Top Corners Rounded 9095">
                <a:extLst>
                  <a:ext uri="{FF2B5EF4-FFF2-40B4-BE49-F238E27FC236}">
                    <a16:creationId xmlns:a16="http://schemas.microsoft.com/office/drawing/2014/main" id="{5E7C48E4-1FB0-8B50-00E9-C6093C7FA690}"/>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0" name="Group 9083">
              <a:extLst>
                <a:ext uri="{FF2B5EF4-FFF2-40B4-BE49-F238E27FC236}">
                  <a16:creationId xmlns:a16="http://schemas.microsoft.com/office/drawing/2014/main" id="{4547F6DC-EC5A-1831-0C95-4E0B180B98A7}"/>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1" name="Rectangle: Top Corners Rounded 9084">
                <a:hlinkClick xmlns:r="http://schemas.openxmlformats.org/officeDocument/2006/relationships" r:id="rId20"/>
                <a:extLst>
                  <a:ext uri="{FF2B5EF4-FFF2-40B4-BE49-F238E27FC236}">
                    <a16:creationId xmlns:a16="http://schemas.microsoft.com/office/drawing/2014/main" id="{B071B1D7-D317-BC8F-AAFA-2FDC45FE4FDA}"/>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2" name="Rectangle: Top Corners Rounded 9085">
                <a:extLst>
                  <a:ext uri="{FF2B5EF4-FFF2-40B4-BE49-F238E27FC236}">
                    <a16:creationId xmlns:a16="http://schemas.microsoft.com/office/drawing/2014/main" id="{6D515E7C-CD66-114C-7E5F-76C0CA6C035E}"/>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8" name="Group 7">
            <a:extLst>
              <a:ext uri="{FF2B5EF4-FFF2-40B4-BE49-F238E27FC236}">
                <a16:creationId xmlns:a16="http://schemas.microsoft.com/office/drawing/2014/main" id="{BCDF023E-748C-E162-0E9E-1AEE771F2627}"/>
              </a:ext>
            </a:extLst>
          </xdr:cNvPr>
          <xdr:cNvGrpSpPr/>
        </xdr:nvGrpSpPr>
        <xdr:grpSpPr>
          <a:xfrm>
            <a:off x="250371" y="1390106"/>
            <a:ext cx="2466251" cy="617106"/>
            <a:chOff x="244929" y="1325880"/>
            <a:chExt cx="2525850" cy="556147"/>
          </a:xfrm>
        </xdr:grpSpPr>
        <xdr:grpSp>
          <xdr:nvGrpSpPr>
            <xdr:cNvPr id="9" name="Group 9052">
              <a:extLst>
                <a:ext uri="{FF2B5EF4-FFF2-40B4-BE49-F238E27FC236}">
                  <a16:creationId xmlns:a16="http://schemas.microsoft.com/office/drawing/2014/main" id="{2A59BA8E-1C5C-F9F5-A146-208ED561DAAB}"/>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3" name="Rectangle: Top Corners Rounded 9138">
                <a:hlinkClick xmlns:r="http://schemas.openxmlformats.org/officeDocument/2006/relationships" r:id="rId21"/>
                <a:extLst>
                  <a:ext uri="{FF2B5EF4-FFF2-40B4-BE49-F238E27FC236}">
                    <a16:creationId xmlns:a16="http://schemas.microsoft.com/office/drawing/2014/main" id="{C893EEA1-AE19-9747-5F4C-AB48E3FB0A0F}"/>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4" name="Rectangle: Top Corners Rounded 9139">
                <a:extLst>
                  <a:ext uri="{FF2B5EF4-FFF2-40B4-BE49-F238E27FC236}">
                    <a16:creationId xmlns:a16="http://schemas.microsoft.com/office/drawing/2014/main" id="{E907A751-CA19-F4BD-5736-F6941B77CB47}"/>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10" name="Group 9052">
              <a:extLst>
                <a:ext uri="{FF2B5EF4-FFF2-40B4-BE49-F238E27FC236}">
                  <a16:creationId xmlns:a16="http://schemas.microsoft.com/office/drawing/2014/main" id="{AC6B7C1A-98F2-2E74-8E75-8F51903101DC}"/>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1" name="Rectangle: Top Corners Rounded 9138">
                <a:hlinkClick xmlns:r="http://schemas.openxmlformats.org/officeDocument/2006/relationships" r:id="rId21"/>
                <a:extLst>
                  <a:ext uri="{FF2B5EF4-FFF2-40B4-BE49-F238E27FC236}">
                    <a16:creationId xmlns:a16="http://schemas.microsoft.com/office/drawing/2014/main" id="{A6E711F0-55F9-F8D4-E077-1A4D27072767}"/>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2" name="Rectangle: Top Corners Rounded 9139">
                <a:extLst>
                  <a:ext uri="{FF2B5EF4-FFF2-40B4-BE49-F238E27FC236}">
                    <a16:creationId xmlns:a16="http://schemas.microsoft.com/office/drawing/2014/main" id="{F54B32E2-5095-6763-51F9-950371A05F23}"/>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261257</xdr:colOff>
      <xdr:row>0</xdr:row>
      <xdr:rowOff>76199</xdr:rowOff>
    </xdr:from>
    <xdr:to>
      <xdr:col>5</xdr:col>
      <xdr:colOff>1463</xdr:colOff>
      <xdr:row>3</xdr:row>
      <xdr:rowOff>75201</xdr:rowOff>
    </xdr:to>
    <xdr:pic>
      <xdr:nvPicPr>
        <xdr:cNvPr id="177" name="Picture 98">
          <a:hlinkClick xmlns:r="http://schemas.openxmlformats.org/officeDocument/2006/relationships" r:id="rId1"/>
          <a:extLst>
            <a:ext uri="{FF2B5EF4-FFF2-40B4-BE49-F238E27FC236}">
              <a16:creationId xmlns:a16="http://schemas.microsoft.com/office/drawing/2014/main" id="{00000000-0008-0000-0F00-0000B1000000}"/>
            </a:ext>
          </a:extLst>
        </xdr:cNvPr>
        <xdr:cNvPicPr>
          <a:picLocks noChangeAspect="1"/>
        </xdr:cNvPicPr>
      </xdr:nvPicPr>
      <xdr:blipFill>
        <a:blip xmlns:r="http://schemas.openxmlformats.org/officeDocument/2006/relationships" r:embed="rId2"/>
        <a:stretch>
          <a:fillRect/>
        </a:stretch>
      </xdr:blipFill>
      <xdr:spPr>
        <a:xfrm>
          <a:off x="261257" y="76199"/>
          <a:ext cx="2440973" cy="524782"/>
        </a:xfrm>
        <a:prstGeom prst="rect">
          <a:avLst/>
        </a:prstGeom>
      </xdr:spPr>
    </xdr:pic>
    <xdr:clientData/>
  </xdr:twoCellAnchor>
  <xdr:twoCellAnchor>
    <xdr:from>
      <xdr:col>0</xdr:col>
      <xdr:colOff>41638</xdr:colOff>
      <xdr:row>7</xdr:row>
      <xdr:rowOff>54430</xdr:rowOff>
    </xdr:from>
    <xdr:to>
      <xdr:col>5</xdr:col>
      <xdr:colOff>3630</xdr:colOff>
      <xdr:row>45</xdr:row>
      <xdr:rowOff>82239</xdr:rowOff>
    </xdr:to>
    <xdr:grpSp>
      <xdr:nvGrpSpPr>
        <xdr:cNvPr id="2" name="Group 1">
          <a:extLst>
            <a:ext uri="{FF2B5EF4-FFF2-40B4-BE49-F238E27FC236}">
              <a16:creationId xmlns:a16="http://schemas.microsoft.com/office/drawing/2014/main" id="{80B9BC79-0F6D-4B53-A038-7F692D56FB4C}"/>
            </a:ext>
          </a:extLst>
        </xdr:cNvPr>
        <xdr:cNvGrpSpPr/>
      </xdr:nvGrpSpPr>
      <xdr:grpSpPr>
        <a:xfrm>
          <a:off x="41638" y="1404259"/>
          <a:ext cx="2694306" cy="7430094"/>
          <a:chOff x="58239" y="1392011"/>
          <a:chExt cx="2656478" cy="7804836"/>
        </a:xfrm>
      </xdr:grpSpPr>
      <xdr:grpSp>
        <xdr:nvGrpSpPr>
          <xdr:cNvPr id="3" name="Group 2">
            <a:extLst>
              <a:ext uri="{FF2B5EF4-FFF2-40B4-BE49-F238E27FC236}">
                <a16:creationId xmlns:a16="http://schemas.microsoft.com/office/drawing/2014/main" id="{B7E1A023-12B0-0C32-8307-6D6428A343B4}"/>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7BE1834B-2182-672E-5912-C9AD8068DC6F}"/>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134" name="Rectangle: Top Corners Rounded 9132">
                <a:hlinkClick xmlns:r="http://schemas.openxmlformats.org/officeDocument/2006/relationships" r:id="rId3"/>
                <a:extLst>
                  <a:ext uri="{FF2B5EF4-FFF2-40B4-BE49-F238E27FC236}">
                    <a16:creationId xmlns:a16="http://schemas.microsoft.com/office/drawing/2014/main" id="{54990A54-ACE7-C03F-79B3-E602887B083F}"/>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5" name="Rectangle: Top Corners Rounded 9133">
                <a:extLst>
                  <a:ext uri="{FF2B5EF4-FFF2-40B4-BE49-F238E27FC236}">
                    <a16:creationId xmlns:a16="http://schemas.microsoft.com/office/drawing/2014/main" id="{4A343F4B-89E4-5526-CA39-5FEA6F79BB10}"/>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59C2EA95-6ABA-16CD-0293-09DBE23F522D}"/>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1E66D67C-E2F6-D942-18C5-F3B3A092690B}"/>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132" name="Rectangle: Top Corners Rounded 9130">
                <a:hlinkClick xmlns:r="http://schemas.openxmlformats.org/officeDocument/2006/relationships" r:id="rId4"/>
                <a:extLst>
                  <a:ext uri="{FF2B5EF4-FFF2-40B4-BE49-F238E27FC236}">
                    <a16:creationId xmlns:a16="http://schemas.microsoft.com/office/drawing/2014/main" id="{5F47AD2B-786F-2BC5-2F86-2EE8AEEE1578}"/>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3" name="Rectangle: Top Corners Rounded 9131">
                <a:extLst>
                  <a:ext uri="{FF2B5EF4-FFF2-40B4-BE49-F238E27FC236}">
                    <a16:creationId xmlns:a16="http://schemas.microsoft.com/office/drawing/2014/main" id="{48166D2A-E991-BA91-7A8B-4990D04F56B6}"/>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9042BB67-3B35-E03D-08A8-B5F9BF5648DE}"/>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130" name="Rectangle: Top Corners Rounded 9128">
                <a:hlinkClick xmlns:r="http://schemas.openxmlformats.org/officeDocument/2006/relationships" r:id="rId5"/>
                <a:extLst>
                  <a:ext uri="{FF2B5EF4-FFF2-40B4-BE49-F238E27FC236}">
                    <a16:creationId xmlns:a16="http://schemas.microsoft.com/office/drawing/2014/main" id="{29ABEC10-FAE3-E3C3-70E8-98C98B46CF48}"/>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1" name="Rectangle: Top Corners Rounded 9129">
                <a:extLst>
                  <a:ext uri="{FF2B5EF4-FFF2-40B4-BE49-F238E27FC236}">
                    <a16:creationId xmlns:a16="http://schemas.microsoft.com/office/drawing/2014/main" id="{B03F3D3B-78E9-12D3-845E-133AEC7C9647}"/>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3ACFB885-26A7-68CB-B1EB-B57A34FAED19}"/>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128" name="Rectangle: Top Corners Rounded 9126">
                <a:hlinkClick xmlns:r="http://schemas.openxmlformats.org/officeDocument/2006/relationships" r:id="rId6"/>
                <a:extLst>
                  <a:ext uri="{FF2B5EF4-FFF2-40B4-BE49-F238E27FC236}">
                    <a16:creationId xmlns:a16="http://schemas.microsoft.com/office/drawing/2014/main" id="{3E2735F1-9F7A-6098-610E-355B0634B0CF}"/>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29" name="Rectangle: Top Corners Rounded 9127">
                <a:extLst>
                  <a:ext uri="{FF2B5EF4-FFF2-40B4-BE49-F238E27FC236}">
                    <a16:creationId xmlns:a16="http://schemas.microsoft.com/office/drawing/2014/main" id="{D9BFEAF3-40C6-B0CC-0BFD-A12BA8969BA9}"/>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BF64A00E-FD39-41B0-2724-DF01032E2A1C}"/>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7B468285-5282-DEB4-DD3B-3902D4C42840}"/>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950F3FA8-ED1C-E000-3C06-9122C3EE70FA}"/>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C173B5E2-F144-2BA3-B6AE-DED199FDB315}"/>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4FBC3B89-ACD7-C7C7-793F-DE6A80E7EB67}"/>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DE7F84EC-E438-3D9E-BAB7-BCFCCC883678}"/>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93194B4B-E5F1-5B0A-47F2-1DAB1C1FD7F7}"/>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0182C8C8-178E-A1D1-39D6-5C8DFA7D99C9}"/>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25D26EBD-427D-14EE-0F14-B126BDB995FD}"/>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36054EC1-5201-C3BC-4C1E-036191BADBC9}"/>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7286D4B6-FA88-8BA8-C408-8A03DAE3AD6B}"/>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8DAB3BDC-BBB5-D9BF-23AE-7887A725CF59}"/>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94DE1B1D-2787-3CE6-24B8-FE0CB708B6E2}"/>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D4BCEA25-79AF-D9C1-0D0B-BEA076965843}"/>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01379498-ABC8-C7B0-832D-687F4C1AA1EA}"/>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9512A694-820D-4EC9-61E7-CB0A22E4CF87}"/>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4325ABF6-E2A7-CB92-A79D-86BF9BAC8595}"/>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3C0F787F-6397-C6E9-FF4B-89344EDEF291}"/>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1BF96950-6D9D-7413-4F44-EB186F9ADB23}"/>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7BA18929-70ED-94F7-A232-90FA0ED6B68D}"/>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9BD41F57-1A95-FF86-A456-8CB2426E5DFE}"/>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08CA52DE-173E-B865-3807-E3D02C5A1D6E}"/>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A789119C-8CDC-CF18-48B7-D011CE357565}"/>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2169F0E9-22F5-F7D5-E9D6-E5B3BAA7913D}"/>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B9F2E4F5-7562-6895-093E-D687EB9B8DDF}"/>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284796F5-EEF0-7B86-E540-E753A192C09A}"/>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E8299BC3-4CF5-E1E2-F5DA-CFEAD9FD6652}"/>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98A1D60E-5E2E-9FA5-A14C-7988F5CF787B}"/>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2C6A983E-3E72-209A-0919-C5C38B0141B1}"/>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14685129-037F-DDAE-AC67-5AC57F28BD82}"/>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391039B3-55E3-683A-17B6-D783BEAC4E28}"/>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720B51E3-43A5-C6C6-3686-13A52D084A69}"/>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2E0A09B0-9D94-4542-94BB-C4C773ECC163}"/>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7C809B94-897B-D3CD-DA6B-14ED157A8CEF}"/>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D5BC2DFD-510A-CEC6-8C8A-B9FD03866630}"/>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5CB20030-9459-3EB3-376D-68A49873760E}"/>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A3E102C3-4260-D237-883E-79FDE1E79B94}"/>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B3AEFD73-DE08-0EAD-CBD8-42F4D06F6126}"/>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9F60C488-9F59-F3C9-90A7-9BF99E8378E6}"/>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A6F56F29-7273-0430-8E70-8A2609F28AD9}"/>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1AB719FC-19E2-3D73-F098-895B079F60D4}"/>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C1C30F6C-1F2F-67B3-DFB1-1AEF2F81047F}"/>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B37610D9-A9C4-BCEB-6F7F-ED13588CD7A7}"/>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C635E9E8-55C4-1608-8A52-63A7BA23701D}"/>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C9B1DDD1-60D0-6811-8469-DD8B91B4A04E}"/>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257D5AD9-55B2-288A-A590-A38158259A9B}"/>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05C3C57E-D29E-B020-374D-16C2DA829EB8}"/>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0D34293A-5AC6-7DC3-6F3C-B24157E954A8}"/>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CC6C2F07-D867-9453-AC8F-82D872AE9A8F}"/>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936542C7-CE7A-34C3-3FDE-2CDAB732061F}"/>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6A8A7205-AC7B-C3AC-76BF-357E2A05CEAF}"/>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A669354D-9AF2-3A90-377C-CE2775D0188F}"/>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E60BE1AF-3D78-10CC-F33A-194348BB1EEF}"/>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4484078D-E2CD-D71B-D616-A87D309E10AB}"/>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D18BEDD0-6C9F-0173-3412-9C100A4B8925}"/>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119743</xdr:rowOff>
    </xdr:from>
    <xdr:to>
      <xdr:col>5</xdr:col>
      <xdr:colOff>2300</xdr:colOff>
      <xdr:row>3</xdr:row>
      <xdr:rowOff>116568</xdr:rowOff>
    </xdr:to>
    <xdr:pic>
      <xdr:nvPicPr>
        <xdr:cNvPr id="380" name="Picture 155">
          <a:hlinkClick xmlns:r="http://schemas.openxmlformats.org/officeDocument/2006/relationships" r:id="rId1"/>
          <a:extLst>
            <a:ext uri="{FF2B5EF4-FFF2-40B4-BE49-F238E27FC236}">
              <a16:creationId xmlns:a16="http://schemas.microsoft.com/office/drawing/2014/main" id="{00000000-0008-0000-1100-00007C010000}"/>
            </a:ext>
          </a:extLst>
        </xdr:cNvPr>
        <xdr:cNvPicPr>
          <a:picLocks noChangeAspect="1"/>
        </xdr:cNvPicPr>
      </xdr:nvPicPr>
      <xdr:blipFill>
        <a:blip xmlns:r="http://schemas.openxmlformats.org/officeDocument/2006/relationships" r:embed="rId2"/>
        <a:stretch>
          <a:fillRect/>
        </a:stretch>
      </xdr:blipFill>
      <xdr:spPr>
        <a:xfrm>
          <a:off x="272143" y="119743"/>
          <a:ext cx="2439703" cy="524782"/>
        </a:xfrm>
        <a:prstGeom prst="rect">
          <a:avLst/>
        </a:prstGeom>
      </xdr:spPr>
    </xdr:pic>
    <xdr:clientData/>
  </xdr:twoCellAnchor>
  <xdr:twoCellAnchor>
    <xdr:from>
      <xdr:col>0</xdr:col>
      <xdr:colOff>27709</xdr:colOff>
      <xdr:row>7</xdr:row>
      <xdr:rowOff>59230</xdr:rowOff>
    </xdr:from>
    <xdr:to>
      <xdr:col>4</xdr:col>
      <xdr:colOff>600290</xdr:colOff>
      <xdr:row>45</xdr:row>
      <xdr:rowOff>24298</xdr:rowOff>
    </xdr:to>
    <xdr:grpSp>
      <xdr:nvGrpSpPr>
        <xdr:cNvPr id="2" name="Group 1">
          <a:extLst>
            <a:ext uri="{FF2B5EF4-FFF2-40B4-BE49-F238E27FC236}">
              <a16:creationId xmlns:a16="http://schemas.microsoft.com/office/drawing/2014/main" id="{475DDA3F-B5C5-4F6E-8048-A6D203C5AE62}"/>
            </a:ext>
          </a:extLst>
        </xdr:cNvPr>
        <xdr:cNvGrpSpPr/>
      </xdr:nvGrpSpPr>
      <xdr:grpSpPr>
        <a:xfrm>
          <a:off x="27709" y="1452601"/>
          <a:ext cx="2684410" cy="7508868"/>
          <a:chOff x="58239" y="1392011"/>
          <a:chExt cx="2656478" cy="7804836"/>
        </a:xfrm>
      </xdr:grpSpPr>
      <xdr:grpSp>
        <xdr:nvGrpSpPr>
          <xdr:cNvPr id="3" name="Group 2">
            <a:extLst>
              <a:ext uri="{FF2B5EF4-FFF2-40B4-BE49-F238E27FC236}">
                <a16:creationId xmlns:a16="http://schemas.microsoft.com/office/drawing/2014/main" id="{A8646BCA-6257-96A9-1154-2F7717D21ADD}"/>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B77FCE01-A1BC-FF52-328D-2022422BD8E6}"/>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326" name="Rectangle: Top Corners Rounded 9132">
                <a:hlinkClick xmlns:r="http://schemas.openxmlformats.org/officeDocument/2006/relationships" r:id="rId3"/>
                <a:extLst>
                  <a:ext uri="{FF2B5EF4-FFF2-40B4-BE49-F238E27FC236}">
                    <a16:creationId xmlns:a16="http://schemas.microsoft.com/office/drawing/2014/main" id="{A659B9EE-A160-6824-6E36-A1198C0284C1}"/>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27" name="Rectangle: Top Corners Rounded 9133">
                <a:extLst>
                  <a:ext uri="{FF2B5EF4-FFF2-40B4-BE49-F238E27FC236}">
                    <a16:creationId xmlns:a16="http://schemas.microsoft.com/office/drawing/2014/main" id="{4CD7E988-77A9-C2B4-96E4-6C2CC6ED308F}"/>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0CEE79A7-C7BC-27A0-5915-1D53AA4D3873}"/>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66601746-F604-5E87-0F30-7B8271C35A36}"/>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324" name="Rectangle: Top Corners Rounded 9130">
                <a:hlinkClick xmlns:r="http://schemas.openxmlformats.org/officeDocument/2006/relationships" r:id="rId4"/>
                <a:extLst>
                  <a:ext uri="{FF2B5EF4-FFF2-40B4-BE49-F238E27FC236}">
                    <a16:creationId xmlns:a16="http://schemas.microsoft.com/office/drawing/2014/main" id="{3165548E-0A93-38E2-AE48-F227E2A6A3C3}"/>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25" name="Rectangle: Top Corners Rounded 9131">
                <a:extLst>
                  <a:ext uri="{FF2B5EF4-FFF2-40B4-BE49-F238E27FC236}">
                    <a16:creationId xmlns:a16="http://schemas.microsoft.com/office/drawing/2014/main" id="{10068DAD-6F39-C666-DA8B-3B3AD2478A0F}"/>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D87C33A4-69C3-034B-0552-978B418825E5}"/>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322" name="Rectangle: Top Corners Rounded 9128">
                <a:hlinkClick xmlns:r="http://schemas.openxmlformats.org/officeDocument/2006/relationships" r:id="rId5"/>
                <a:extLst>
                  <a:ext uri="{FF2B5EF4-FFF2-40B4-BE49-F238E27FC236}">
                    <a16:creationId xmlns:a16="http://schemas.microsoft.com/office/drawing/2014/main" id="{3D5D6115-66EE-A0B2-94AD-A6FA9467CC28}"/>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23" name="Rectangle: Top Corners Rounded 9129">
                <a:extLst>
                  <a:ext uri="{FF2B5EF4-FFF2-40B4-BE49-F238E27FC236}">
                    <a16:creationId xmlns:a16="http://schemas.microsoft.com/office/drawing/2014/main" id="{B3C6F9E5-9255-6EA0-0E7A-C9ACEDBF3892}"/>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94DD5ED6-9CFD-C9DD-7BDB-986BE918D980}"/>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320" name="Rectangle: Top Corners Rounded 9126">
                <a:hlinkClick xmlns:r="http://schemas.openxmlformats.org/officeDocument/2006/relationships" r:id="rId6"/>
                <a:extLst>
                  <a:ext uri="{FF2B5EF4-FFF2-40B4-BE49-F238E27FC236}">
                    <a16:creationId xmlns:a16="http://schemas.microsoft.com/office/drawing/2014/main" id="{D3B1C936-F602-3746-CA40-751E0FE4EE32}"/>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21" name="Rectangle: Top Corners Rounded 9127">
                <a:extLst>
                  <a:ext uri="{FF2B5EF4-FFF2-40B4-BE49-F238E27FC236}">
                    <a16:creationId xmlns:a16="http://schemas.microsoft.com/office/drawing/2014/main" id="{94525DBE-3987-6B98-AF6F-9C48FF24D047}"/>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16677593-72E6-8E6C-D06B-2BDAADFA8A2E}"/>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EFA05C00-3FF7-AD51-67E3-6719DEBECC8E}"/>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2657F74C-B0CE-F641-12B2-D0A8D1E50935}"/>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62D11893-FC83-BCB8-70A5-F1B73CD4F00D}"/>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43968188-8C42-FDF4-138B-AF1E3C9E6B2F}"/>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7A40C6B8-2174-A000-F52A-37F3941A0117}"/>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7AEBF68E-DA5E-3E55-1ECD-7D11B79B9BB8}"/>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CDFB6EEF-435F-8496-4C21-5395676B413B}"/>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0D58FD02-3D66-1021-5305-7C22BC361F9D}"/>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C285B2D8-A199-0D89-217A-DF2CBE957770}"/>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C205CBDF-D441-CCF4-7BFA-8F42A9B3BA18}"/>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A2CB440D-B86C-74C9-6046-FE29513EE389}"/>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9DF0FCF5-33E5-DE6F-60B2-C70781BCBD28}"/>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DFBA9477-41CA-C118-2DA9-21445652BA07}"/>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0A3CF0C7-C5AF-1C94-5BAA-A77831AC994E}"/>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B839F5E2-F9B5-B285-7824-65890CC25DA6}"/>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6B3EDEA4-94B2-469F-657E-0287FFB98925}"/>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4FD10101-B8BF-3C89-FC74-AAB568AE4DFA}"/>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616355A1-F9D5-6071-427D-BB39F493951F}"/>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7ADCE9E1-075C-77C4-C37A-7E279BC895E6}"/>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8D0C7B4D-9A80-9D6B-91E5-4E5548C2C25F}"/>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312C22F1-EEFA-CBF3-7947-E63CAA617A99}"/>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3BDA2EE7-FEF2-4706-01D1-F0F4A5A3C030}"/>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F3EFA23A-1A7C-4FC0-8EE3-3C36014D0187}"/>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8C985120-B661-6F94-218E-E2668A1D35AA}"/>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1571B9CC-4E0F-3FB3-25CF-86FCA01FC773}"/>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9D726A85-6B65-5CE4-4452-2EC705E756B2}"/>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9F8F1FC2-383B-E508-5789-2A671F72FDA7}"/>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E811FFC9-E783-E1B9-99FA-71034C41270E}"/>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E1E2A48F-0614-E792-878D-956127FFFCDA}"/>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3757BA57-AEDF-8F5E-20AA-70FE147FA1B9}"/>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0B764A5A-EB6A-50BC-8E11-C58D63823B8C}"/>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6F7AB3EE-21C4-9004-57E9-D628CED639D2}"/>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574C0A14-76B5-5ADE-713D-66243DAE46AA}"/>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EFF4C0D8-F831-A2F6-975A-B8BB9D72382C}"/>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EC7CBEBF-8E4E-B5EE-2635-7C81181406E8}"/>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254C3B13-68F5-87AD-08A7-57DB80B297B6}"/>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4549D6CB-4CAC-DDD2-2830-756F32320E5D}"/>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C2E7BBB7-D951-2F88-E191-F6078C223B0B}"/>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56426257-9EF4-8453-E00A-E563ABDC9383}"/>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B9C485F8-8552-2A1A-7A8C-87DF36DAF271}"/>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CAE156D6-8EC3-F643-3282-DC25B04DF612}"/>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3D8E7254-D9BD-6E57-766A-EB49125976F0}"/>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5F5496FB-A4F3-ACB7-01DB-A8DF5C9353B5}"/>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2B88BD4C-1558-6264-C685-DD7CE8BB786C}"/>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3A3BECA2-BA81-E0D4-50EA-A71CE8F428CF}"/>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008BA074-7D0B-5DC6-BF66-D848B9868DEE}"/>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D37C5884-4FF9-D53B-8AF0-C7EDD795A866}"/>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D6925328-14E4-0D71-10B5-CD8CC8F90676}"/>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2F5D9242-3A11-AF79-6E7A-76BB3A9E52C4}"/>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E6BBF1C6-2137-9957-274D-349C8841F05A}"/>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171ADD39-498A-5013-DBEC-F7BD33AF0091}"/>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B761C318-C062-408A-488A-427E377D41E4}"/>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20709589-B714-333E-34B4-39F6793C783D}"/>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CDFC0CBE-4D6D-207F-3504-0C7D7B658BCD}"/>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87086</xdr:colOff>
      <xdr:row>0</xdr:row>
      <xdr:rowOff>87086</xdr:rowOff>
    </xdr:from>
    <xdr:to>
      <xdr:col>5</xdr:col>
      <xdr:colOff>35956</xdr:colOff>
      <xdr:row>3</xdr:row>
      <xdr:rowOff>79012</xdr:rowOff>
    </xdr:to>
    <xdr:pic>
      <xdr:nvPicPr>
        <xdr:cNvPr id="163" name="Picture 310">
          <a:hlinkClick xmlns:r="http://schemas.openxmlformats.org/officeDocument/2006/relationships" r:id="rId1"/>
          <a:extLst>
            <a:ext uri="{FF2B5EF4-FFF2-40B4-BE49-F238E27FC236}">
              <a16:creationId xmlns:a16="http://schemas.microsoft.com/office/drawing/2014/main" id="{9BCDBC6D-BB94-455E-A702-B4B15D8AA9E3}"/>
            </a:ext>
          </a:extLst>
        </xdr:cNvPr>
        <xdr:cNvPicPr>
          <a:picLocks noChangeAspect="1"/>
        </xdr:cNvPicPr>
      </xdr:nvPicPr>
      <xdr:blipFill>
        <a:blip xmlns:r="http://schemas.openxmlformats.org/officeDocument/2006/relationships" r:embed="rId2"/>
        <a:stretch>
          <a:fillRect/>
        </a:stretch>
      </xdr:blipFill>
      <xdr:spPr>
        <a:xfrm>
          <a:off x="359229" y="87086"/>
          <a:ext cx="2442243" cy="542471"/>
        </a:xfrm>
        <a:prstGeom prst="rect">
          <a:avLst/>
        </a:prstGeom>
      </xdr:spPr>
    </xdr:pic>
    <xdr:clientData/>
  </xdr:twoCellAnchor>
  <xdr:twoCellAnchor>
    <xdr:from>
      <xdr:col>0</xdr:col>
      <xdr:colOff>34562</xdr:colOff>
      <xdr:row>7</xdr:row>
      <xdr:rowOff>45449</xdr:rowOff>
    </xdr:from>
    <xdr:to>
      <xdr:col>5</xdr:col>
      <xdr:colOff>364</xdr:colOff>
      <xdr:row>47</xdr:row>
      <xdr:rowOff>74619</xdr:rowOff>
    </xdr:to>
    <xdr:grpSp>
      <xdr:nvGrpSpPr>
        <xdr:cNvPr id="2" name="Group 1">
          <a:extLst>
            <a:ext uri="{FF2B5EF4-FFF2-40B4-BE49-F238E27FC236}">
              <a16:creationId xmlns:a16="http://schemas.microsoft.com/office/drawing/2014/main" id="{B1E8A9A7-766C-4A1A-AA07-D077ACEC5A82}"/>
            </a:ext>
          </a:extLst>
        </xdr:cNvPr>
        <xdr:cNvGrpSpPr/>
      </xdr:nvGrpSpPr>
      <xdr:grpSpPr>
        <a:xfrm>
          <a:off x="34562" y="1395278"/>
          <a:ext cx="2698116" cy="7202855"/>
          <a:chOff x="58239" y="1392011"/>
          <a:chExt cx="2656478" cy="7804836"/>
        </a:xfrm>
      </xdr:grpSpPr>
      <xdr:grpSp>
        <xdr:nvGrpSpPr>
          <xdr:cNvPr id="3" name="Group 2">
            <a:extLst>
              <a:ext uri="{FF2B5EF4-FFF2-40B4-BE49-F238E27FC236}">
                <a16:creationId xmlns:a16="http://schemas.microsoft.com/office/drawing/2014/main" id="{964055E9-8A3B-4CDE-4988-1C8846D50951}"/>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AFAFCFF7-E77E-3FA9-6464-FBE7183FF39D}"/>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134" name="Rectangle: Top Corners Rounded 9132">
                <a:hlinkClick xmlns:r="http://schemas.openxmlformats.org/officeDocument/2006/relationships" r:id="rId3"/>
                <a:extLst>
                  <a:ext uri="{FF2B5EF4-FFF2-40B4-BE49-F238E27FC236}">
                    <a16:creationId xmlns:a16="http://schemas.microsoft.com/office/drawing/2014/main" id="{92F3F493-50CD-51F5-2149-C6A585B6B5B1}"/>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5" name="Rectangle: Top Corners Rounded 9133">
                <a:extLst>
                  <a:ext uri="{FF2B5EF4-FFF2-40B4-BE49-F238E27FC236}">
                    <a16:creationId xmlns:a16="http://schemas.microsoft.com/office/drawing/2014/main" id="{BA77426D-5211-DDDC-E27C-4962198AD24B}"/>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A17425E0-FF43-209E-53F6-333080E9E9E0}"/>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EB914E87-22D8-09C1-5477-4C60EA6D1D7A}"/>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132" name="Rectangle: Top Corners Rounded 9130">
                <a:hlinkClick xmlns:r="http://schemas.openxmlformats.org/officeDocument/2006/relationships" r:id="rId4"/>
                <a:extLst>
                  <a:ext uri="{FF2B5EF4-FFF2-40B4-BE49-F238E27FC236}">
                    <a16:creationId xmlns:a16="http://schemas.microsoft.com/office/drawing/2014/main" id="{18523EF1-7C37-8E92-D43A-E0FAA4A8A454}"/>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3" name="Rectangle: Top Corners Rounded 9131">
                <a:extLst>
                  <a:ext uri="{FF2B5EF4-FFF2-40B4-BE49-F238E27FC236}">
                    <a16:creationId xmlns:a16="http://schemas.microsoft.com/office/drawing/2014/main" id="{F4C6CE41-79A6-7625-F89D-173DED4227F6}"/>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B15B7E20-767C-95F9-DA23-35CEE1A4D6FF}"/>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130" name="Rectangle: Top Corners Rounded 9128">
                <a:hlinkClick xmlns:r="http://schemas.openxmlformats.org/officeDocument/2006/relationships" r:id="rId5"/>
                <a:extLst>
                  <a:ext uri="{FF2B5EF4-FFF2-40B4-BE49-F238E27FC236}">
                    <a16:creationId xmlns:a16="http://schemas.microsoft.com/office/drawing/2014/main" id="{9A212974-1011-A6A3-E8CB-D60CD69F53E8}"/>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1" name="Rectangle: Top Corners Rounded 9129">
                <a:extLst>
                  <a:ext uri="{FF2B5EF4-FFF2-40B4-BE49-F238E27FC236}">
                    <a16:creationId xmlns:a16="http://schemas.microsoft.com/office/drawing/2014/main" id="{04A6FD09-CB48-C646-41B9-34CDE75D8226}"/>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EDEE5002-644C-E69A-7E0A-B52A51E2E292}"/>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128" name="Rectangle: Top Corners Rounded 9126">
                <a:hlinkClick xmlns:r="http://schemas.openxmlformats.org/officeDocument/2006/relationships" r:id="rId6"/>
                <a:extLst>
                  <a:ext uri="{FF2B5EF4-FFF2-40B4-BE49-F238E27FC236}">
                    <a16:creationId xmlns:a16="http://schemas.microsoft.com/office/drawing/2014/main" id="{DBE02968-E558-8FE2-44C8-CA9CBDFED2CF}"/>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29" name="Rectangle: Top Corners Rounded 9127">
                <a:extLst>
                  <a:ext uri="{FF2B5EF4-FFF2-40B4-BE49-F238E27FC236}">
                    <a16:creationId xmlns:a16="http://schemas.microsoft.com/office/drawing/2014/main" id="{F7498ABB-6A0A-B4E4-AD10-28C59700A28E}"/>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607EF2BF-1D19-5533-1403-0A11C9AED015}"/>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2D7FA8BA-5A44-1811-291A-589731228774}"/>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D4A74BEF-9EA3-F9D8-5AC6-6D3B3BA111D2}"/>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C44C411A-7481-CEE5-E8A8-F04B9F4EC187}"/>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373E0B96-1502-DBD7-168B-37AE7D86AB68}"/>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B905582E-4994-FCD7-1CCB-6E203D4C5E5C}"/>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40B219A1-9002-7132-1970-F9D1A0FCCA91}"/>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35BEC570-926A-436B-E82B-FA4A97AE3D10}"/>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9B33F852-5F6D-93F4-724F-EFB72B05F4D0}"/>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35E0009D-C0C3-75CB-8303-272C8772DD62}"/>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607981B0-3FA1-3AF3-0E93-78EE41CAFF0E}"/>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51BD5357-7475-72C8-3B84-F182FE0A2813}"/>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78694E8C-3F17-8AD6-4EDF-6052BC35BB2E}"/>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EE95F01B-D9E4-FB97-58AA-892843B04759}"/>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42BD1ADD-1DEC-A005-9DB0-EE4C9CA464E1}"/>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17389227-D42E-DDF1-AEE8-125AE675C309}"/>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F5F727E4-2C99-9BCB-E9F4-3DD51D18AEDD}"/>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D02FF734-1287-1BF6-6007-8B0AC3F63C76}"/>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07B6C610-684F-7C15-D052-BEE38DFC81A8}"/>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F09E2FD7-6044-ACE3-7AF6-0CE08BC44054}"/>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5426EA59-29FE-EA03-B086-A8CE9B7C4DBC}"/>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9A3A6A7E-495F-ADEB-30DE-BD094EAF3717}"/>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502BE681-9252-3D9D-67AC-0491BF66EF1C}"/>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55D94CA9-C403-42F2-A4BF-262B608D9235}"/>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7D1B662C-AA91-3A93-FE02-C1675D139AFF}"/>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80E77413-0325-8EED-ECEF-E6097752686C}"/>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58E9B6CB-95FF-DC58-34E2-443824E438C2}"/>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759A6694-7D23-68AD-1D80-B6E082497E67}"/>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EECE3049-D38B-AD7F-55DD-B98135B2A9A3}"/>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729AF38F-2401-354D-82AF-23534A868F35}"/>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8C21B059-A8D5-B7C3-525C-5ACAFEB20EDF}"/>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B49A0E12-D68C-4FC0-E202-635B4BC15808}"/>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C815E3FB-7C2D-42E2-59C6-9146890F11D8}"/>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432BE52D-8F14-7160-4D03-018B985BC030}"/>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4D3B6075-268C-3E83-5894-92CF2E0E532C}"/>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5CFF8323-06EB-FAE7-DE49-47C4F40DDE1B}"/>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0B4B712F-BA4B-F42F-FF5A-AEBACEC5C7EE}"/>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8773E641-3060-1197-4C5D-48991F091B9C}"/>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D7D45371-85FD-886A-BEBD-F9E9A0DFEE15}"/>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4ED3AAEA-BDD1-4EEB-BD5F-BB27B65883B4}"/>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622FAE42-24D8-654C-A0B6-2F9482A33AD7}"/>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0E61D158-F51F-9EAA-8142-9A0D483A2A62}"/>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B681D68E-0EF1-96DF-F57C-51104AC2DB88}"/>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9F2982FF-793D-EFCA-77AF-52B7DB6CD2F2}"/>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DBFAF55D-C3FE-51FE-79AA-49BAF9D77465}"/>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8BBFEBB1-1CC5-894F-D648-9256B9A95BE2}"/>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95E6E63F-5D0C-4B4C-1C80-B0151925CA2D}"/>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920B7401-5DA1-2EA5-B4B6-EFC26026D80F}"/>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8B6813A6-EEF8-0F95-E1F6-55D357063F4C}"/>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21BF781F-38B3-FDD5-EFF1-8FEDC504B8BD}"/>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0035A522-716E-CA7E-2E82-B9B98490891F}"/>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23AF60E8-5B37-199B-6C5F-5C3D4457F2F5}"/>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B0ACCE43-7E09-6E2C-CC60-5126859881C0}"/>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49F22BA6-40D7-0E59-524C-8B2189394AC7}"/>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099A9FAD-D74B-7D23-4340-6888778BB705}"/>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65315</xdr:colOff>
      <xdr:row>0</xdr:row>
      <xdr:rowOff>97971</xdr:rowOff>
    </xdr:from>
    <xdr:to>
      <xdr:col>5</xdr:col>
      <xdr:colOff>21805</xdr:colOff>
      <xdr:row>3</xdr:row>
      <xdr:rowOff>110852</xdr:rowOff>
    </xdr:to>
    <xdr:pic>
      <xdr:nvPicPr>
        <xdr:cNvPr id="608" name="Picture 310">
          <a:hlinkClick xmlns:r="http://schemas.openxmlformats.org/officeDocument/2006/relationships" r:id="rId1"/>
          <a:extLst>
            <a:ext uri="{FF2B5EF4-FFF2-40B4-BE49-F238E27FC236}">
              <a16:creationId xmlns:a16="http://schemas.microsoft.com/office/drawing/2014/main" id="{DF50AE70-5A4C-42F5-99D2-8BF9AA32B0CA}"/>
            </a:ext>
          </a:extLst>
        </xdr:cNvPr>
        <xdr:cNvPicPr>
          <a:picLocks noChangeAspect="1"/>
        </xdr:cNvPicPr>
      </xdr:nvPicPr>
      <xdr:blipFill>
        <a:blip xmlns:r="http://schemas.openxmlformats.org/officeDocument/2006/relationships" r:embed="rId2"/>
        <a:stretch>
          <a:fillRect/>
        </a:stretch>
      </xdr:blipFill>
      <xdr:spPr>
        <a:xfrm>
          <a:off x="337458" y="97971"/>
          <a:ext cx="2442243" cy="542471"/>
        </a:xfrm>
        <a:prstGeom prst="rect">
          <a:avLst/>
        </a:prstGeom>
      </xdr:spPr>
    </xdr:pic>
    <xdr:clientData/>
  </xdr:twoCellAnchor>
  <xdr:twoCellAnchor>
    <xdr:from>
      <xdr:col>0</xdr:col>
      <xdr:colOff>34562</xdr:colOff>
      <xdr:row>7</xdr:row>
      <xdr:rowOff>34563</xdr:rowOff>
    </xdr:from>
    <xdr:to>
      <xdr:col>5</xdr:col>
      <xdr:colOff>364</xdr:colOff>
      <xdr:row>40</xdr:row>
      <xdr:rowOff>136667</xdr:rowOff>
    </xdr:to>
    <xdr:grpSp>
      <xdr:nvGrpSpPr>
        <xdr:cNvPr id="2" name="Group 1">
          <a:extLst>
            <a:ext uri="{FF2B5EF4-FFF2-40B4-BE49-F238E27FC236}">
              <a16:creationId xmlns:a16="http://schemas.microsoft.com/office/drawing/2014/main" id="{A8D50FE4-62DD-47BD-B4CB-448E19BB142A}"/>
            </a:ext>
          </a:extLst>
        </xdr:cNvPr>
        <xdr:cNvGrpSpPr/>
      </xdr:nvGrpSpPr>
      <xdr:grpSpPr>
        <a:xfrm>
          <a:off x="34562" y="1384392"/>
          <a:ext cx="2698116" cy="7297561"/>
          <a:chOff x="58239" y="1392011"/>
          <a:chExt cx="2656478" cy="7804836"/>
        </a:xfrm>
      </xdr:grpSpPr>
      <xdr:grpSp>
        <xdr:nvGrpSpPr>
          <xdr:cNvPr id="3" name="Group 2">
            <a:extLst>
              <a:ext uri="{FF2B5EF4-FFF2-40B4-BE49-F238E27FC236}">
                <a16:creationId xmlns:a16="http://schemas.microsoft.com/office/drawing/2014/main" id="{DC17E56D-70CB-5CDF-1A46-1C94E54AC358}"/>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A418AE19-213C-0522-8B94-8B730A06B6ED}"/>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582" name="Rectangle: Top Corners Rounded 9132">
                <a:hlinkClick xmlns:r="http://schemas.openxmlformats.org/officeDocument/2006/relationships" r:id="rId3"/>
                <a:extLst>
                  <a:ext uri="{FF2B5EF4-FFF2-40B4-BE49-F238E27FC236}">
                    <a16:creationId xmlns:a16="http://schemas.microsoft.com/office/drawing/2014/main" id="{7BBEAA64-9C72-6FE3-D57F-D37530C1DF8E}"/>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583" name="Rectangle: Top Corners Rounded 9133">
                <a:extLst>
                  <a:ext uri="{FF2B5EF4-FFF2-40B4-BE49-F238E27FC236}">
                    <a16:creationId xmlns:a16="http://schemas.microsoft.com/office/drawing/2014/main" id="{06474D04-1BC0-FAE1-EB66-B7CA6CD189CF}"/>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B1DA50FC-CBCC-3A33-01ED-443D2D33CF91}"/>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815C9128-229A-DDFC-3263-AC418E393E0E}"/>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580" name="Rectangle: Top Corners Rounded 9130">
                <a:hlinkClick xmlns:r="http://schemas.openxmlformats.org/officeDocument/2006/relationships" r:id="rId4"/>
                <a:extLst>
                  <a:ext uri="{FF2B5EF4-FFF2-40B4-BE49-F238E27FC236}">
                    <a16:creationId xmlns:a16="http://schemas.microsoft.com/office/drawing/2014/main" id="{E612F0CF-7A56-7EFC-5BC7-F723334840F4}"/>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581" name="Rectangle: Top Corners Rounded 9131">
                <a:extLst>
                  <a:ext uri="{FF2B5EF4-FFF2-40B4-BE49-F238E27FC236}">
                    <a16:creationId xmlns:a16="http://schemas.microsoft.com/office/drawing/2014/main" id="{69606E77-26CB-AE50-7076-FDA4E6C08945}"/>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4C546C58-72D1-6E6E-9072-30A9840B7DD0}"/>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578" name="Rectangle: Top Corners Rounded 9128">
                <a:hlinkClick xmlns:r="http://schemas.openxmlformats.org/officeDocument/2006/relationships" r:id="rId5"/>
                <a:extLst>
                  <a:ext uri="{FF2B5EF4-FFF2-40B4-BE49-F238E27FC236}">
                    <a16:creationId xmlns:a16="http://schemas.microsoft.com/office/drawing/2014/main" id="{FF1F942D-6E7B-5084-58A8-1BCE04DABEC4}"/>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579" name="Rectangle: Top Corners Rounded 9129">
                <a:extLst>
                  <a:ext uri="{FF2B5EF4-FFF2-40B4-BE49-F238E27FC236}">
                    <a16:creationId xmlns:a16="http://schemas.microsoft.com/office/drawing/2014/main" id="{86238592-B66C-9AF9-4287-56641682956D}"/>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C76BF585-318E-9139-8191-7A3C318E7359}"/>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576" name="Rectangle: Top Corners Rounded 9126">
                <a:hlinkClick xmlns:r="http://schemas.openxmlformats.org/officeDocument/2006/relationships" r:id="rId6"/>
                <a:extLst>
                  <a:ext uri="{FF2B5EF4-FFF2-40B4-BE49-F238E27FC236}">
                    <a16:creationId xmlns:a16="http://schemas.microsoft.com/office/drawing/2014/main" id="{04019088-4B28-EF6B-A69D-5D9801F60F6A}"/>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577" name="Rectangle: Top Corners Rounded 9127">
                <a:extLst>
                  <a:ext uri="{FF2B5EF4-FFF2-40B4-BE49-F238E27FC236}">
                    <a16:creationId xmlns:a16="http://schemas.microsoft.com/office/drawing/2014/main" id="{2F45C36E-D50D-C7E8-7AD3-8D7E289F40EF}"/>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5E5BD4FC-B0E3-80B8-7825-CC42AF2AB7CC}"/>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50B16E68-FDAC-8A80-55AD-C09C4465F060}"/>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6EB04280-A75B-FA84-9FA9-0A34825E3110}"/>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22002415-0CD6-E443-2A2B-975003B61494}"/>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1EE4C9FC-985C-EBFD-99F1-1B829865D32D}"/>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8722AA52-8D9A-0C8F-8FF0-E416DD4FE373}"/>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73D32A7B-5F07-1CA6-45E3-676C22E07CB5}"/>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948C0158-9297-47F8-2AC9-4CC592F1E349}"/>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8C289822-FDAA-7DA9-DE12-90887C02604C}"/>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30E1F1BA-9F33-4884-F2D3-58299A9F1589}"/>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4C54553E-9961-69CA-DDE2-16F2C08E6C96}"/>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12E3EFE1-2F80-D0CA-328D-9B0EBE77A32A}"/>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F83E5086-50C3-008B-2F66-4EE02F83329F}"/>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228FB3A2-A5A6-BF83-1963-396BAADFC507}"/>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DCD911B6-C2B2-ED12-EF5E-5DBBB799B919}"/>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4E3D56E3-1826-5AB9-2B51-CFF7D31310A1}"/>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5FC1F688-6D89-AD6C-31DE-CFA40E4C7F51}"/>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BD15E95E-EE41-1ACA-B293-411C8BBF5CF7}"/>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440EE503-91F1-EBC6-B54A-F3F8BDD94D29}"/>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82730FD9-2B73-4B97-FFD8-F0CD356B53C1}"/>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C92A374B-9B11-35E2-1EAD-8D837B7AB164}"/>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0A3B254F-2D63-0E3F-9879-95CE87DCECFE}"/>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9447569B-BCF6-C752-6E0D-AD2576DD1F32}"/>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E70C7C93-9BA0-BCC9-BD44-91166A99820F}"/>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E905B746-3406-5A15-36F2-AB9998D4360C}"/>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5D96C6E5-D4BE-05A1-84C7-DA45F538A373}"/>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E401D8B1-768F-63E0-AFF4-C3033257E3D3}"/>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C6F5102F-CE63-30D2-24F9-28E026EF411D}"/>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B045BAAE-0D48-A51A-82DD-5FAEAAFCB621}"/>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418DDE41-41B2-C4DA-C5C1-343DC9FEE079}"/>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B2AD698F-008B-FDBB-51AD-3E4E5716E8C5}"/>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12DD60F1-616D-3025-9820-4DE815029830}"/>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A60EFCD4-8411-3A75-B7A5-D1948F61FF7D}"/>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ADBF8157-303D-B9F0-85B1-D03561D051EB}"/>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F7B855DC-EF9F-414C-8153-B3125D75E01D}"/>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A8EED073-21F5-81D0-6602-4544652B355C}"/>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3B2EE287-4E25-C00F-04A4-67C36AF56D75}"/>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0A5DDFDA-B554-E138-7771-63148B0C6777}"/>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C1AA6B51-591F-CCB8-C328-1FC17E1E274E}"/>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3A2EA2FB-DFCB-BEBD-4C14-FFECA6C2A197}"/>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FA1BAB8B-6E57-C9BD-FF27-D192317BA789}"/>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4BBAA877-96C1-87CA-EE08-AC261F104365}"/>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385DC42C-6FAE-2B3B-E8DD-2E16CA474E47}"/>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4B8031F0-302E-3BBA-0D1E-F83E64169620}"/>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82989484-33B0-2E8A-B05D-9AA4CBF9CDC6}"/>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4CE72B09-0D3F-8577-3D43-FDFA3226B61F}"/>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168E591E-4671-1395-0D83-C96027A3C350}"/>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C557ADA8-27F5-0FE6-6C3B-D3168E97C8B9}"/>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81CAAFBD-9AFD-41A8-37F0-D2F04B883E33}"/>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F821179A-114B-C8E1-2756-A919CB96C035}"/>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1EFDD3FC-C2CD-EF18-7F1B-3CDF617DC163}"/>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4F436CF2-72F7-D629-3D7C-853586E9A96A}"/>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ED7B2158-478C-BEA1-12F9-0F8174F5D19B}"/>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2C23957C-3D41-F787-825B-15A64A578929}"/>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5BE450D0-AB91-574D-AE64-4D37C0432D23}"/>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232557</xdr:colOff>
      <xdr:row>0</xdr:row>
      <xdr:rowOff>84329</xdr:rowOff>
    </xdr:from>
    <xdr:to>
      <xdr:col>4</xdr:col>
      <xdr:colOff>568414</xdr:colOff>
      <xdr:row>3</xdr:row>
      <xdr:rowOff>117621</xdr:rowOff>
    </xdr:to>
    <xdr:pic>
      <xdr:nvPicPr>
        <xdr:cNvPr id="311" name="Picture 314">
          <a:hlinkClick xmlns:r="http://schemas.openxmlformats.org/officeDocument/2006/relationships" r:id="rId1"/>
          <a:extLst>
            <a:ext uri="{FF2B5EF4-FFF2-40B4-BE49-F238E27FC236}">
              <a16:creationId xmlns:a16="http://schemas.microsoft.com/office/drawing/2014/main" id="{00000000-0008-0000-1500-000037010000}"/>
            </a:ext>
          </a:extLst>
        </xdr:cNvPr>
        <xdr:cNvPicPr>
          <a:picLocks noChangeAspect="1"/>
        </xdr:cNvPicPr>
      </xdr:nvPicPr>
      <xdr:blipFill>
        <a:blip xmlns:r="http://schemas.openxmlformats.org/officeDocument/2006/relationships" r:embed="rId2"/>
        <a:stretch>
          <a:fillRect/>
        </a:stretch>
      </xdr:blipFill>
      <xdr:spPr>
        <a:xfrm>
          <a:off x="232557" y="84329"/>
          <a:ext cx="2436256" cy="561521"/>
        </a:xfrm>
        <a:prstGeom prst="rect">
          <a:avLst/>
        </a:prstGeom>
      </xdr:spPr>
    </xdr:pic>
    <xdr:clientData/>
  </xdr:twoCellAnchor>
  <xdr:twoCellAnchor>
    <xdr:from>
      <xdr:col>0</xdr:col>
      <xdr:colOff>53340</xdr:colOff>
      <xdr:row>7</xdr:row>
      <xdr:rowOff>40005</xdr:rowOff>
    </xdr:from>
    <xdr:to>
      <xdr:col>5</xdr:col>
      <xdr:colOff>18053</xdr:colOff>
      <xdr:row>49</xdr:row>
      <xdr:rowOff>148641</xdr:rowOff>
    </xdr:to>
    <xdr:grpSp>
      <xdr:nvGrpSpPr>
        <xdr:cNvPr id="2" name="Group 1">
          <a:extLst>
            <a:ext uri="{FF2B5EF4-FFF2-40B4-BE49-F238E27FC236}">
              <a16:creationId xmlns:a16="http://schemas.microsoft.com/office/drawing/2014/main" id="{F30558E1-3D29-4943-8142-951BE4861A79}"/>
            </a:ext>
          </a:extLst>
        </xdr:cNvPr>
        <xdr:cNvGrpSpPr/>
      </xdr:nvGrpSpPr>
      <xdr:grpSpPr>
        <a:xfrm>
          <a:off x="53340" y="1346291"/>
          <a:ext cx="2697027" cy="7521807"/>
          <a:chOff x="58239" y="1392011"/>
          <a:chExt cx="2656478" cy="7804836"/>
        </a:xfrm>
      </xdr:grpSpPr>
      <xdr:grpSp>
        <xdr:nvGrpSpPr>
          <xdr:cNvPr id="3" name="Group 2">
            <a:extLst>
              <a:ext uri="{FF2B5EF4-FFF2-40B4-BE49-F238E27FC236}">
                <a16:creationId xmlns:a16="http://schemas.microsoft.com/office/drawing/2014/main" id="{7FBA81D2-7B3F-6D10-415D-D345789D64A0}"/>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BD95EBD2-1018-F91D-7F8F-FD8D12C00BF8}"/>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262" name="Rectangle: Top Corners Rounded 9132">
                <a:hlinkClick xmlns:r="http://schemas.openxmlformats.org/officeDocument/2006/relationships" r:id="rId3"/>
                <a:extLst>
                  <a:ext uri="{FF2B5EF4-FFF2-40B4-BE49-F238E27FC236}">
                    <a16:creationId xmlns:a16="http://schemas.microsoft.com/office/drawing/2014/main" id="{89889308-FADE-6A5A-BA10-A5C89858558D}"/>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263" name="Rectangle: Top Corners Rounded 9133">
                <a:extLst>
                  <a:ext uri="{FF2B5EF4-FFF2-40B4-BE49-F238E27FC236}">
                    <a16:creationId xmlns:a16="http://schemas.microsoft.com/office/drawing/2014/main" id="{F5D94FE6-DD8D-6DC0-FAD2-2904B37C30B3}"/>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B142C495-DEAC-A3AF-432C-AF726007E652}"/>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DBF23BB5-3B27-55F2-8667-C254AFAC3EDE}"/>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260" name="Rectangle: Top Corners Rounded 9130">
                <a:hlinkClick xmlns:r="http://schemas.openxmlformats.org/officeDocument/2006/relationships" r:id="rId4"/>
                <a:extLst>
                  <a:ext uri="{FF2B5EF4-FFF2-40B4-BE49-F238E27FC236}">
                    <a16:creationId xmlns:a16="http://schemas.microsoft.com/office/drawing/2014/main" id="{EDF5F10F-260F-D516-6E62-4054A3FF9C83}"/>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261" name="Rectangle: Top Corners Rounded 9131">
                <a:extLst>
                  <a:ext uri="{FF2B5EF4-FFF2-40B4-BE49-F238E27FC236}">
                    <a16:creationId xmlns:a16="http://schemas.microsoft.com/office/drawing/2014/main" id="{D31B3B33-BF94-C80B-BEF8-7B9A6B2F7FF6}"/>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46014572-B008-751B-CD18-FC50C96EB2AE}"/>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258" name="Rectangle: Top Corners Rounded 9128">
                <a:hlinkClick xmlns:r="http://schemas.openxmlformats.org/officeDocument/2006/relationships" r:id="rId5"/>
                <a:extLst>
                  <a:ext uri="{FF2B5EF4-FFF2-40B4-BE49-F238E27FC236}">
                    <a16:creationId xmlns:a16="http://schemas.microsoft.com/office/drawing/2014/main" id="{66DA68E6-0BB1-F983-B10F-E83E0A7D1597}"/>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259" name="Rectangle: Top Corners Rounded 9129">
                <a:extLst>
                  <a:ext uri="{FF2B5EF4-FFF2-40B4-BE49-F238E27FC236}">
                    <a16:creationId xmlns:a16="http://schemas.microsoft.com/office/drawing/2014/main" id="{31FF0A29-3D05-6154-8136-172A79DE9F9F}"/>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BB628CE5-9B4E-3926-FF67-F5EC070D40FC}"/>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256" name="Rectangle: Top Corners Rounded 9126">
                <a:hlinkClick xmlns:r="http://schemas.openxmlformats.org/officeDocument/2006/relationships" r:id="rId6"/>
                <a:extLst>
                  <a:ext uri="{FF2B5EF4-FFF2-40B4-BE49-F238E27FC236}">
                    <a16:creationId xmlns:a16="http://schemas.microsoft.com/office/drawing/2014/main" id="{61DC5DE6-0A3E-876B-C2F2-5850DD79BAFD}"/>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257" name="Rectangle: Top Corners Rounded 9127">
                <a:extLst>
                  <a:ext uri="{FF2B5EF4-FFF2-40B4-BE49-F238E27FC236}">
                    <a16:creationId xmlns:a16="http://schemas.microsoft.com/office/drawing/2014/main" id="{2849330F-FC78-51BF-B5B0-D593CD1BB15B}"/>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145825AE-EEB5-05D6-A7A5-6E74627012BF}"/>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6125C849-AD8F-328F-E054-A2FDAB7029A4}"/>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C4982ECE-257E-18AC-C45D-BD05768FC192}"/>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4DE0A6F0-B798-AE56-4CEE-D112AF2C6EA5}"/>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6A12A87C-08C7-84A4-00F6-84FE44D74470}"/>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B602BCCC-C075-66BF-2E52-3E3700FFD802}"/>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6AE16101-190D-EB18-CC27-0C8DF03C9660}"/>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396B555D-0833-9E3D-01BB-EDA673A2C049}"/>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F6B7C2CE-D05B-55AC-AAF5-244F71F57A57}"/>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F5CC143B-F8BC-FAAD-337E-8A8C2EB2FF31}"/>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A47D66E0-85D6-6417-A01D-1650841E4F4D}"/>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5C2C0E3F-E4A5-3E50-2D48-67C9545FF3A9}"/>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E05B5DCF-14F1-316D-B378-BF6CE66EC985}"/>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053C2D7B-3092-CE86-2A97-E3A8F444D47B}"/>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505C35FF-F6E9-C4D1-AA8B-294E8EC56EBD}"/>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66D01432-0C97-AA4F-779B-2CAA77992E3D}"/>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022E9C16-B858-2816-BF9D-1C774F5D4BE8}"/>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DFD214FE-DC89-D1DE-1D4A-74E67180DA68}"/>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025FFE84-FD6D-F20E-92CC-F459E2BED0DA}"/>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B3846277-80C2-AAE1-72A5-16DC435A025B}"/>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49E8CA35-0029-4CF4-2405-27BDE5180CD7}"/>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EA38D4FB-E0FE-D4B2-CE80-2AB45DAF26A5}"/>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311272AE-4FC8-6C43-888F-0FDE03D334A9}"/>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036E050E-56D9-8F0D-CB07-56A24D8D8423}"/>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47C6CCBC-95EF-8AFA-850F-294CDA2943B1}"/>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E714D3A5-2E28-9EA4-5114-33C85E7DE591}"/>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DFE8F262-5954-1921-B966-BD0FA18BB4AE}"/>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324228C0-34F4-257C-DD50-E21B52B7C309}"/>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A2459543-4DDD-011B-3053-62AE7E750E12}"/>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D0FD1DE8-496A-D7B2-821B-274468A3725A}"/>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9C042157-56A0-AE57-3854-63AE90276379}"/>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43454770-FB2A-D3F7-D858-8BF538721684}"/>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4287E4D0-515D-F9C0-CF68-46B2A1620595}"/>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328B30C7-60CA-8799-5802-4A0D742A907C}"/>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6693ABCA-B417-194C-164D-52F67EEB5399}"/>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60F827F4-07CB-0FDC-7527-D3FF118172C8}"/>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1DBB0042-FEEC-2792-8E83-867C569BB254}"/>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BA685861-26B9-E7EB-096F-E4EBE2DA9A48}"/>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DDD3D406-4722-EDDD-51E8-DAFA7FB0684B}"/>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15EB63A1-0132-58A4-B184-9072B6A247EE}"/>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E0D256C2-C76E-CD65-8966-B460813EE642}"/>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B0093490-5A99-3090-4A94-22171F495695}"/>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8C96819D-5CB8-151D-9C20-43B72CC67346}"/>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528D9816-5DBF-91B1-3E12-CACDCE8655F5}"/>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C71DACBF-ECB6-462D-4ED5-03BFD581985D}"/>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937F2A04-3C0B-5E66-C298-BC5A4BE9F525}"/>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9D0C00AB-21A0-9001-D061-34DB8258FA3A}"/>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C502AEAE-CEF4-8C80-9341-32AF9C8206E4}"/>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B33C7265-A726-E26A-B456-5B62193A5F29}"/>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4F261556-277E-0D51-C854-8DBCD0BCF7D3}"/>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EDEA56FD-8464-9DA0-A2D4-FCE380E7B3D9}"/>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C26077A6-5BDF-9A6D-9578-88A55793C844}"/>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2FEF857C-3D5A-F6B1-2D8E-88B309AA8D8C}"/>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B6DF4E7E-F6F2-B6FF-3C0F-026E6440DCEC}"/>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04FB0037-C8A1-A55B-6E04-8A6EE46224D6}"/>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228600</xdr:colOff>
      <xdr:row>0</xdr:row>
      <xdr:rowOff>87085</xdr:rowOff>
    </xdr:from>
    <xdr:to>
      <xdr:col>4</xdr:col>
      <xdr:colOff>559991</xdr:colOff>
      <xdr:row>3</xdr:row>
      <xdr:rowOff>105772</xdr:rowOff>
    </xdr:to>
    <xdr:pic>
      <xdr:nvPicPr>
        <xdr:cNvPr id="9" name="Picture 86">
          <a:hlinkClick xmlns:r="http://schemas.openxmlformats.org/officeDocument/2006/relationships" r:id="rId1"/>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2"/>
        <a:stretch>
          <a:fillRect/>
        </a:stretch>
      </xdr:blipFill>
      <xdr:spPr>
        <a:xfrm>
          <a:off x="228600" y="85180"/>
          <a:ext cx="2442243" cy="573042"/>
        </a:xfrm>
        <a:prstGeom prst="rect">
          <a:avLst/>
        </a:prstGeom>
      </xdr:spPr>
    </xdr:pic>
    <xdr:clientData/>
  </xdr:twoCellAnchor>
  <xdr:twoCellAnchor>
    <xdr:from>
      <xdr:col>0</xdr:col>
      <xdr:colOff>33424</xdr:colOff>
      <xdr:row>7</xdr:row>
      <xdr:rowOff>57324</xdr:rowOff>
    </xdr:from>
    <xdr:to>
      <xdr:col>4</xdr:col>
      <xdr:colOff>606005</xdr:colOff>
      <xdr:row>47</xdr:row>
      <xdr:rowOff>16158</xdr:rowOff>
    </xdr:to>
    <xdr:grpSp>
      <xdr:nvGrpSpPr>
        <xdr:cNvPr id="2" name="Group 1">
          <a:extLst>
            <a:ext uri="{FF2B5EF4-FFF2-40B4-BE49-F238E27FC236}">
              <a16:creationId xmlns:a16="http://schemas.microsoft.com/office/drawing/2014/main" id="{92B0FD86-9FDD-44C8-ACF3-BB931971CCA6}"/>
            </a:ext>
          </a:extLst>
        </xdr:cNvPr>
        <xdr:cNvGrpSpPr/>
      </xdr:nvGrpSpPr>
      <xdr:grpSpPr>
        <a:xfrm>
          <a:off x="33424" y="1407153"/>
          <a:ext cx="2684410" cy="7491748"/>
          <a:chOff x="58239" y="1392011"/>
          <a:chExt cx="2656478" cy="7804836"/>
        </a:xfrm>
      </xdr:grpSpPr>
      <xdr:grpSp>
        <xdr:nvGrpSpPr>
          <xdr:cNvPr id="3" name="Group 2">
            <a:extLst>
              <a:ext uri="{FF2B5EF4-FFF2-40B4-BE49-F238E27FC236}">
                <a16:creationId xmlns:a16="http://schemas.microsoft.com/office/drawing/2014/main" id="{E40A59FA-2F0C-882C-8CCF-62E23B858B93}"/>
              </a:ext>
            </a:extLst>
          </xdr:cNvPr>
          <xdr:cNvGrpSpPr/>
        </xdr:nvGrpSpPr>
        <xdr:grpSpPr>
          <a:xfrm>
            <a:off x="63954" y="2165728"/>
            <a:ext cx="2650943" cy="1763747"/>
            <a:chOff x="58239" y="2021492"/>
            <a:chExt cx="2710815" cy="1640194"/>
          </a:xfrm>
        </xdr:grpSpPr>
        <xdr:grpSp>
          <xdr:nvGrpSpPr>
            <xdr:cNvPr id="57" name="Group 9055">
              <a:extLst>
                <a:ext uri="{FF2B5EF4-FFF2-40B4-BE49-F238E27FC236}">
                  <a16:creationId xmlns:a16="http://schemas.microsoft.com/office/drawing/2014/main" id="{C81C99A3-78A4-7C8B-CB27-DD481298DE1D}"/>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71" name="Rectangle: Top Corners Rounded 9132">
                <a:hlinkClick xmlns:r="http://schemas.openxmlformats.org/officeDocument/2006/relationships" r:id="rId3"/>
                <a:extLst>
                  <a:ext uri="{FF2B5EF4-FFF2-40B4-BE49-F238E27FC236}">
                    <a16:creationId xmlns:a16="http://schemas.microsoft.com/office/drawing/2014/main" id="{2A31ABF4-99B0-9D6F-5204-2F63174DE635}"/>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2" name="Rectangle: Top Corners Rounded 9133">
                <a:extLst>
                  <a:ext uri="{FF2B5EF4-FFF2-40B4-BE49-F238E27FC236}">
                    <a16:creationId xmlns:a16="http://schemas.microsoft.com/office/drawing/2014/main" id="{4B478CB7-46FF-2B9F-B095-4DB8486AEAE5}"/>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8" name="Rounded Rectangle 33">
              <a:extLst>
                <a:ext uri="{FF2B5EF4-FFF2-40B4-BE49-F238E27FC236}">
                  <a16:creationId xmlns:a16="http://schemas.microsoft.com/office/drawing/2014/main" id="{FBA437D4-618A-E05E-13CF-291661A284E3}"/>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9" name="Group 9057">
              <a:extLst>
                <a:ext uri="{FF2B5EF4-FFF2-40B4-BE49-F238E27FC236}">
                  <a16:creationId xmlns:a16="http://schemas.microsoft.com/office/drawing/2014/main" id="{DE310DFA-55C9-F58B-0A6B-E4D7F169E499}"/>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69" name="Rectangle: Top Corners Rounded 9130">
                <a:hlinkClick xmlns:r="http://schemas.openxmlformats.org/officeDocument/2006/relationships" r:id="rId4"/>
                <a:extLst>
                  <a:ext uri="{FF2B5EF4-FFF2-40B4-BE49-F238E27FC236}">
                    <a16:creationId xmlns:a16="http://schemas.microsoft.com/office/drawing/2014/main" id="{83A8EFEE-2CA3-A66D-BC0A-0766E5E611B8}"/>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0" name="Rectangle: Top Corners Rounded 9131">
                <a:extLst>
                  <a:ext uri="{FF2B5EF4-FFF2-40B4-BE49-F238E27FC236}">
                    <a16:creationId xmlns:a16="http://schemas.microsoft.com/office/drawing/2014/main" id="{92E14EDE-6719-1543-6EE1-F87A0906D903}"/>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8">
              <a:extLst>
                <a:ext uri="{FF2B5EF4-FFF2-40B4-BE49-F238E27FC236}">
                  <a16:creationId xmlns:a16="http://schemas.microsoft.com/office/drawing/2014/main" id="{2F0F5FB6-8C74-6E2B-F0A3-ADF4239FCC7C}"/>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7" name="Rectangle: Top Corners Rounded 9128">
                <a:hlinkClick xmlns:r="http://schemas.openxmlformats.org/officeDocument/2006/relationships" r:id="rId5"/>
                <a:extLst>
                  <a:ext uri="{FF2B5EF4-FFF2-40B4-BE49-F238E27FC236}">
                    <a16:creationId xmlns:a16="http://schemas.microsoft.com/office/drawing/2014/main" id="{6B252A1B-CEA5-54C3-244F-A6EA1B22CF26}"/>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8" name="Rectangle: Top Corners Rounded 9129">
                <a:extLst>
                  <a:ext uri="{FF2B5EF4-FFF2-40B4-BE49-F238E27FC236}">
                    <a16:creationId xmlns:a16="http://schemas.microsoft.com/office/drawing/2014/main" id="{7EA4973F-5312-E372-E256-2099A18836D8}"/>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59">
              <a:extLst>
                <a:ext uri="{FF2B5EF4-FFF2-40B4-BE49-F238E27FC236}">
                  <a16:creationId xmlns:a16="http://schemas.microsoft.com/office/drawing/2014/main" id="{5CD63EC4-E49D-EFE5-DFCF-E642A87929CD}"/>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5" name="Rectangle: Top Corners Rounded 9126">
                <a:hlinkClick xmlns:r="http://schemas.openxmlformats.org/officeDocument/2006/relationships" r:id="rId6"/>
                <a:extLst>
                  <a:ext uri="{FF2B5EF4-FFF2-40B4-BE49-F238E27FC236}">
                    <a16:creationId xmlns:a16="http://schemas.microsoft.com/office/drawing/2014/main" id="{FF2675F2-E0E0-C146-1305-3E28CCEB1126}"/>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6" name="Rectangle: Top Corners Rounded 9127">
                <a:extLst>
                  <a:ext uri="{FF2B5EF4-FFF2-40B4-BE49-F238E27FC236}">
                    <a16:creationId xmlns:a16="http://schemas.microsoft.com/office/drawing/2014/main" id="{2496FAD6-0B9D-19AE-C5C1-D5AC1A0A63BF}"/>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2" name="Group 9060">
              <a:extLst>
                <a:ext uri="{FF2B5EF4-FFF2-40B4-BE49-F238E27FC236}">
                  <a16:creationId xmlns:a16="http://schemas.microsoft.com/office/drawing/2014/main" id="{473D969C-7631-E49A-50E5-FD325AFA3ACD}"/>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3" name="Rectangle: Top Corners Rounded 9124">
                <a:hlinkClick xmlns:r="http://schemas.openxmlformats.org/officeDocument/2006/relationships" r:id="rId7"/>
                <a:extLst>
                  <a:ext uri="{FF2B5EF4-FFF2-40B4-BE49-F238E27FC236}">
                    <a16:creationId xmlns:a16="http://schemas.microsoft.com/office/drawing/2014/main" id="{089992EB-8DB8-FF6E-5BBA-D8BC8E86A697}"/>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 name="Rectangle: Top Corners Rounded 9125">
                <a:extLst>
                  <a:ext uri="{FF2B5EF4-FFF2-40B4-BE49-F238E27FC236}">
                    <a16:creationId xmlns:a16="http://schemas.microsoft.com/office/drawing/2014/main" id="{91FA0C14-2BC7-D14E-0F4D-892075FCBAE4}"/>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CAABEFE8-6A80-C218-FC1F-062DED464E2B}"/>
              </a:ext>
            </a:extLst>
          </xdr:cNvPr>
          <xdr:cNvGrpSpPr/>
        </xdr:nvGrpSpPr>
        <xdr:grpSpPr>
          <a:xfrm>
            <a:off x="62049" y="4045322"/>
            <a:ext cx="2652848" cy="1518167"/>
            <a:chOff x="54429" y="4064474"/>
            <a:chExt cx="2732373" cy="1421339"/>
          </a:xfrm>
        </xdr:grpSpPr>
        <xdr:sp macro="" textlink="">
          <xdr:nvSpPr>
            <xdr:cNvPr id="44" name="Rounded Rectangle 33">
              <a:extLst>
                <a:ext uri="{FF2B5EF4-FFF2-40B4-BE49-F238E27FC236}">
                  <a16:creationId xmlns:a16="http://schemas.microsoft.com/office/drawing/2014/main" id="{790CFF6F-15AC-65D8-A479-E39CA27B31EA}"/>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5" name="Group 9065">
              <a:extLst>
                <a:ext uri="{FF2B5EF4-FFF2-40B4-BE49-F238E27FC236}">
                  <a16:creationId xmlns:a16="http://schemas.microsoft.com/office/drawing/2014/main" id="{F1658433-7C86-1BE8-69A4-14235061832B}"/>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5" name="Rectangle: Top Corners Rounded 9116">
                <a:hlinkClick xmlns:r="http://schemas.openxmlformats.org/officeDocument/2006/relationships" r:id="rId8"/>
                <a:extLst>
                  <a:ext uri="{FF2B5EF4-FFF2-40B4-BE49-F238E27FC236}">
                    <a16:creationId xmlns:a16="http://schemas.microsoft.com/office/drawing/2014/main" id="{A30EA13B-1064-2AA7-C23A-9228109F0078}"/>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6" name="Rectangle: Top Corners Rounded 9117">
                <a:extLst>
                  <a:ext uri="{FF2B5EF4-FFF2-40B4-BE49-F238E27FC236}">
                    <a16:creationId xmlns:a16="http://schemas.microsoft.com/office/drawing/2014/main" id="{64AB239A-A233-B94E-E2AC-41411DD89765}"/>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6">
              <a:extLst>
                <a:ext uri="{FF2B5EF4-FFF2-40B4-BE49-F238E27FC236}">
                  <a16:creationId xmlns:a16="http://schemas.microsoft.com/office/drawing/2014/main" id="{FA66E9B5-CA6D-6379-E581-6F427F92F013}"/>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3" name="Rectangle: Top Corners Rounded 9114">
                <a:hlinkClick xmlns:r="http://schemas.openxmlformats.org/officeDocument/2006/relationships" r:id="rId9"/>
                <a:extLst>
                  <a:ext uri="{FF2B5EF4-FFF2-40B4-BE49-F238E27FC236}">
                    <a16:creationId xmlns:a16="http://schemas.microsoft.com/office/drawing/2014/main" id="{844D0CA1-49C0-078D-CF05-EFAEE5E21F16}"/>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4" name="Rectangle: Top Corners Rounded 9115">
                <a:extLst>
                  <a:ext uri="{FF2B5EF4-FFF2-40B4-BE49-F238E27FC236}">
                    <a16:creationId xmlns:a16="http://schemas.microsoft.com/office/drawing/2014/main" id="{D11FA116-9F94-96DD-E59D-6D60EED3D0BA}"/>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68">
              <a:extLst>
                <a:ext uri="{FF2B5EF4-FFF2-40B4-BE49-F238E27FC236}">
                  <a16:creationId xmlns:a16="http://schemas.microsoft.com/office/drawing/2014/main" id="{0FB9DEA4-7789-5AD1-C7BB-B616290AE38D}"/>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1" name="Rectangle: Top Corners Rounded 9110">
                <a:hlinkClick xmlns:r="http://schemas.openxmlformats.org/officeDocument/2006/relationships" r:id="rId10"/>
                <a:extLst>
                  <a:ext uri="{FF2B5EF4-FFF2-40B4-BE49-F238E27FC236}">
                    <a16:creationId xmlns:a16="http://schemas.microsoft.com/office/drawing/2014/main" id="{703340C8-4B7F-4AB3-DA81-525AE8ADE86C}"/>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2" name="Rectangle: Top Corners Rounded 9111">
                <a:extLst>
                  <a:ext uri="{FF2B5EF4-FFF2-40B4-BE49-F238E27FC236}">
                    <a16:creationId xmlns:a16="http://schemas.microsoft.com/office/drawing/2014/main" id="{A40E3FE3-84A3-A5A2-1BB3-3A80623E9572}"/>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8" name="Group 9081">
              <a:extLst>
                <a:ext uri="{FF2B5EF4-FFF2-40B4-BE49-F238E27FC236}">
                  <a16:creationId xmlns:a16="http://schemas.microsoft.com/office/drawing/2014/main" id="{2376CEAA-1D7A-197C-2D0D-E3F8567A6833}"/>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9" name="Rectangle: Top Corners Rounded 9088">
                <a:hlinkClick xmlns:r="http://schemas.openxmlformats.org/officeDocument/2006/relationships" r:id="rId11"/>
                <a:extLst>
                  <a:ext uri="{FF2B5EF4-FFF2-40B4-BE49-F238E27FC236}">
                    <a16:creationId xmlns:a16="http://schemas.microsoft.com/office/drawing/2014/main" id="{890377EB-C381-1C42-5F3A-73BDF7CACDED}"/>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0" name="Rectangle: Top Corners Rounded 9089">
                <a:extLst>
                  <a:ext uri="{FF2B5EF4-FFF2-40B4-BE49-F238E27FC236}">
                    <a16:creationId xmlns:a16="http://schemas.microsoft.com/office/drawing/2014/main" id="{EA10ACD0-D4B5-F294-967F-6FE012979168}"/>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633E1997-B051-94E9-C64A-2FAC67725A0F}"/>
              </a:ext>
            </a:extLst>
          </xdr:cNvPr>
          <xdr:cNvGrpSpPr/>
        </xdr:nvGrpSpPr>
        <xdr:grpSpPr>
          <a:xfrm>
            <a:off x="62049" y="5692250"/>
            <a:ext cx="2650944" cy="1517420"/>
            <a:chOff x="58239" y="5610347"/>
            <a:chExt cx="2728564" cy="1431292"/>
          </a:xfrm>
        </xdr:grpSpPr>
        <xdr:sp macro="" textlink="">
          <xdr:nvSpPr>
            <xdr:cNvPr id="31" name="Rounded Rectangle 33">
              <a:extLst>
                <a:ext uri="{FF2B5EF4-FFF2-40B4-BE49-F238E27FC236}">
                  <a16:creationId xmlns:a16="http://schemas.microsoft.com/office/drawing/2014/main" id="{6CE6B43B-CE05-1190-AA3C-9DD66C10EE0E}"/>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2" name="Group 9071">
              <a:extLst>
                <a:ext uri="{FF2B5EF4-FFF2-40B4-BE49-F238E27FC236}">
                  <a16:creationId xmlns:a16="http://schemas.microsoft.com/office/drawing/2014/main" id="{A03A5952-341F-116A-1964-C8EAF689E1F0}"/>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2" name="Rectangle: Top Corners Rounded 9106">
                <a:hlinkClick xmlns:r="http://schemas.openxmlformats.org/officeDocument/2006/relationships" r:id="rId12"/>
                <a:extLst>
                  <a:ext uri="{FF2B5EF4-FFF2-40B4-BE49-F238E27FC236}">
                    <a16:creationId xmlns:a16="http://schemas.microsoft.com/office/drawing/2014/main" id="{251F5060-E43E-5B6E-5911-31C82FD87791}"/>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3" name="Rectangle: Top Corners Rounded 9107">
                <a:extLst>
                  <a:ext uri="{FF2B5EF4-FFF2-40B4-BE49-F238E27FC236}">
                    <a16:creationId xmlns:a16="http://schemas.microsoft.com/office/drawing/2014/main" id="{62CB3FD5-DDB1-9044-6B1E-F79FC39401F5}"/>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2">
              <a:extLst>
                <a:ext uri="{FF2B5EF4-FFF2-40B4-BE49-F238E27FC236}">
                  <a16:creationId xmlns:a16="http://schemas.microsoft.com/office/drawing/2014/main" id="{94CC01E0-E774-3D09-B437-9233B621DD3C}"/>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40" name="Rectangle: Top Corners Rounded 9104">
                <a:hlinkClick xmlns:r="http://schemas.openxmlformats.org/officeDocument/2006/relationships" r:id="rId13"/>
                <a:extLst>
                  <a:ext uri="{FF2B5EF4-FFF2-40B4-BE49-F238E27FC236}">
                    <a16:creationId xmlns:a16="http://schemas.microsoft.com/office/drawing/2014/main" id="{459C3815-4389-E1C8-8CEF-2ED8DF5F95D1}"/>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1" name="Rectangle: Top Corners Rounded 9105">
                <a:extLst>
                  <a:ext uri="{FF2B5EF4-FFF2-40B4-BE49-F238E27FC236}">
                    <a16:creationId xmlns:a16="http://schemas.microsoft.com/office/drawing/2014/main" id="{91DAE06C-FD10-67B3-A339-2B1284660155}"/>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73">
              <a:extLst>
                <a:ext uri="{FF2B5EF4-FFF2-40B4-BE49-F238E27FC236}">
                  <a16:creationId xmlns:a16="http://schemas.microsoft.com/office/drawing/2014/main" id="{18826BC3-9CCD-6D01-4DD7-509277C6ADFD}"/>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8" name="Rectangle: Top Corners Rounded 9102">
                <a:hlinkClick xmlns:r="http://schemas.openxmlformats.org/officeDocument/2006/relationships" r:id="rId14"/>
                <a:extLst>
                  <a:ext uri="{FF2B5EF4-FFF2-40B4-BE49-F238E27FC236}">
                    <a16:creationId xmlns:a16="http://schemas.microsoft.com/office/drawing/2014/main" id="{AEF5B751-D6B6-0F97-448B-A23DF721B4DE}"/>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9" name="Rectangle: Top Corners Rounded 9103">
                <a:extLst>
                  <a:ext uri="{FF2B5EF4-FFF2-40B4-BE49-F238E27FC236}">
                    <a16:creationId xmlns:a16="http://schemas.microsoft.com/office/drawing/2014/main" id="{07E8AA5D-0A46-F701-D08A-9E369E7C0A28}"/>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5" name="Group 9082">
              <a:extLst>
                <a:ext uri="{FF2B5EF4-FFF2-40B4-BE49-F238E27FC236}">
                  <a16:creationId xmlns:a16="http://schemas.microsoft.com/office/drawing/2014/main" id="{B1373922-702C-3670-5C64-B929F2960372}"/>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6" name="Rectangle: Top Corners Rounded 9086">
                <a:hlinkClick xmlns:r="http://schemas.openxmlformats.org/officeDocument/2006/relationships" r:id="rId15"/>
                <a:extLst>
                  <a:ext uri="{FF2B5EF4-FFF2-40B4-BE49-F238E27FC236}">
                    <a16:creationId xmlns:a16="http://schemas.microsoft.com/office/drawing/2014/main" id="{64F55533-0551-3DC2-A595-619D23C3D93B}"/>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7" name="Rectangle: Top Corners Rounded 9087">
                <a:extLst>
                  <a:ext uri="{FF2B5EF4-FFF2-40B4-BE49-F238E27FC236}">
                    <a16:creationId xmlns:a16="http://schemas.microsoft.com/office/drawing/2014/main" id="{CE7A482D-7A7D-B4AE-CC35-C1527640DA11}"/>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1A1D7D7B-053D-5F21-EDD5-51179D6B4D22}"/>
              </a:ext>
            </a:extLst>
          </xdr:cNvPr>
          <xdr:cNvGrpSpPr/>
        </xdr:nvGrpSpPr>
        <xdr:grpSpPr>
          <a:xfrm>
            <a:off x="62049" y="7328186"/>
            <a:ext cx="2650943" cy="1870566"/>
            <a:chOff x="58239" y="7180530"/>
            <a:chExt cx="2728563" cy="1723787"/>
          </a:xfrm>
        </xdr:grpSpPr>
        <xdr:sp macro="" textlink="">
          <xdr:nvSpPr>
            <xdr:cNvPr id="15" name="Rounded Rectangle 33">
              <a:extLst>
                <a:ext uri="{FF2B5EF4-FFF2-40B4-BE49-F238E27FC236}">
                  <a16:creationId xmlns:a16="http://schemas.microsoft.com/office/drawing/2014/main" id="{A9AA44C3-2420-097B-8C1D-B05A37DBB69C}"/>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6" name="Group 9075">
              <a:extLst>
                <a:ext uri="{FF2B5EF4-FFF2-40B4-BE49-F238E27FC236}">
                  <a16:creationId xmlns:a16="http://schemas.microsoft.com/office/drawing/2014/main" id="{20858BC1-21F8-961B-443A-9865003A4A26}"/>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9" name="Rectangle: Top Corners Rounded 9100">
                <a:hlinkClick xmlns:r="http://schemas.openxmlformats.org/officeDocument/2006/relationships" r:id="rId16"/>
                <a:extLst>
                  <a:ext uri="{FF2B5EF4-FFF2-40B4-BE49-F238E27FC236}">
                    <a16:creationId xmlns:a16="http://schemas.microsoft.com/office/drawing/2014/main" id="{1F4830D5-E84E-A137-76CB-8345F295795C}"/>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0" name="Rectangle: Top Corners Rounded 9101">
                <a:extLst>
                  <a:ext uri="{FF2B5EF4-FFF2-40B4-BE49-F238E27FC236}">
                    <a16:creationId xmlns:a16="http://schemas.microsoft.com/office/drawing/2014/main" id="{0370A56E-CC57-059F-168D-E14581B23190}"/>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6">
              <a:extLst>
                <a:ext uri="{FF2B5EF4-FFF2-40B4-BE49-F238E27FC236}">
                  <a16:creationId xmlns:a16="http://schemas.microsoft.com/office/drawing/2014/main" id="{E29F0812-6AAA-20E4-A628-DB6D1D44E208}"/>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7" name="Rectangle: Top Corners Rounded 9098">
                <a:hlinkClick xmlns:r="http://schemas.openxmlformats.org/officeDocument/2006/relationships" r:id="rId17"/>
                <a:extLst>
                  <a:ext uri="{FF2B5EF4-FFF2-40B4-BE49-F238E27FC236}">
                    <a16:creationId xmlns:a16="http://schemas.microsoft.com/office/drawing/2014/main" id="{7E053692-B92F-A767-E754-1106830C3BF1}"/>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8" name="Rectangle: Top Corners Rounded 9099">
                <a:extLst>
                  <a:ext uri="{FF2B5EF4-FFF2-40B4-BE49-F238E27FC236}">
                    <a16:creationId xmlns:a16="http://schemas.microsoft.com/office/drawing/2014/main" id="{4C0374D4-D4B6-88CF-3FE7-FEDF3F2F1627}"/>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7">
              <a:extLst>
                <a:ext uri="{FF2B5EF4-FFF2-40B4-BE49-F238E27FC236}">
                  <a16:creationId xmlns:a16="http://schemas.microsoft.com/office/drawing/2014/main" id="{B4516995-561E-F12F-EEDB-D16147B4744E}"/>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5" name="Rectangle: Top Corners Rounded 9096">
                <a:hlinkClick xmlns:r="http://schemas.openxmlformats.org/officeDocument/2006/relationships" r:id="rId18"/>
                <a:extLst>
                  <a:ext uri="{FF2B5EF4-FFF2-40B4-BE49-F238E27FC236}">
                    <a16:creationId xmlns:a16="http://schemas.microsoft.com/office/drawing/2014/main" id="{F9146736-C600-4489-B912-642F4AFE91FA}"/>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6" name="Rectangle: Top Corners Rounded 9097">
                <a:extLst>
                  <a:ext uri="{FF2B5EF4-FFF2-40B4-BE49-F238E27FC236}">
                    <a16:creationId xmlns:a16="http://schemas.microsoft.com/office/drawing/2014/main" id="{FC92AD57-D8D0-1886-D8DC-016AB2EAFF42}"/>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78">
              <a:extLst>
                <a:ext uri="{FF2B5EF4-FFF2-40B4-BE49-F238E27FC236}">
                  <a16:creationId xmlns:a16="http://schemas.microsoft.com/office/drawing/2014/main" id="{794AB155-4745-E579-9256-EF05D78A2DEE}"/>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3" name="Rectangle: Top Corners Rounded 9094">
                <a:hlinkClick xmlns:r="http://schemas.openxmlformats.org/officeDocument/2006/relationships" r:id="rId19"/>
                <a:extLst>
                  <a:ext uri="{FF2B5EF4-FFF2-40B4-BE49-F238E27FC236}">
                    <a16:creationId xmlns:a16="http://schemas.microsoft.com/office/drawing/2014/main" id="{CD3DD461-AFFF-B4C7-E7DE-5D59E37D5244}"/>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4" name="Rectangle: Top Corners Rounded 9095">
                <a:extLst>
                  <a:ext uri="{FF2B5EF4-FFF2-40B4-BE49-F238E27FC236}">
                    <a16:creationId xmlns:a16="http://schemas.microsoft.com/office/drawing/2014/main" id="{01124FEC-0EBF-98C7-E289-36C77EB6C7A6}"/>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0" name="Group 9083">
              <a:extLst>
                <a:ext uri="{FF2B5EF4-FFF2-40B4-BE49-F238E27FC236}">
                  <a16:creationId xmlns:a16="http://schemas.microsoft.com/office/drawing/2014/main" id="{1932F99D-4088-64D2-A7D7-4F13FB3DA8CE}"/>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1" name="Rectangle: Top Corners Rounded 9084">
                <a:hlinkClick xmlns:r="http://schemas.openxmlformats.org/officeDocument/2006/relationships" r:id="rId20"/>
                <a:extLst>
                  <a:ext uri="{FF2B5EF4-FFF2-40B4-BE49-F238E27FC236}">
                    <a16:creationId xmlns:a16="http://schemas.microsoft.com/office/drawing/2014/main" id="{0825658E-F7CC-E62C-DDFC-28FC7B7DE213}"/>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2" name="Rectangle: Top Corners Rounded 9085">
                <a:extLst>
                  <a:ext uri="{FF2B5EF4-FFF2-40B4-BE49-F238E27FC236}">
                    <a16:creationId xmlns:a16="http://schemas.microsoft.com/office/drawing/2014/main" id="{E95DC2B8-1162-65F7-B3CF-4ABFE7A965DB}"/>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76263080-02DB-2C4B-45F0-80569826B653}"/>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EB1E266A-AB50-8ECB-1403-9CB4816B7B9B}"/>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3" name="Rectangle: Top Corners Rounded 9138">
                <a:hlinkClick xmlns:r="http://schemas.openxmlformats.org/officeDocument/2006/relationships" r:id="rId21"/>
                <a:extLst>
                  <a:ext uri="{FF2B5EF4-FFF2-40B4-BE49-F238E27FC236}">
                    <a16:creationId xmlns:a16="http://schemas.microsoft.com/office/drawing/2014/main" id="{1CFB64E4-4B7F-491F-2085-731B574008E3}"/>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4" name="Rectangle: Top Corners Rounded 9139">
                <a:extLst>
                  <a:ext uri="{FF2B5EF4-FFF2-40B4-BE49-F238E27FC236}">
                    <a16:creationId xmlns:a16="http://schemas.microsoft.com/office/drawing/2014/main" id="{11581A30-6672-9413-EEBD-D6063381007F}"/>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10" name="Group 9052">
              <a:extLst>
                <a:ext uri="{FF2B5EF4-FFF2-40B4-BE49-F238E27FC236}">
                  <a16:creationId xmlns:a16="http://schemas.microsoft.com/office/drawing/2014/main" id="{C65120AB-5F45-471E-0712-AB9EB4052CD0}"/>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1" name="Rectangle: Top Corners Rounded 9138">
                <a:hlinkClick xmlns:r="http://schemas.openxmlformats.org/officeDocument/2006/relationships" r:id="rId21"/>
                <a:extLst>
                  <a:ext uri="{FF2B5EF4-FFF2-40B4-BE49-F238E27FC236}">
                    <a16:creationId xmlns:a16="http://schemas.microsoft.com/office/drawing/2014/main" id="{81743419-CC5E-D39A-E860-0F56C6243C88}"/>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2" name="Rectangle: Top Corners Rounded 9139">
                <a:extLst>
                  <a:ext uri="{FF2B5EF4-FFF2-40B4-BE49-F238E27FC236}">
                    <a16:creationId xmlns:a16="http://schemas.microsoft.com/office/drawing/2014/main" id="{A2011FF1-B97D-2D30-3A53-FC9BEEE9E2A7}"/>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30704</xdr:colOff>
      <xdr:row>0</xdr:row>
      <xdr:rowOff>61408</xdr:rowOff>
    </xdr:from>
    <xdr:to>
      <xdr:col>4</xdr:col>
      <xdr:colOff>606597</xdr:colOff>
      <xdr:row>3</xdr:row>
      <xdr:rowOff>110719</xdr:rowOff>
    </xdr:to>
    <xdr:pic>
      <xdr:nvPicPr>
        <xdr:cNvPr id="16" name="Picture 383">
          <a:hlinkClick xmlns:r="http://schemas.openxmlformats.org/officeDocument/2006/relationships" r:id="rId1"/>
          <a:extLst>
            <a:ext uri="{FF2B5EF4-FFF2-40B4-BE49-F238E27FC236}">
              <a16:creationId xmlns:a16="http://schemas.microsoft.com/office/drawing/2014/main" id="{00000000-0008-0000-1700-000010000000}"/>
            </a:ext>
          </a:extLst>
        </xdr:cNvPr>
        <xdr:cNvPicPr>
          <a:picLocks noChangeAspect="1"/>
        </xdr:cNvPicPr>
      </xdr:nvPicPr>
      <xdr:blipFill>
        <a:blip xmlns:r="http://schemas.openxmlformats.org/officeDocument/2006/relationships" r:embed="rId2"/>
        <a:stretch>
          <a:fillRect/>
        </a:stretch>
      </xdr:blipFill>
      <xdr:spPr>
        <a:xfrm>
          <a:off x="308610" y="419996"/>
          <a:ext cx="2443241" cy="581478"/>
        </a:xfrm>
        <a:prstGeom prst="rect">
          <a:avLst/>
        </a:prstGeom>
      </xdr:spPr>
    </xdr:pic>
    <xdr:clientData/>
  </xdr:twoCellAnchor>
  <xdr:twoCellAnchor>
    <xdr:from>
      <xdr:col>0</xdr:col>
      <xdr:colOff>54908</xdr:colOff>
      <xdr:row>7</xdr:row>
      <xdr:rowOff>39670</xdr:rowOff>
    </xdr:from>
    <xdr:to>
      <xdr:col>5</xdr:col>
      <xdr:colOff>18164</xdr:colOff>
      <xdr:row>35</xdr:row>
      <xdr:rowOff>156598</xdr:rowOff>
    </xdr:to>
    <xdr:grpSp>
      <xdr:nvGrpSpPr>
        <xdr:cNvPr id="2" name="Group 1">
          <a:extLst>
            <a:ext uri="{FF2B5EF4-FFF2-40B4-BE49-F238E27FC236}">
              <a16:creationId xmlns:a16="http://schemas.microsoft.com/office/drawing/2014/main" id="{DB44A151-0D0C-40A0-95A5-87DB065DE6B6}"/>
            </a:ext>
          </a:extLst>
        </xdr:cNvPr>
        <xdr:cNvGrpSpPr/>
      </xdr:nvGrpSpPr>
      <xdr:grpSpPr>
        <a:xfrm>
          <a:off x="54908" y="1389499"/>
          <a:ext cx="2695570" cy="7617185"/>
          <a:chOff x="58239" y="1392011"/>
          <a:chExt cx="2656478" cy="7804836"/>
        </a:xfrm>
      </xdr:grpSpPr>
      <xdr:grpSp>
        <xdr:nvGrpSpPr>
          <xdr:cNvPr id="3" name="Group 2">
            <a:extLst>
              <a:ext uri="{FF2B5EF4-FFF2-40B4-BE49-F238E27FC236}">
                <a16:creationId xmlns:a16="http://schemas.microsoft.com/office/drawing/2014/main" id="{42115C30-A6D2-49C9-7F18-85919D002B8B}"/>
              </a:ext>
            </a:extLst>
          </xdr:cNvPr>
          <xdr:cNvGrpSpPr/>
        </xdr:nvGrpSpPr>
        <xdr:grpSpPr>
          <a:xfrm>
            <a:off x="63954" y="2165728"/>
            <a:ext cx="2650943" cy="1763747"/>
            <a:chOff x="58239" y="2021492"/>
            <a:chExt cx="2710815" cy="1640194"/>
          </a:xfrm>
        </xdr:grpSpPr>
        <xdr:grpSp>
          <xdr:nvGrpSpPr>
            <xdr:cNvPr id="57" name="Group 9055">
              <a:extLst>
                <a:ext uri="{FF2B5EF4-FFF2-40B4-BE49-F238E27FC236}">
                  <a16:creationId xmlns:a16="http://schemas.microsoft.com/office/drawing/2014/main" id="{C867E649-49E1-EAE8-7C1A-DF846406C704}"/>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71" name="Rectangle: Top Corners Rounded 9132">
                <a:hlinkClick xmlns:r="http://schemas.openxmlformats.org/officeDocument/2006/relationships" r:id="rId3"/>
                <a:extLst>
                  <a:ext uri="{FF2B5EF4-FFF2-40B4-BE49-F238E27FC236}">
                    <a16:creationId xmlns:a16="http://schemas.microsoft.com/office/drawing/2014/main" id="{660267A6-6131-107B-8A56-684830039CCC}"/>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2" name="Rectangle: Top Corners Rounded 9133">
                <a:extLst>
                  <a:ext uri="{FF2B5EF4-FFF2-40B4-BE49-F238E27FC236}">
                    <a16:creationId xmlns:a16="http://schemas.microsoft.com/office/drawing/2014/main" id="{90AEACCF-6383-FE66-5E92-B423FA2C4F47}"/>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8" name="Rounded Rectangle 33">
              <a:extLst>
                <a:ext uri="{FF2B5EF4-FFF2-40B4-BE49-F238E27FC236}">
                  <a16:creationId xmlns:a16="http://schemas.microsoft.com/office/drawing/2014/main" id="{CEC753AE-0199-9075-47DD-28A733B2296D}"/>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9" name="Group 9057">
              <a:extLst>
                <a:ext uri="{FF2B5EF4-FFF2-40B4-BE49-F238E27FC236}">
                  <a16:creationId xmlns:a16="http://schemas.microsoft.com/office/drawing/2014/main" id="{E95327A2-5E3F-E9DF-9A39-945E2B15F0B2}"/>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69" name="Rectangle: Top Corners Rounded 9130">
                <a:hlinkClick xmlns:r="http://schemas.openxmlformats.org/officeDocument/2006/relationships" r:id="rId4"/>
                <a:extLst>
                  <a:ext uri="{FF2B5EF4-FFF2-40B4-BE49-F238E27FC236}">
                    <a16:creationId xmlns:a16="http://schemas.microsoft.com/office/drawing/2014/main" id="{0F55D714-1DBC-5424-14F7-FBDDDA9CD9D6}"/>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0" name="Rectangle: Top Corners Rounded 9131">
                <a:extLst>
                  <a:ext uri="{FF2B5EF4-FFF2-40B4-BE49-F238E27FC236}">
                    <a16:creationId xmlns:a16="http://schemas.microsoft.com/office/drawing/2014/main" id="{B97E9A13-6FCE-BBF5-68B2-D5F02619C17A}"/>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8">
              <a:extLst>
                <a:ext uri="{FF2B5EF4-FFF2-40B4-BE49-F238E27FC236}">
                  <a16:creationId xmlns:a16="http://schemas.microsoft.com/office/drawing/2014/main" id="{E4A345B2-E0AB-ED70-2CFD-7EB9FF13D313}"/>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7" name="Rectangle: Top Corners Rounded 9128">
                <a:hlinkClick xmlns:r="http://schemas.openxmlformats.org/officeDocument/2006/relationships" r:id="rId5"/>
                <a:extLst>
                  <a:ext uri="{FF2B5EF4-FFF2-40B4-BE49-F238E27FC236}">
                    <a16:creationId xmlns:a16="http://schemas.microsoft.com/office/drawing/2014/main" id="{EC9AFEC6-68EA-0EF8-B086-594D4A74723A}"/>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8" name="Rectangle: Top Corners Rounded 9129">
                <a:extLst>
                  <a:ext uri="{FF2B5EF4-FFF2-40B4-BE49-F238E27FC236}">
                    <a16:creationId xmlns:a16="http://schemas.microsoft.com/office/drawing/2014/main" id="{C889562A-D4C5-44A4-2792-B40BA34282BF}"/>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59">
              <a:extLst>
                <a:ext uri="{FF2B5EF4-FFF2-40B4-BE49-F238E27FC236}">
                  <a16:creationId xmlns:a16="http://schemas.microsoft.com/office/drawing/2014/main" id="{37FEE1A0-42F2-FD8B-860C-650B9E17E9B0}"/>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5" name="Rectangle: Top Corners Rounded 9126">
                <a:hlinkClick xmlns:r="http://schemas.openxmlformats.org/officeDocument/2006/relationships" r:id="rId6"/>
                <a:extLst>
                  <a:ext uri="{FF2B5EF4-FFF2-40B4-BE49-F238E27FC236}">
                    <a16:creationId xmlns:a16="http://schemas.microsoft.com/office/drawing/2014/main" id="{4B8C6D94-CEDC-7C30-EB33-C18332462092}"/>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6" name="Rectangle: Top Corners Rounded 9127">
                <a:extLst>
                  <a:ext uri="{FF2B5EF4-FFF2-40B4-BE49-F238E27FC236}">
                    <a16:creationId xmlns:a16="http://schemas.microsoft.com/office/drawing/2014/main" id="{9129616D-4E2C-D9D8-1F0E-E6F70F60E53A}"/>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2" name="Group 9060">
              <a:extLst>
                <a:ext uri="{FF2B5EF4-FFF2-40B4-BE49-F238E27FC236}">
                  <a16:creationId xmlns:a16="http://schemas.microsoft.com/office/drawing/2014/main" id="{71526586-4CE7-799B-35F4-E98A3E2E6BA4}"/>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3" name="Rectangle: Top Corners Rounded 9124">
                <a:hlinkClick xmlns:r="http://schemas.openxmlformats.org/officeDocument/2006/relationships" r:id="rId7"/>
                <a:extLst>
                  <a:ext uri="{FF2B5EF4-FFF2-40B4-BE49-F238E27FC236}">
                    <a16:creationId xmlns:a16="http://schemas.microsoft.com/office/drawing/2014/main" id="{7D36AA73-8491-FE89-03A7-1FF2D6D69F3F}"/>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 name="Rectangle: Top Corners Rounded 9125">
                <a:extLst>
                  <a:ext uri="{FF2B5EF4-FFF2-40B4-BE49-F238E27FC236}">
                    <a16:creationId xmlns:a16="http://schemas.microsoft.com/office/drawing/2014/main" id="{5D98B867-ED5F-018E-9405-0F50D495322D}"/>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51CE33F4-6569-B67D-9A7F-65EC8ADCC92F}"/>
              </a:ext>
            </a:extLst>
          </xdr:cNvPr>
          <xdr:cNvGrpSpPr/>
        </xdr:nvGrpSpPr>
        <xdr:grpSpPr>
          <a:xfrm>
            <a:off x="62049" y="4045322"/>
            <a:ext cx="2652848" cy="1518167"/>
            <a:chOff x="54429" y="4064474"/>
            <a:chExt cx="2732373" cy="1421339"/>
          </a:xfrm>
        </xdr:grpSpPr>
        <xdr:sp macro="" textlink="">
          <xdr:nvSpPr>
            <xdr:cNvPr id="44" name="Rounded Rectangle 33">
              <a:extLst>
                <a:ext uri="{FF2B5EF4-FFF2-40B4-BE49-F238E27FC236}">
                  <a16:creationId xmlns:a16="http://schemas.microsoft.com/office/drawing/2014/main" id="{AD6C338E-5CE0-05C6-587E-301207CC5DB7}"/>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5" name="Group 9065">
              <a:extLst>
                <a:ext uri="{FF2B5EF4-FFF2-40B4-BE49-F238E27FC236}">
                  <a16:creationId xmlns:a16="http://schemas.microsoft.com/office/drawing/2014/main" id="{CEA566B6-D80C-5358-812C-740D413834EF}"/>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5" name="Rectangle: Top Corners Rounded 9116">
                <a:hlinkClick xmlns:r="http://schemas.openxmlformats.org/officeDocument/2006/relationships" r:id="rId8"/>
                <a:extLst>
                  <a:ext uri="{FF2B5EF4-FFF2-40B4-BE49-F238E27FC236}">
                    <a16:creationId xmlns:a16="http://schemas.microsoft.com/office/drawing/2014/main" id="{879616B4-FAD0-5C02-2CCF-F4F3D90AAD92}"/>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6" name="Rectangle: Top Corners Rounded 9117">
                <a:extLst>
                  <a:ext uri="{FF2B5EF4-FFF2-40B4-BE49-F238E27FC236}">
                    <a16:creationId xmlns:a16="http://schemas.microsoft.com/office/drawing/2014/main" id="{01C95D46-4FB0-CAB5-2DC5-5494C618FC46}"/>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6">
              <a:extLst>
                <a:ext uri="{FF2B5EF4-FFF2-40B4-BE49-F238E27FC236}">
                  <a16:creationId xmlns:a16="http://schemas.microsoft.com/office/drawing/2014/main" id="{78919E7D-FF6B-FF69-DAA2-B5843CBD027B}"/>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3" name="Rectangle: Top Corners Rounded 9114">
                <a:hlinkClick xmlns:r="http://schemas.openxmlformats.org/officeDocument/2006/relationships" r:id="rId9"/>
                <a:extLst>
                  <a:ext uri="{FF2B5EF4-FFF2-40B4-BE49-F238E27FC236}">
                    <a16:creationId xmlns:a16="http://schemas.microsoft.com/office/drawing/2014/main" id="{1799D2C8-D3D4-C5C0-8FB2-7E8DEC597819}"/>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4" name="Rectangle: Top Corners Rounded 9115">
                <a:extLst>
                  <a:ext uri="{FF2B5EF4-FFF2-40B4-BE49-F238E27FC236}">
                    <a16:creationId xmlns:a16="http://schemas.microsoft.com/office/drawing/2014/main" id="{D2A7192E-21E1-FFC5-E364-BE6BCD2DBEA0}"/>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68">
              <a:extLst>
                <a:ext uri="{FF2B5EF4-FFF2-40B4-BE49-F238E27FC236}">
                  <a16:creationId xmlns:a16="http://schemas.microsoft.com/office/drawing/2014/main" id="{F54F5AFE-C571-F7F4-3F80-C11BCD8E4613}"/>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1" name="Rectangle: Top Corners Rounded 9110">
                <a:hlinkClick xmlns:r="http://schemas.openxmlformats.org/officeDocument/2006/relationships" r:id="rId10"/>
                <a:extLst>
                  <a:ext uri="{FF2B5EF4-FFF2-40B4-BE49-F238E27FC236}">
                    <a16:creationId xmlns:a16="http://schemas.microsoft.com/office/drawing/2014/main" id="{971B82F7-1783-EAC2-0878-3E10104B7E44}"/>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2" name="Rectangle: Top Corners Rounded 9111">
                <a:extLst>
                  <a:ext uri="{FF2B5EF4-FFF2-40B4-BE49-F238E27FC236}">
                    <a16:creationId xmlns:a16="http://schemas.microsoft.com/office/drawing/2014/main" id="{CBB96443-D971-6A22-10BD-F7AE2C22582C}"/>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8" name="Group 9081">
              <a:extLst>
                <a:ext uri="{FF2B5EF4-FFF2-40B4-BE49-F238E27FC236}">
                  <a16:creationId xmlns:a16="http://schemas.microsoft.com/office/drawing/2014/main" id="{6D04255A-D66C-B62D-9281-A52BEF27A1B2}"/>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9" name="Rectangle: Top Corners Rounded 9088">
                <a:hlinkClick xmlns:r="http://schemas.openxmlformats.org/officeDocument/2006/relationships" r:id="rId11"/>
                <a:extLst>
                  <a:ext uri="{FF2B5EF4-FFF2-40B4-BE49-F238E27FC236}">
                    <a16:creationId xmlns:a16="http://schemas.microsoft.com/office/drawing/2014/main" id="{CEB2418C-460F-CC91-D0A8-9662747CE61A}"/>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0" name="Rectangle: Top Corners Rounded 9089">
                <a:extLst>
                  <a:ext uri="{FF2B5EF4-FFF2-40B4-BE49-F238E27FC236}">
                    <a16:creationId xmlns:a16="http://schemas.microsoft.com/office/drawing/2014/main" id="{280B222D-0A58-AA65-CE68-933E0151FB03}"/>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D1500155-D1ED-871D-E4FE-2BF7E98F6F0A}"/>
              </a:ext>
            </a:extLst>
          </xdr:cNvPr>
          <xdr:cNvGrpSpPr/>
        </xdr:nvGrpSpPr>
        <xdr:grpSpPr>
          <a:xfrm>
            <a:off x="62049" y="5692250"/>
            <a:ext cx="2650944" cy="1517420"/>
            <a:chOff x="58239" y="5610347"/>
            <a:chExt cx="2728564" cy="1431292"/>
          </a:xfrm>
        </xdr:grpSpPr>
        <xdr:sp macro="" textlink="">
          <xdr:nvSpPr>
            <xdr:cNvPr id="31" name="Rounded Rectangle 33">
              <a:extLst>
                <a:ext uri="{FF2B5EF4-FFF2-40B4-BE49-F238E27FC236}">
                  <a16:creationId xmlns:a16="http://schemas.microsoft.com/office/drawing/2014/main" id="{2980E2D7-BF91-B4E4-3BB5-F8132FF271E7}"/>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2" name="Group 9071">
              <a:extLst>
                <a:ext uri="{FF2B5EF4-FFF2-40B4-BE49-F238E27FC236}">
                  <a16:creationId xmlns:a16="http://schemas.microsoft.com/office/drawing/2014/main" id="{28D00E28-1E3F-D7E4-2B2F-90CB83727F11}"/>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2" name="Rectangle: Top Corners Rounded 9106">
                <a:hlinkClick xmlns:r="http://schemas.openxmlformats.org/officeDocument/2006/relationships" r:id="rId12"/>
                <a:extLst>
                  <a:ext uri="{FF2B5EF4-FFF2-40B4-BE49-F238E27FC236}">
                    <a16:creationId xmlns:a16="http://schemas.microsoft.com/office/drawing/2014/main" id="{0459ED58-8438-03C8-CE69-B039B8DEE924}"/>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3" name="Rectangle: Top Corners Rounded 9107">
                <a:extLst>
                  <a:ext uri="{FF2B5EF4-FFF2-40B4-BE49-F238E27FC236}">
                    <a16:creationId xmlns:a16="http://schemas.microsoft.com/office/drawing/2014/main" id="{2AB13A8A-3A21-135C-A724-8B21A2C7B725}"/>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2">
              <a:extLst>
                <a:ext uri="{FF2B5EF4-FFF2-40B4-BE49-F238E27FC236}">
                  <a16:creationId xmlns:a16="http://schemas.microsoft.com/office/drawing/2014/main" id="{CAD280E2-E52A-52AB-BD6D-99638D0F04B2}"/>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40" name="Rectangle: Top Corners Rounded 9104">
                <a:hlinkClick xmlns:r="http://schemas.openxmlformats.org/officeDocument/2006/relationships" r:id="rId13"/>
                <a:extLst>
                  <a:ext uri="{FF2B5EF4-FFF2-40B4-BE49-F238E27FC236}">
                    <a16:creationId xmlns:a16="http://schemas.microsoft.com/office/drawing/2014/main" id="{CB8A2D52-ECD7-C816-BD0D-0F9920BC2BD2}"/>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1" name="Rectangle: Top Corners Rounded 9105">
                <a:extLst>
                  <a:ext uri="{FF2B5EF4-FFF2-40B4-BE49-F238E27FC236}">
                    <a16:creationId xmlns:a16="http://schemas.microsoft.com/office/drawing/2014/main" id="{C7139526-3D48-7670-CDAF-993481121E63}"/>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73">
              <a:extLst>
                <a:ext uri="{FF2B5EF4-FFF2-40B4-BE49-F238E27FC236}">
                  <a16:creationId xmlns:a16="http://schemas.microsoft.com/office/drawing/2014/main" id="{D7173F22-D3E6-5E6E-ABD5-036209FED603}"/>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8" name="Rectangle: Top Corners Rounded 9102">
                <a:hlinkClick xmlns:r="http://schemas.openxmlformats.org/officeDocument/2006/relationships" r:id="rId14"/>
                <a:extLst>
                  <a:ext uri="{FF2B5EF4-FFF2-40B4-BE49-F238E27FC236}">
                    <a16:creationId xmlns:a16="http://schemas.microsoft.com/office/drawing/2014/main" id="{2A4BFADC-E2A4-A03F-55EC-48A765C4F3F8}"/>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9" name="Rectangle: Top Corners Rounded 9103">
                <a:extLst>
                  <a:ext uri="{FF2B5EF4-FFF2-40B4-BE49-F238E27FC236}">
                    <a16:creationId xmlns:a16="http://schemas.microsoft.com/office/drawing/2014/main" id="{1C9818B4-EBCF-DE61-812B-57AE783CAF74}"/>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5" name="Group 9082">
              <a:extLst>
                <a:ext uri="{FF2B5EF4-FFF2-40B4-BE49-F238E27FC236}">
                  <a16:creationId xmlns:a16="http://schemas.microsoft.com/office/drawing/2014/main" id="{B4483250-3EC0-B4D2-F5AB-081C1BEC2E19}"/>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6" name="Rectangle: Top Corners Rounded 9086">
                <a:hlinkClick xmlns:r="http://schemas.openxmlformats.org/officeDocument/2006/relationships" r:id="rId15"/>
                <a:extLst>
                  <a:ext uri="{FF2B5EF4-FFF2-40B4-BE49-F238E27FC236}">
                    <a16:creationId xmlns:a16="http://schemas.microsoft.com/office/drawing/2014/main" id="{BC6F4119-3195-3A3D-19D4-2DBFD9C7F7C0}"/>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7" name="Rectangle: Top Corners Rounded 9087">
                <a:extLst>
                  <a:ext uri="{FF2B5EF4-FFF2-40B4-BE49-F238E27FC236}">
                    <a16:creationId xmlns:a16="http://schemas.microsoft.com/office/drawing/2014/main" id="{13521E0C-92BB-B6B1-72F6-1CAF46232B5C}"/>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4CF65C13-C811-58F1-8FCB-20E66517F062}"/>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9432A123-D12A-08E2-30E6-FFEDFB374DEF}"/>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FBA07135-5504-ECEE-A8A1-D3B504615324}"/>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9" name="Rectangle: Top Corners Rounded 9100">
                <a:hlinkClick xmlns:r="http://schemas.openxmlformats.org/officeDocument/2006/relationships" r:id="rId16"/>
                <a:extLst>
                  <a:ext uri="{FF2B5EF4-FFF2-40B4-BE49-F238E27FC236}">
                    <a16:creationId xmlns:a16="http://schemas.microsoft.com/office/drawing/2014/main" id="{748FECCC-12A3-1476-7D1B-13C6CBB2E56A}"/>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0" name="Rectangle: Top Corners Rounded 9101">
                <a:extLst>
                  <a:ext uri="{FF2B5EF4-FFF2-40B4-BE49-F238E27FC236}">
                    <a16:creationId xmlns:a16="http://schemas.microsoft.com/office/drawing/2014/main" id="{2EE91A1A-87A6-61A0-CC77-1B8A9E6F1733}"/>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6">
              <a:extLst>
                <a:ext uri="{FF2B5EF4-FFF2-40B4-BE49-F238E27FC236}">
                  <a16:creationId xmlns:a16="http://schemas.microsoft.com/office/drawing/2014/main" id="{4EDA0602-C8BA-EC1C-FF08-674BFD0CD692}"/>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7" name="Rectangle: Top Corners Rounded 9098">
                <a:hlinkClick xmlns:r="http://schemas.openxmlformats.org/officeDocument/2006/relationships" r:id="rId17"/>
                <a:extLst>
                  <a:ext uri="{FF2B5EF4-FFF2-40B4-BE49-F238E27FC236}">
                    <a16:creationId xmlns:a16="http://schemas.microsoft.com/office/drawing/2014/main" id="{E6644B30-7B5A-315D-D7F6-8FC96762C557}"/>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8" name="Rectangle: Top Corners Rounded 9099">
                <a:extLst>
                  <a:ext uri="{FF2B5EF4-FFF2-40B4-BE49-F238E27FC236}">
                    <a16:creationId xmlns:a16="http://schemas.microsoft.com/office/drawing/2014/main" id="{4CD304DF-C49C-68D4-0DD6-BF0D6787F522}"/>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7">
              <a:extLst>
                <a:ext uri="{FF2B5EF4-FFF2-40B4-BE49-F238E27FC236}">
                  <a16:creationId xmlns:a16="http://schemas.microsoft.com/office/drawing/2014/main" id="{E4FF3C51-317B-8AA0-B691-C60F93024672}"/>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5" name="Rectangle: Top Corners Rounded 9096">
                <a:hlinkClick xmlns:r="http://schemas.openxmlformats.org/officeDocument/2006/relationships" r:id="rId18"/>
                <a:extLst>
                  <a:ext uri="{FF2B5EF4-FFF2-40B4-BE49-F238E27FC236}">
                    <a16:creationId xmlns:a16="http://schemas.microsoft.com/office/drawing/2014/main" id="{113EC4D1-6F73-0FEA-84EC-F9AF2DA31C99}"/>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6" name="Rectangle: Top Corners Rounded 9097">
                <a:extLst>
                  <a:ext uri="{FF2B5EF4-FFF2-40B4-BE49-F238E27FC236}">
                    <a16:creationId xmlns:a16="http://schemas.microsoft.com/office/drawing/2014/main" id="{FD0380C7-E914-F290-5E18-CEEA27C99F77}"/>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78">
              <a:extLst>
                <a:ext uri="{FF2B5EF4-FFF2-40B4-BE49-F238E27FC236}">
                  <a16:creationId xmlns:a16="http://schemas.microsoft.com/office/drawing/2014/main" id="{47079BE2-7033-24F1-2BD1-2EF98F48BA1C}"/>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3" name="Rectangle: Top Corners Rounded 9094">
                <a:hlinkClick xmlns:r="http://schemas.openxmlformats.org/officeDocument/2006/relationships" r:id="rId19"/>
                <a:extLst>
                  <a:ext uri="{FF2B5EF4-FFF2-40B4-BE49-F238E27FC236}">
                    <a16:creationId xmlns:a16="http://schemas.microsoft.com/office/drawing/2014/main" id="{4F1ABD95-2DCA-BAC3-FEB1-2601CEA9AB4C}"/>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4" name="Rectangle: Top Corners Rounded 9095">
                <a:extLst>
                  <a:ext uri="{FF2B5EF4-FFF2-40B4-BE49-F238E27FC236}">
                    <a16:creationId xmlns:a16="http://schemas.microsoft.com/office/drawing/2014/main" id="{C4D1B1DE-4BFE-BA23-59DB-ECDECA01E7CA}"/>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0" name="Group 9083">
              <a:extLst>
                <a:ext uri="{FF2B5EF4-FFF2-40B4-BE49-F238E27FC236}">
                  <a16:creationId xmlns:a16="http://schemas.microsoft.com/office/drawing/2014/main" id="{C2149343-4A05-D484-3276-96A000C5F77B}"/>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1" name="Rectangle: Top Corners Rounded 9084">
                <a:hlinkClick xmlns:r="http://schemas.openxmlformats.org/officeDocument/2006/relationships" r:id="rId20"/>
                <a:extLst>
                  <a:ext uri="{FF2B5EF4-FFF2-40B4-BE49-F238E27FC236}">
                    <a16:creationId xmlns:a16="http://schemas.microsoft.com/office/drawing/2014/main" id="{94323C86-27EA-14A3-DB03-047D20672B5A}"/>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2" name="Rectangle: Top Corners Rounded 9085">
                <a:extLst>
                  <a:ext uri="{FF2B5EF4-FFF2-40B4-BE49-F238E27FC236}">
                    <a16:creationId xmlns:a16="http://schemas.microsoft.com/office/drawing/2014/main" id="{164B33D2-EF33-5E74-F4FE-466625931E16}"/>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D7826244-6397-671B-6368-9AC45E207F4C}"/>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A12BD081-EB1F-7ECD-B067-B6C0A512E86E}"/>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42C9C6CA-1831-731B-56AF-A7E2CDE0FDAD}"/>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A1304C65-298C-8263-1280-84626C4CFD1A}"/>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312FA3B6-1BA9-F87C-F71C-DC37679407B9}"/>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1DC65775-940B-8B37-3871-1C6F904B36EF}"/>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FF952DBA-CCB1-41B6-31A3-AB9FFA0C45A0}"/>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250372</xdr:colOff>
      <xdr:row>0</xdr:row>
      <xdr:rowOff>76200</xdr:rowOff>
    </xdr:from>
    <xdr:to>
      <xdr:col>4</xdr:col>
      <xdr:colOff>599564</xdr:colOff>
      <xdr:row>3</xdr:row>
      <xdr:rowOff>75202</xdr:rowOff>
    </xdr:to>
    <xdr:pic>
      <xdr:nvPicPr>
        <xdr:cNvPr id="682" name="Picture 158">
          <a:hlinkClick xmlns:r="http://schemas.openxmlformats.org/officeDocument/2006/relationships" r:id="rId1"/>
          <a:extLst>
            <a:ext uri="{FF2B5EF4-FFF2-40B4-BE49-F238E27FC236}">
              <a16:creationId xmlns:a16="http://schemas.microsoft.com/office/drawing/2014/main" id="{00000000-0008-0000-1B00-0000AA020000}"/>
            </a:ext>
          </a:extLst>
        </xdr:cNvPr>
        <xdr:cNvPicPr>
          <a:picLocks noChangeAspect="1"/>
        </xdr:cNvPicPr>
      </xdr:nvPicPr>
      <xdr:blipFill>
        <a:blip xmlns:r="http://schemas.openxmlformats.org/officeDocument/2006/relationships" r:embed="rId2"/>
        <a:stretch>
          <a:fillRect/>
        </a:stretch>
      </xdr:blipFill>
      <xdr:spPr>
        <a:xfrm>
          <a:off x="250372" y="76200"/>
          <a:ext cx="2434623" cy="524782"/>
        </a:xfrm>
        <a:prstGeom prst="rect">
          <a:avLst/>
        </a:prstGeom>
      </xdr:spPr>
    </xdr:pic>
    <xdr:clientData/>
  </xdr:twoCellAnchor>
  <xdr:twoCellAnchor>
    <xdr:from>
      <xdr:col>0</xdr:col>
      <xdr:colOff>41910</xdr:colOff>
      <xdr:row>7</xdr:row>
      <xdr:rowOff>47625</xdr:rowOff>
    </xdr:from>
    <xdr:to>
      <xdr:col>5</xdr:col>
      <xdr:colOff>4718</xdr:colOff>
      <xdr:row>30</xdr:row>
      <xdr:rowOff>28626</xdr:rowOff>
    </xdr:to>
    <xdr:grpSp>
      <xdr:nvGrpSpPr>
        <xdr:cNvPr id="2" name="Group 1">
          <a:extLst>
            <a:ext uri="{FF2B5EF4-FFF2-40B4-BE49-F238E27FC236}">
              <a16:creationId xmlns:a16="http://schemas.microsoft.com/office/drawing/2014/main" id="{51F6A9CB-2153-4BAF-8B0D-EDEB664EA484}"/>
            </a:ext>
          </a:extLst>
        </xdr:cNvPr>
        <xdr:cNvGrpSpPr/>
      </xdr:nvGrpSpPr>
      <xdr:grpSpPr>
        <a:xfrm>
          <a:off x="41910" y="1397454"/>
          <a:ext cx="2695122" cy="7372401"/>
          <a:chOff x="58239" y="1392011"/>
          <a:chExt cx="2656478" cy="7804836"/>
        </a:xfrm>
      </xdr:grpSpPr>
      <xdr:grpSp>
        <xdr:nvGrpSpPr>
          <xdr:cNvPr id="3" name="Group 2">
            <a:extLst>
              <a:ext uri="{FF2B5EF4-FFF2-40B4-BE49-F238E27FC236}">
                <a16:creationId xmlns:a16="http://schemas.microsoft.com/office/drawing/2014/main" id="{7DE78DC4-EF97-CC50-7DA0-A9768DE93100}"/>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9AB38109-84C8-67F5-73A6-DC8EEF9A8E68}"/>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646" name="Rectangle: Top Corners Rounded 9132">
                <a:hlinkClick xmlns:r="http://schemas.openxmlformats.org/officeDocument/2006/relationships" r:id="rId3"/>
                <a:extLst>
                  <a:ext uri="{FF2B5EF4-FFF2-40B4-BE49-F238E27FC236}">
                    <a16:creationId xmlns:a16="http://schemas.microsoft.com/office/drawing/2014/main" id="{59224CB5-37F1-ACAA-F9D4-B9BBE4B95E15}"/>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7" name="Rectangle: Top Corners Rounded 9133">
                <a:extLst>
                  <a:ext uri="{FF2B5EF4-FFF2-40B4-BE49-F238E27FC236}">
                    <a16:creationId xmlns:a16="http://schemas.microsoft.com/office/drawing/2014/main" id="{943A5B95-378E-DA1E-02EC-DEB761183763}"/>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41CB7CBA-4F50-6CB1-5161-1FA7CEC58D27}"/>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6E8E22C8-12CA-B1BE-8E7C-72F4DBDC3BFA}"/>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644" name="Rectangle: Top Corners Rounded 9130">
                <a:hlinkClick xmlns:r="http://schemas.openxmlformats.org/officeDocument/2006/relationships" r:id="rId4"/>
                <a:extLst>
                  <a:ext uri="{FF2B5EF4-FFF2-40B4-BE49-F238E27FC236}">
                    <a16:creationId xmlns:a16="http://schemas.microsoft.com/office/drawing/2014/main" id="{6ACED7D1-E2BB-1011-9578-A19D8A39740C}"/>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5" name="Rectangle: Top Corners Rounded 9131">
                <a:extLst>
                  <a:ext uri="{FF2B5EF4-FFF2-40B4-BE49-F238E27FC236}">
                    <a16:creationId xmlns:a16="http://schemas.microsoft.com/office/drawing/2014/main" id="{E48CD147-6683-6267-79B7-341007C64DEF}"/>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1EFD4C2B-5A42-5DD6-72E1-795145BFA581}"/>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42" name="Rectangle: Top Corners Rounded 9128">
                <a:hlinkClick xmlns:r="http://schemas.openxmlformats.org/officeDocument/2006/relationships" r:id="rId5"/>
                <a:extLst>
                  <a:ext uri="{FF2B5EF4-FFF2-40B4-BE49-F238E27FC236}">
                    <a16:creationId xmlns:a16="http://schemas.microsoft.com/office/drawing/2014/main" id="{61F1FCA8-886F-00D5-6DF1-494135315F3C}"/>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3" name="Rectangle: Top Corners Rounded 9129">
                <a:extLst>
                  <a:ext uri="{FF2B5EF4-FFF2-40B4-BE49-F238E27FC236}">
                    <a16:creationId xmlns:a16="http://schemas.microsoft.com/office/drawing/2014/main" id="{6F9D0925-8C7D-C812-2A2D-BC7968B7D25E}"/>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E9BEAE20-0952-0AF4-0C2D-157534C95F95}"/>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40" name="Rectangle: Top Corners Rounded 9126">
                <a:hlinkClick xmlns:r="http://schemas.openxmlformats.org/officeDocument/2006/relationships" r:id="rId6"/>
                <a:extLst>
                  <a:ext uri="{FF2B5EF4-FFF2-40B4-BE49-F238E27FC236}">
                    <a16:creationId xmlns:a16="http://schemas.microsoft.com/office/drawing/2014/main" id="{39A66FF9-B29C-9535-5D50-F47B8FC4568D}"/>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1" name="Rectangle: Top Corners Rounded 9127">
                <a:extLst>
                  <a:ext uri="{FF2B5EF4-FFF2-40B4-BE49-F238E27FC236}">
                    <a16:creationId xmlns:a16="http://schemas.microsoft.com/office/drawing/2014/main" id="{24C36468-D6EB-6DC4-85E2-50D09C3C45C6}"/>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B5762DF1-07E2-9DB5-0027-AF6B807E7542}"/>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3E7176E9-86DE-18CE-8DC5-F963491DADE5}"/>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6A953047-D035-05DB-694C-1C853F9EA59C}"/>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476F34E3-3CAE-673C-1996-C71FFFF26A2B}"/>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0ADBFB32-E6AA-3C2C-7FEC-5FBA2F87FFA2}"/>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DBCA832B-914E-24C5-8E53-3CF6A0936591}"/>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A70E9D88-25B5-7037-F6EF-4E4CEE97BB88}"/>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01CCA853-FDE1-B949-EDCA-BC3917F8D79E}"/>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AE5393B5-68D7-76AA-1683-777B31539FDB}"/>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C7C7B67A-6C3A-9AFE-1A63-B26750E40126}"/>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BC89748F-DC13-D8B2-8F47-546A9D6354DA}"/>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FECF28AB-331A-ECBD-825B-5A58CB13A0BE}"/>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AE849770-F8EE-BB91-8281-D4E123977D33}"/>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FAF69510-08CB-D83B-83A5-FC3D202C8442}"/>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D5725DC4-DB04-6D8B-D60C-9B476C7DDA6F}"/>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DD95D142-795F-6981-94FD-3801744A0DE2}"/>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51BAC486-A08F-C5A3-B3F2-E8A17AF8D3F2}"/>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069C9966-7EC3-1583-25CF-9E640D46FAA8}"/>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243A5B6D-683E-22B6-111C-870489E2CEBA}"/>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D909F67E-9A79-17C5-D940-79C4AB8F8754}"/>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32343ADE-93E9-D24D-BBFD-21320D6EF189}"/>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B520213B-BB11-8D97-2EF7-95A750723B38}"/>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BE8602F4-0EE3-808C-2327-585CCA06A34C}"/>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64082C94-3B8B-C428-3074-A775DC8652C3}"/>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962091FA-3DA1-8B6F-F264-6E45C62F7F87}"/>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4F4CD844-842B-0F3D-46D3-113EAD45CBDC}"/>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33BB8394-0CE6-A6CB-965E-BF4EF469D6D6}"/>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1342BA17-2085-6B6E-C65D-1630160724AF}"/>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74F78518-8BD3-4132-193D-FCC07AEFF230}"/>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02B7328B-38CC-A28D-BAFD-ABD2A38AF137}"/>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33C63CD4-02CF-70F3-46D4-5CA16DF4BD49}"/>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B55E97F3-EE07-4E84-26F4-C8378F033559}"/>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DA53F033-CE5B-0937-E856-4A8E429B69E1}"/>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AB72D453-FFE4-216C-031D-3FEB71FFF61D}"/>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F59BFFAE-43DA-F133-C074-06FAB27C9C70}"/>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815C9C25-FE57-2DBD-2E02-212BE39B83C3}"/>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C1627E23-DB62-A0DF-0734-9B7234243DBE}"/>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112AF92F-FC36-F0D7-EC1A-762926792A49}"/>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7F1C2524-3859-03E1-5F40-D9C86253619E}"/>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4E4FB06E-A155-7A25-92F3-FAD3187D986A}"/>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D626566A-F0B5-F92B-AF04-DE627120A66E}"/>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B2F5F72F-F892-0C7C-ED46-CAD95CE2F6A3}"/>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4D1EAD1E-7A3C-B226-3E8F-8785EF88BA20}"/>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26305DF9-0AB5-EF31-64F6-F3B893810217}"/>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9F1A2FD2-AAB7-8CC5-E016-B815A291D165}"/>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4F12A701-C8FE-25DF-4F2C-969F1C4A0F32}"/>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0B33BC1C-193A-A3E7-27D4-76135D552861}"/>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31700586-4C16-5623-9094-AF8CF2E221A0}"/>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1D1E6F58-F3B8-FD6C-8EE1-AFFA71C8D8B2}"/>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F44FB009-DB1D-2F3A-1B0D-978520C87358}"/>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65E56F52-6F12-9249-6710-18C1F2EE36CB}"/>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532F3D59-AA92-0656-22DE-CE6D07951432}"/>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06F99FAC-3CC0-2891-8C4B-718BC80FD3E3}"/>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1D110579-7EA2-4BC6-1041-F99C7DD0C0F7}"/>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598B60E0-07EC-4BAF-526E-48CDABD7084E}"/>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254000</xdr:colOff>
      <xdr:row>0</xdr:row>
      <xdr:rowOff>81280</xdr:rowOff>
    </xdr:from>
    <xdr:to>
      <xdr:col>4</xdr:col>
      <xdr:colOff>573166</xdr:colOff>
      <xdr:row>3</xdr:row>
      <xdr:rowOff>111397</xdr:rowOff>
    </xdr:to>
    <xdr:pic>
      <xdr:nvPicPr>
        <xdr:cNvPr id="387" name="Picture 383">
          <a:hlinkClick xmlns:r="http://schemas.openxmlformats.org/officeDocument/2006/relationships" r:id="rId1"/>
          <a:extLst>
            <a:ext uri="{FF2B5EF4-FFF2-40B4-BE49-F238E27FC236}">
              <a16:creationId xmlns:a16="http://schemas.microsoft.com/office/drawing/2014/main" id="{00000000-0008-0000-1900-000083010000}"/>
            </a:ext>
          </a:extLst>
        </xdr:cNvPr>
        <xdr:cNvPicPr>
          <a:picLocks noChangeAspect="1"/>
        </xdr:cNvPicPr>
      </xdr:nvPicPr>
      <xdr:blipFill>
        <a:blip xmlns:r="http://schemas.openxmlformats.org/officeDocument/2006/relationships" r:embed="rId2"/>
        <a:stretch>
          <a:fillRect/>
        </a:stretch>
      </xdr:blipFill>
      <xdr:spPr>
        <a:xfrm>
          <a:off x="254000" y="81280"/>
          <a:ext cx="2439703" cy="526052"/>
        </a:xfrm>
        <a:prstGeom prst="rect">
          <a:avLst/>
        </a:prstGeom>
      </xdr:spPr>
    </xdr:pic>
    <xdr:clientData/>
  </xdr:twoCellAnchor>
  <xdr:twoCellAnchor>
    <xdr:from>
      <xdr:col>0</xdr:col>
      <xdr:colOff>56333</xdr:colOff>
      <xdr:row>7</xdr:row>
      <xdr:rowOff>41639</xdr:rowOff>
    </xdr:from>
    <xdr:to>
      <xdr:col>5</xdr:col>
      <xdr:colOff>15603</xdr:colOff>
      <xdr:row>45</xdr:row>
      <xdr:rowOff>60467</xdr:rowOff>
    </xdr:to>
    <xdr:grpSp>
      <xdr:nvGrpSpPr>
        <xdr:cNvPr id="2" name="Group 1">
          <a:extLst>
            <a:ext uri="{FF2B5EF4-FFF2-40B4-BE49-F238E27FC236}">
              <a16:creationId xmlns:a16="http://schemas.microsoft.com/office/drawing/2014/main" id="{FE10E4BD-560F-4EDE-A804-E8C1427AFA4B}"/>
            </a:ext>
          </a:extLst>
        </xdr:cNvPr>
        <xdr:cNvGrpSpPr/>
      </xdr:nvGrpSpPr>
      <xdr:grpSpPr>
        <a:xfrm>
          <a:off x="56333" y="1391468"/>
          <a:ext cx="2713356" cy="7475542"/>
          <a:chOff x="58239" y="1392011"/>
          <a:chExt cx="2656478" cy="7804836"/>
        </a:xfrm>
      </xdr:grpSpPr>
      <xdr:grpSp>
        <xdr:nvGrpSpPr>
          <xdr:cNvPr id="3" name="Group 2">
            <a:extLst>
              <a:ext uri="{FF2B5EF4-FFF2-40B4-BE49-F238E27FC236}">
                <a16:creationId xmlns:a16="http://schemas.microsoft.com/office/drawing/2014/main" id="{40D51F50-55C3-C6D3-607C-DF6DB411AD18}"/>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A84E9202-37D5-F706-8FA2-1338F6C1404E}"/>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391" name="Rectangle: Top Corners Rounded 9132">
                <a:hlinkClick xmlns:r="http://schemas.openxmlformats.org/officeDocument/2006/relationships" r:id="rId3"/>
                <a:extLst>
                  <a:ext uri="{FF2B5EF4-FFF2-40B4-BE49-F238E27FC236}">
                    <a16:creationId xmlns:a16="http://schemas.microsoft.com/office/drawing/2014/main" id="{7A459DB3-E9D8-1820-272C-9312D80CED96}"/>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92" name="Rectangle: Top Corners Rounded 9133">
                <a:extLst>
                  <a:ext uri="{FF2B5EF4-FFF2-40B4-BE49-F238E27FC236}">
                    <a16:creationId xmlns:a16="http://schemas.microsoft.com/office/drawing/2014/main" id="{46634C0B-46F1-F687-7E6C-00DFE3A368B7}"/>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3B43F222-2055-0FAE-AC12-BFC9BAA845CE}"/>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FC2B510D-FA5B-5FF4-848C-D038C23C198A}"/>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389" name="Rectangle: Top Corners Rounded 9130">
                <a:hlinkClick xmlns:r="http://schemas.openxmlformats.org/officeDocument/2006/relationships" r:id="rId4"/>
                <a:extLst>
                  <a:ext uri="{FF2B5EF4-FFF2-40B4-BE49-F238E27FC236}">
                    <a16:creationId xmlns:a16="http://schemas.microsoft.com/office/drawing/2014/main" id="{3AE577C1-8CC9-4309-95E4-C385DB81E75C}"/>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90" name="Rectangle: Top Corners Rounded 9131">
                <a:extLst>
                  <a:ext uri="{FF2B5EF4-FFF2-40B4-BE49-F238E27FC236}">
                    <a16:creationId xmlns:a16="http://schemas.microsoft.com/office/drawing/2014/main" id="{E9F20A7A-8A2A-7193-2F90-CC401849401A}"/>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D6B43E3A-AC39-B5B5-91CE-453E56FB36DD}"/>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386" name="Rectangle: Top Corners Rounded 9128">
                <a:hlinkClick xmlns:r="http://schemas.openxmlformats.org/officeDocument/2006/relationships" r:id="rId5"/>
                <a:extLst>
                  <a:ext uri="{FF2B5EF4-FFF2-40B4-BE49-F238E27FC236}">
                    <a16:creationId xmlns:a16="http://schemas.microsoft.com/office/drawing/2014/main" id="{368A4FD1-8BB3-CB38-561F-31179989A9C6}"/>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88" name="Rectangle: Top Corners Rounded 9129">
                <a:extLst>
                  <a:ext uri="{FF2B5EF4-FFF2-40B4-BE49-F238E27FC236}">
                    <a16:creationId xmlns:a16="http://schemas.microsoft.com/office/drawing/2014/main" id="{7C23438C-32CE-96F6-B3D9-13DA34F7A28D}"/>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549A5F71-92AA-A617-E773-276D35E78656}"/>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384" name="Rectangle: Top Corners Rounded 9126">
                <a:hlinkClick xmlns:r="http://schemas.openxmlformats.org/officeDocument/2006/relationships" r:id="rId6"/>
                <a:extLst>
                  <a:ext uri="{FF2B5EF4-FFF2-40B4-BE49-F238E27FC236}">
                    <a16:creationId xmlns:a16="http://schemas.microsoft.com/office/drawing/2014/main" id="{6DAC7B89-F772-1227-734A-C76DC7F1D2D6}"/>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85" name="Rectangle: Top Corners Rounded 9127">
                <a:extLst>
                  <a:ext uri="{FF2B5EF4-FFF2-40B4-BE49-F238E27FC236}">
                    <a16:creationId xmlns:a16="http://schemas.microsoft.com/office/drawing/2014/main" id="{3AA42A7B-A318-8A30-5A56-062F558D629D}"/>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41F8AB41-6781-2D35-D6E7-8C508EDC2DBC}"/>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7636C631-0EDF-696E-170E-25F8DB7EE9AC}"/>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8D30F8A6-D2D4-8A14-C108-4F708DC9EE7D}"/>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33507ED7-8AF9-96BE-FA6E-6EEB97CF57E8}"/>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F36B8666-6ADB-90C8-78D6-4C5A3B44CB21}"/>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119E75C9-3680-25D4-5722-FD6B634B1F72}"/>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9F07B7E9-DDD7-E21D-3E7C-AA8AC7CDCDAC}"/>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692B382C-026F-D3B0-A5A6-CC4775513F40}"/>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E081E295-2CDE-8F06-AE77-054EA4F68D4E}"/>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CE5C6199-66A1-AE11-365D-1511745F11AD}"/>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BCB1AFC0-20AC-8713-AD81-3A68AB157759}"/>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E63DC15C-42B2-3E57-DF09-FE2383574B97}"/>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5669EB49-509E-F888-F14C-7DF9C2D05FA2}"/>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4CEB58D5-80C2-A3E2-A753-E7DF50B16FA7}"/>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62A376AF-A851-AE86-E8BA-3496B56F042C}"/>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A96E8359-DF62-F1E8-55E9-DB1E9A0ED593}"/>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95FF6142-3BC4-8858-4423-DED238193FF8}"/>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CB1BCDC9-5632-3BBA-C526-1E34F4A05CFA}"/>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D1147755-ED37-7D0B-DA79-B67A376458A9}"/>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E2E15753-5901-6E43-C068-B39B537DE726}"/>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DDE3ED34-6DD1-07FE-D2E6-48A469721E27}"/>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29C457D0-BC04-BFD1-C071-6AEF02726B57}"/>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1F8A1690-E91A-8E7F-E150-490EFCFBCF08}"/>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8C6BAA02-4175-A201-24E6-454F2948FD61}"/>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DE8B0A82-474C-789F-29DF-2938214A0E03}"/>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88EEE317-4B28-D1AC-3195-9EF6D8F7AAFD}"/>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467E4C63-0108-E325-AA25-8E30ADA077C9}"/>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38A5138D-FD2E-94B7-CFF3-13D6A7F60C5D}"/>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F831C769-CEB5-9E45-E4CC-24607B29976C}"/>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14B2A16A-06FE-D58E-F506-9C211145CF90}"/>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5006A14A-1E7D-E6B1-4A8D-4EE595418D68}"/>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99B5BF7E-DBB3-0649-8499-58430D6FCF84}"/>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3CD7CD7E-CBB0-4980-46C3-7E137DE477F7}"/>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EDC07328-ADF7-089C-4B20-664966F3E5BF}"/>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7F08AEA3-91F1-C6DC-AD94-BDCCE8836B30}"/>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43A7A1A0-84FA-4708-4DF3-7EFF4DA93FE8}"/>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51A44F90-1DFA-692F-C883-3712FEA750A7}"/>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F3C2F221-4F65-A7B6-7D72-0AEFF5E1D11F}"/>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FC66F2E0-5A9E-072A-0A66-E0440B5F9154}"/>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76A47B4E-7623-3DD2-67F1-F94C682B076A}"/>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6DAA78BE-01BB-E76E-E16E-84C37B12EF9B}"/>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2E329B35-136A-E479-F67C-ABA191F2EDA4}"/>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EB44E86F-9ADE-E9EB-3579-60725D7B8FB6}"/>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985ABADE-0D4A-5FB5-099F-65AF0EA412ED}"/>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51E298FC-BEB4-40B4-D3CB-C07B5F2F2FC4}"/>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1A49D849-0D1B-E305-53CE-3CACABE56CAB}"/>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99FC464E-9D3A-CBBF-A3B8-491248BB0C7F}"/>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D3FFA7EE-3263-FC12-66C6-FD4D7AFA0037}"/>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B39EEA88-B5D4-10E4-FB49-735A4963CE8C}"/>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BED3C159-8575-1414-AB8E-58408C9833E7}"/>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626684BF-C61C-4A10-9D2B-A18B52F67638}"/>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D5EDEFC1-C679-0599-3827-BA476D291D35}"/>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FE412F74-239D-11CD-4D06-D15C83720789}"/>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7612C539-5F9A-114F-A9A0-B2379A67FAC1}"/>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4CA53808-1D72-C826-DC3D-78DC5782ED1F}"/>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262981</xdr:colOff>
      <xdr:row>6</xdr:row>
      <xdr:rowOff>145961</xdr:rowOff>
    </xdr:from>
    <xdr:to>
      <xdr:col>31</xdr:col>
      <xdr:colOff>10885</xdr:colOff>
      <xdr:row>17</xdr:row>
      <xdr:rowOff>152400</xdr:rowOff>
    </xdr:to>
    <xdr:sp macro="" textlink="">
      <xdr:nvSpPr>
        <xdr:cNvPr id="8" name="TextBox 1">
          <a:extLst>
            <a:ext uri="{FF2B5EF4-FFF2-40B4-BE49-F238E27FC236}">
              <a16:creationId xmlns:a16="http://schemas.microsoft.com/office/drawing/2014/main" id="{00000000-0008-0000-0100-000008000000}"/>
            </a:ext>
          </a:extLst>
        </xdr:cNvPr>
        <xdr:cNvSpPr txBox="1"/>
      </xdr:nvSpPr>
      <xdr:spPr>
        <a:xfrm>
          <a:off x="3278324" y="1190990"/>
          <a:ext cx="17208590" cy="1933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b="1">
            <a:solidFill>
              <a:sysClr val="windowText" lastClr="000000"/>
            </a:solidFill>
            <a:latin typeface="Arial" panose="020B0604020202020204" pitchFamily="34" charset="0"/>
            <a:cs typeface="Arial" panose="020B0604020202020204" pitchFamily="34" charset="0"/>
          </a:endParaRPr>
        </a:p>
        <a:p>
          <a:r>
            <a:rPr lang="en-AU" sz="1100" b="0">
              <a:solidFill>
                <a:sysClr val="windowText" lastClr="000000"/>
              </a:solidFill>
              <a:latin typeface="Arial" panose="020B0604020202020204" pitchFamily="34" charset="0"/>
              <a:cs typeface="Arial" panose="020B0604020202020204" pitchFamily="34" charset="0"/>
            </a:rPr>
            <a:t>This databook</a:t>
          </a:r>
          <a:r>
            <a:rPr lang="en-AU" sz="1100" b="0" baseline="0">
              <a:solidFill>
                <a:sysClr val="windowText" lastClr="000000"/>
              </a:solidFill>
              <a:latin typeface="Arial" panose="020B0604020202020204" pitchFamily="34" charset="0"/>
              <a:cs typeface="Arial" panose="020B0604020202020204" pitchFamily="34" charset="0"/>
            </a:rPr>
            <a:t> </a:t>
          </a:r>
          <a:r>
            <a:rPr lang="en-AU" sz="1100" b="0">
              <a:solidFill>
                <a:sysClr val="windowText" lastClr="000000"/>
              </a:solidFill>
              <a:latin typeface="Arial" panose="020B0604020202020204" pitchFamily="34" charset="0"/>
              <a:cs typeface="Arial" panose="020B0604020202020204" pitchFamily="34" charset="0"/>
            </a:rPr>
            <a:t>discloses Mineral Resources Limited's sustainability performance data for the financial year ending 30 June 2025. </a:t>
          </a:r>
        </a:p>
        <a:p>
          <a:endParaRPr lang="en-AU" sz="1100" b="0">
            <a:solidFill>
              <a:sysClr val="windowText" lastClr="000000"/>
            </a:solidFill>
            <a:latin typeface="Arial" panose="020B0604020202020204" pitchFamily="34" charset="0"/>
            <a:cs typeface="Arial" panose="020B0604020202020204" pitchFamily="34" charset="0"/>
          </a:endParaRPr>
        </a:p>
        <a:p>
          <a:r>
            <a:rPr lang="en-AU" sz="1100" b="0">
              <a:solidFill>
                <a:sysClr val="windowText" lastClr="000000"/>
              </a:solidFill>
              <a:latin typeface="Arial" panose="020B0604020202020204" pitchFamily="34" charset="0"/>
              <a:cs typeface="Arial" panose="020B0604020202020204" pitchFamily="34" charset="0"/>
            </a:rPr>
            <a:t>This databook is to be read in conjunction with the </a:t>
          </a:r>
          <a:r>
            <a:rPr lang="en-AU" sz="1100" b="0" i="0">
              <a:solidFill>
                <a:sysClr val="windowText" lastClr="000000"/>
              </a:solidFill>
              <a:latin typeface="Arial" panose="020B0604020202020204" pitchFamily="34" charset="0"/>
              <a:cs typeface="Arial" panose="020B0604020202020204" pitchFamily="34" charset="0"/>
            </a:rPr>
            <a:t>2025 Sustainability</a:t>
          </a:r>
          <a:r>
            <a:rPr lang="en-AU" sz="1100" b="0" i="0" baseline="0">
              <a:solidFill>
                <a:sysClr val="windowText" lastClr="000000"/>
              </a:solidFill>
              <a:latin typeface="Arial" panose="020B0604020202020204" pitchFamily="34" charset="0"/>
              <a:cs typeface="Arial" panose="020B0604020202020204" pitchFamily="34" charset="0"/>
            </a:rPr>
            <a:t> Report</a:t>
          </a:r>
          <a:r>
            <a:rPr lang="en-AU" sz="1100" b="0" baseline="0">
              <a:solidFill>
                <a:sysClr val="windowText" lastClr="000000"/>
              </a:solidFill>
              <a:latin typeface="Arial" panose="020B0604020202020204" pitchFamily="34" charset="0"/>
              <a:cs typeface="Arial" panose="020B0604020202020204" pitchFamily="34" charset="0"/>
            </a:rPr>
            <a:t>. The</a:t>
          </a:r>
          <a:r>
            <a:rPr lang="en-AU" sz="1100" b="0">
              <a:solidFill>
                <a:sysClr val="windowText" lastClr="000000"/>
              </a:solidFill>
              <a:latin typeface="Arial" panose="020B0604020202020204" pitchFamily="34" charset="0"/>
              <a:cs typeface="Arial" panose="020B0604020202020204" pitchFamily="34" charset="0"/>
            </a:rPr>
            <a:t> scope of this databook is to</a:t>
          </a:r>
          <a:r>
            <a:rPr lang="en-AU" sz="1100" b="0" baseline="0">
              <a:solidFill>
                <a:sysClr val="windowText" lastClr="000000"/>
              </a:solidFill>
              <a:latin typeface="Arial" panose="020B0604020202020204" pitchFamily="34" charset="0"/>
              <a:cs typeface="Arial" panose="020B0604020202020204" pitchFamily="34" charset="0"/>
            </a:rPr>
            <a:t> </a:t>
          </a:r>
          <a:r>
            <a:rPr lang="en-AU" sz="1100" b="0">
              <a:solidFill>
                <a:sysClr val="windowText" lastClr="000000"/>
              </a:solidFill>
              <a:latin typeface="Arial" panose="020B0604020202020204" pitchFamily="34" charset="0"/>
              <a:cs typeface="Arial" panose="020B0604020202020204" pitchFamily="34" charset="0"/>
            </a:rPr>
            <a:t>consolidate sustainability reporting metrics for operations managed/owned by Mineral Resources Limited (MinRes). All references to ‘MinRes’, ‘the Company’, ‘the Group’, ‘we’, ‘us’ and ‘our’ refer to Mineral Resources Limited (ABN 33 118 549 910) and the entities it controlled, unless otherwise stated. </a:t>
          </a:r>
        </a:p>
        <a:p>
          <a:endParaRPr lang="en-AU" sz="1100" b="0">
            <a:solidFill>
              <a:sysClr val="windowText" lastClr="00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Arial" panose="020B0604020202020204" pitchFamily="34" charset="0"/>
              <a:ea typeface="+mn-ea"/>
              <a:cs typeface="Arial" panose="020B0604020202020204" pitchFamily="34" charset="0"/>
            </a:rPr>
            <a:t>All dollar figures are expressed in Australian dollars (AUD) unless otherwise stated.</a:t>
          </a:r>
          <a:endParaRPr lang="en-AU" sz="1100" b="0">
            <a:solidFill>
              <a:sysClr val="windowText" lastClr="000000"/>
            </a:solidFill>
            <a:latin typeface="Arial" panose="020B0604020202020204" pitchFamily="34" charset="0"/>
            <a:cs typeface="Arial" panose="020B0604020202020204" pitchFamily="34" charset="0"/>
          </a:endParaRPr>
        </a:p>
        <a:p>
          <a:r>
            <a:rPr lang="en-AU" sz="1100">
              <a:solidFill>
                <a:sysClr val="windowText" lastClr="000000"/>
              </a:solidFill>
              <a:effectLst/>
              <a:latin typeface="Arial" panose="020B0604020202020204" pitchFamily="34" charset="0"/>
              <a:ea typeface="+mn-ea"/>
              <a:cs typeface="Arial" panose="020B0604020202020204" pitchFamily="34" charset="0"/>
            </a:rPr>
            <a:t> </a:t>
          </a:r>
          <a:r>
            <a:rPr lang="en-AU" sz="1100" b="0">
              <a:solidFill>
                <a:sysClr val="windowText" lastClr="000000"/>
              </a:solidFill>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latin typeface="Arial" panose="020B0604020202020204" pitchFamily="34" charset="0"/>
              <a:ea typeface="+mn-ea"/>
              <a:cs typeface="Arial" panose="020B0604020202020204" pitchFamily="34" charset="0"/>
            </a:rPr>
            <a:t>For management approach disclosures, performance measures and additional context, please refer to </a:t>
          </a:r>
          <a:r>
            <a:rPr lang="en-AU" sz="1100" b="0" i="0">
              <a:solidFill>
                <a:sysClr val="windowText" lastClr="000000"/>
              </a:solidFill>
              <a:latin typeface="Arial" panose="020B0604020202020204" pitchFamily="34" charset="0"/>
              <a:ea typeface="+mn-ea"/>
              <a:cs typeface="Arial" panose="020B0604020202020204" pitchFamily="34" charset="0"/>
            </a:rPr>
            <a:t>our 2025</a:t>
          </a:r>
          <a:r>
            <a:rPr lang="en-AU" sz="1100" b="0" i="0" baseline="0">
              <a:solidFill>
                <a:sysClr val="windowText" lastClr="000000"/>
              </a:solidFill>
              <a:latin typeface="Arial" panose="020B0604020202020204" pitchFamily="34" charset="0"/>
              <a:ea typeface="+mn-ea"/>
              <a:cs typeface="Arial" panose="020B0604020202020204" pitchFamily="34" charset="0"/>
            </a:rPr>
            <a:t> </a:t>
          </a:r>
          <a:r>
            <a:rPr lang="en-AU" sz="1100" b="0" i="0">
              <a:solidFill>
                <a:sysClr val="windowText" lastClr="000000"/>
              </a:solidFill>
              <a:latin typeface="Arial" panose="020B0604020202020204" pitchFamily="34" charset="0"/>
              <a:ea typeface="+mn-ea"/>
              <a:cs typeface="Arial" panose="020B0604020202020204" pitchFamily="34" charset="0"/>
            </a:rPr>
            <a:t>Sustainability Report</a:t>
          </a:r>
          <a:r>
            <a:rPr lang="en-AU" sz="1100" b="0" i="0" baseline="0">
              <a:solidFill>
                <a:sysClr val="windowText" lastClr="000000"/>
              </a:solidFill>
              <a:latin typeface="Arial" panose="020B0604020202020204" pitchFamily="34" charset="0"/>
              <a:ea typeface="+mn-ea"/>
              <a:cs typeface="Arial" panose="020B0604020202020204" pitchFamily="34" charset="0"/>
            </a:rPr>
            <a:t> </a:t>
          </a:r>
          <a:r>
            <a:rPr lang="en-AU" sz="1100" b="0" baseline="0">
              <a:solidFill>
                <a:sysClr val="windowText" lastClr="000000"/>
              </a:solidFill>
              <a:latin typeface="Arial" panose="020B0604020202020204" pitchFamily="34" charset="0"/>
              <a:ea typeface="+mn-ea"/>
              <a:cs typeface="Arial" panose="020B0604020202020204" pitchFamily="34" charset="0"/>
            </a:rPr>
            <a:t>and</a:t>
          </a:r>
          <a:r>
            <a:rPr lang="en-AU" sz="1100" b="0">
              <a:solidFill>
                <a:sysClr val="windowText" lastClr="000000"/>
              </a:solidFill>
              <a:latin typeface="Arial" panose="020B0604020202020204" pitchFamily="34" charset="0"/>
              <a:ea typeface="+mn-ea"/>
              <a:cs typeface="Arial" panose="020B0604020202020204" pitchFamily="34" charset="0"/>
            </a:rPr>
            <a:t> </a:t>
          </a:r>
          <a:r>
            <a:rPr lang="en-AU" sz="1100" b="1">
              <a:solidFill>
                <a:schemeClr val="tx1"/>
              </a:solidFill>
              <a:latin typeface="Arial" panose="020B0604020202020204" pitchFamily="34" charset="0"/>
              <a:ea typeface="+mn-ea"/>
              <a:cs typeface="Arial" panose="020B0604020202020204" pitchFamily="34" charset="0"/>
            </a:rPr>
            <a:t>website</a:t>
          </a:r>
          <a:r>
            <a:rPr lang="en-AU" sz="1100" b="0">
              <a:solidFill>
                <a:schemeClr val="tx1"/>
              </a:solidFill>
              <a:latin typeface="Arial" panose="020B0604020202020204" pitchFamily="34" charset="0"/>
              <a:ea typeface="+mn-ea"/>
              <a:cs typeface="Arial" panose="020B0604020202020204" pitchFamily="34" charset="0"/>
            </a:rPr>
            <a:t> at https://www.mineralresources.com.au/</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0">
            <a:solidFill>
              <a:schemeClr val="tx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tx1"/>
              </a:solidFill>
              <a:latin typeface="Arial" panose="020B0604020202020204" pitchFamily="34" charset="0"/>
              <a:ea typeface="+mn-ea"/>
              <a:cs typeface="Arial" panose="020B0604020202020204" pitchFamily="34" charset="0"/>
            </a:rPr>
            <a:t>We welcome questions and feedback regarding our sustainability performance and any sustainability-related disclosures. Please direct your enquiries to </a:t>
          </a:r>
          <a:r>
            <a:rPr lang="en-AU" sz="1100" b="1" u="none">
              <a:solidFill>
                <a:schemeClr val="tx1"/>
              </a:solidFill>
              <a:effectLst/>
              <a:latin typeface="Arial" panose="020B0604020202020204" pitchFamily="34" charset="0"/>
              <a:ea typeface="+mn-ea"/>
              <a:cs typeface="Arial" panose="020B0604020202020204" pitchFamily="34" charset="0"/>
            </a:rPr>
            <a:t>investorrelations@mrl.com.au</a:t>
          </a:r>
          <a:r>
            <a:rPr lang="en-AU" sz="1100">
              <a:solidFill>
                <a:schemeClr val="tx1"/>
              </a:solidFill>
              <a:effectLst/>
              <a:latin typeface="Arial" panose="020B0604020202020204" pitchFamily="34" charset="0"/>
              <a:ea typeface="+mn-ea"/>
              <a:cs typeface="Arial" panose="020B0604020202020204" pitchFamily="34" charset="0"/>
            </a:rPr>
            <a:t>.</a:t>
          </a:r>
          <a:endParaRPr lang="en-AU" sz="1100" b="0">
            <a:solidFill>
              <a:schemeClr val="tx1"/>
            </a:solidFill>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67661</xdr:colOff>
      <xdr:row>0</xdr:row>
      <xdr:rowOff>61839</xdr:rowOff>
    </xdr:from>
    <xdr:to>
      <xdr:col>5</xdr:col>
      <xdr:colOff>21514</xdr:colOff>
      <xdr:row>3</xdr:row>
      <xdr:rowOff>40249</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338594" y="61839"/>
          <a:ext cx="2445321" cy="557802"/>
        </a:xfrm>
        <a:prstGeom prst="rect">
          <a:avLst/>
        </a:prstGeom>
      </xdr:spPr>
    </xdr:pic>
    <xdr:clientData/>
  </xdr:twoCellAnchor>
  <xdr:twoCellAnchor>
    <xdr:from>
      <xdr:col>5</xdr:col>
      <xdr:colOff>273232</xdr:colOff>
      <xdr:row>21</xdr:row>
      <xdr:rowOff>91986</xdr:rowOff>
    </xdr:from>
    <xdr:to>
      <xdr:col>31</xdr:col>
      <xdr:colOff>1</xdr:colOff>
      <xdr:row>28</xdr:row>
      <xdr:rowOff>108857</xdr:rowOff>
    </xdr:to>
    <xdr:sp macro="" textlink="">
      <xdr:nvSpPr>
        <xdr:cNvPr id="11" name="TextBox 35">
          <a:extLst>
            <a:ext uri="{FF2B5EF4-FFF2-40B4-BE49-F238E27FC236}">
              <a16:creationId xmlns:a16="http://schemas.microsoft.com/office/drawing/2014/main" id="{00000000-0008-0000-0100-0000BA250000}"/>
            </a:ext>
          </a:extLst>
        </xdr:cNvPr>
        <xdr:cNvSpPr txBox="1"/>
      </xdr:nvSpPr>
      <xdr:spPr>
        <a:xfrm>
          <a:off x="3005546" y="4108815"/>
          <a:ext cx="15532826" cy="1323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a:solidFill>
                <a:sysClr val="windowText" lastClr="000000"/>
              </a:solidFill>
              <a:latin typeface="Arial" panose="020B0604020202020204" pitchFamily="34" charset="0"/>
              <a:ea typeface="+mn-ea"/>
              <a:cs typeface="Arial" panose="020B0604020202020204" pitchFamily="34" charset="0"/>
            </a:rPr>
            <a:t>The sustainability reporting boundaries covers functions and assets that generate significant sustainability impacts (actual and potential) and/or all entities where MinRes exercises operational control through the implementation of operational, health and safety and environmental policies. This includes exploration activity projects in development or execution phases, sites and operations under care and maintenance that are wholly owned and/or operated by MinRes or that are owned as a joint venture operated by MinRes (referred to as ‘operations’ or ‘assets’). This includes our non-wholly owned subsidiaries excluding Resource Development Group Limited (RDG) unless expressly stated otherwise.</a:t>
          </a:r>
        </a:p>
        <a:p>
          <a:endParaRPr lang="en-AU" sz="1100" b="0">
            <a:solidFill>
              <a:sysClr val="windowText" lastClr="000000"/>
            </a:solidFill>
            <a:latin typeface="Arial" panose="020B0604020202020204" pitchFamily="34" charset="0"/>
            <a:ea typeface="+mn-ea"/>
            <a:cs typeface="Arial" panose="020B0604020202020204" pitchFamily="34" charset="0"/>
          </a:endParaRPr>
        </a:p>
        <a:p>
          <a:r>
            <a:rPr lang="en-AU" sz="1100" b="0">
              <a:solidFill>
                <a:sysClr val="windowText" lastClr="000000"/>
              </a:solidFill>
              <a:latin typeface="Arial" panose="020B0604020202020204" pitchFamily="34" charset="0"/>
              <a:ea typeface="+mn-ea"/>
              <a:cs typeface="Arial" panose="020B0604020202020204" pitchFamily="34" charset="0"/>
            </a:rPr>
            <a:t>MinRes also holds interests in assets that are owned as a joint venture but not operated by MinRes (referred to as ‘non-operated joint ventures’).  Non-operated joint ventures are not included in MinRes’ reporting unless stated otherwise.</a:t>
          </a:r>
        </a:p>
        <a:p>
          <a:endParaRPr lang="en-AU" sz="1100" b="0">
            <a:solidFill>
              <a:sysClr val="windowText" lastClr="000000"/>
            </a:solidFill>
            <a:latin typeface="Arial" panose="020B0604020202020204" pitchFamily="34" charset="0"/>
            <a:ea typeface="+mn-ea"/>
            <a:cs typeface="Arial" panose="020B0604020202020204" pitchFamily="34" charset="0"/>
          </a:endParaRPr>
        </a:p>
        <a:p>
          <a:r>
            <a:rPr lang="en-AU" sz="1100" b="0">
              <a:solidFill>
                <a:sysClr val="windowText" lastClr="000000"/>
              </a:solidFill>
              <a:latin typeface="Arial" panose="020B0604020202020204" pitchFamily="34" charset="0"/>
              <a:ea typeface="+mn-ea"/>
              <a:cs typeface="Arial" panose="020B0604020202020204" pitchFamily="34" charset="0"/>
            </a:rPr>
            <a:t>The sale of assets in the Yilgarn Hub was effective  27 June 2025. Given the timing of the transaction, MinRes has elected to voluntarily disclose sustainability-related performance for sites included within the Yilgarn Hub.</a:t>
          </a:r>
        </a:p>
      </xdr:txBody>
    </xdr:sp>
    <xdr:clientData/>
  </xdr:twoCellAnchor>
  <xdr:twoCellAnchor>
    <xdr:from>
      <xdr:col>5</xdr:col>
      <xdr:colOff>249450</xdr:colOff>
      <xdr:row>60</xdr:row>
      <xdr:rowOff>94555</xdr:rowOff>
    </xdr:from>
    <xdr:to>
      <xdr:col>31</xdr:col>
      <xdr:colOff>10886</xdr:colOff>
      <xdr:row>66</xdr:row>
      <xdr:rowOff>54428</xdr:rowOff>
    </xdr:to>
    <xdr:sp macro="" textlink="">
      <xdr:nvSpPr>
        <xdr:cNvPr id="5" name="TextBox 36">
          <a:extLst>
            <a:ext uri="{FF2B5EF4-FFF2-40B4-BE49-F238E27FC236}">
              <a16:creationId xmlns:a16="http://schemas.microsoft.com/office/drawing/2014/main" id="{00000000-0008-0000-0100-000017000000}"/>
            </a:ext>
          </a:extLst>
        </xdr:cNvPr>
        <xdr:cNvSpPr txBox="1"/>
      </xdr:nvSpPr>
      <xdr:spPr>
        <a:xfrm>
          <a:off x="2981764" y="11949098"/>
          <a:ext cx="15567493" cy="10702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0" i="0" u="none" strike="noStrike" baseline="0">
              <a:solidFill>
                <a:schemeClr val="dk1"/>
              </a:solidFill>
              <a:latin typeface="Arial" panose="020B0604020202020204" pitchFamily="34" charset="0"/>
              <a:ea typeface="+mn-ea"/>
              <a:cs typeface="Arial" panose="020B0604020202020204" pitchFamily="34" charset="0"/>
            </a:rPr>
            <a:t>Historic numbers are sometimes adjusted due to changes in reporting principles, changes of calculation factors used by authorities, or re-classification of incidents after investigations. </a:t>
          </a:r>
        </a:p>
        <a:p>
          <a:endParaRPr lang="en-AU">
            <a:effectLst/>
            <a:latin typeface="Arial" panose="020B0604020202020204" pitchFamily="34" charset="0"/>
            <a:cs typeface="Arial" panose="020B0604020202020204" pitchFamily="34" charset="0"/>
          </a:endParaRPr>
        </a:p>
        <a:p>
          <a:r>
            <a:rPr lang="en-AU" sz="1100" b="0">
              <a:solidFill>
                <a:schemeClr val="dk1"/>
              </a:solidFill>
              <a:effectLst/>
              <a:latin typeface="Arial" panose="020B0604020202020204" pitchFamily="34" charset="0"/>
              <a:ea typeface="+mn-ea"/>
              <a:cs typeface="Arial" panose="020B0604020202020204" pitchFamily="34" charset="0"/>
            </a:rPr>
            <a:t>Where there have been changes to previously reported data, this is shown in</a:t>
          </a:r>
          <a:r>
            <a:rPr lang="en-AU" sz="1100" b="0" i="1">
              <a:solidFill>
                <a:schemeClr val="dk1"/>
              </a:solidFill>
              <a:effectLst/>
              <a:latin typeface="Arial" panose="020B0604020202020204" pitchFamily="34" charset="0"/>
              <a:ea typeface="+mn-ea"/>
              <a:cs typeface="Arial" panose="020B0604020202020204" pitchFamily="34" charset="0"/>
            </a:rPr>
            <a:t> italics</a:t>
          </a:r>
          <a:r>
            <a:rPr lang="en-AU" sz="1100" b="0">
              <a:solidFill>
                <a:schemeClr val="dk1"/>
              </a:solidFill>
              <a:effectLst/>
              <a:latin typeface="Arial" panose="020B0604020202020204" pitchFamily="34" charset="0"/>
              <a:ea typeface="+mn-ea"/>
              <a:cs typeface="Arial" panose="020B0604020202020204" pitchFamily="34" charset="0"/>
            </a:rPr>
            <a:t>. </a:t>
          </a:r>
          <a:r>
            <a:rPr lang="en-AU" sz="1100" b="0" i="0" u="none" strike="noStrike" baseline="0">
              <a:solidFill>
                <a:schemeClr val="dk1"/>
              </a:solidFill>
              <a:latin typeface="Arial" panose="020B0604020202020204" pitchFamily="34" charset="0"/>
              <a:ea typeface="+mn-ea"/>
              <a:cs typeface="Arial" panose="020B0604020202020204" pitchFamily="34" charset="0"/>
            </a:rPr>
            <a:t>MinRes provides updated figures and explains the changes if the adjustment represents a material change. </a:t>
          </a:r>
        </a:p>
        <a:p>
          <a:endParaRPr lang="en-AU" sz="1100" b="0" i="0" u="none" strike="noStrike" baseline="0">
            <a:solidFill>
              <a:schemeClr val="dk1"/>
            </a:solidFill>
            <a:latin typeface="Arial" panose="020B0604020202020204" pitchFamily="34" charset="0"/>
            <a:ea typeface="+mn-ea"/>
            <a:cs typeface="Arial" panose="020B0604020202020204" pitchFamily="34" charset="0"/>
          </a:endParaRPr>
        </a:p>
        <a:p>
          <a:r>
            <a:rPr lang="en-AU" sz="1100" b="1">
              <a:latin typeface="Arial" panose="020B0604020202020204" pitchFamily="34" charset="0"/>
              <a:cs typeface="Arial" panose="020B0604020202020204" pitchFamily="34" charset="0"/>
            </a:rPr>
            <a:t>Bold</a:t>
          </a:r>
          <a:r>
            <a:rPr lang="en-AU" sz="1100">
              <a:latin typeface="Arial" panose="020B0604020202020204" pitchFamily="34" charset="0"/>
              <a:cs typeface="Arial" panose="020B0604020202020204" pitchFamily="34" charset="0"/>
            </a:rPr>
            <a:t> and </a:t>
          </a:r>
          <a:r>
            <a:rPr lang="en-AU" sz="1100" b="1" i="1">
              <a:latin typeface="Arial" panose="020B0604020202020204" pitchFamily="34" charset="0"/>
              <a:cs typeface="Arial" panose="020B0604020202020204" pitchFamily="34" charset="0"/>
            </a:rPr>
            <a:t>bold italic </a:t>
          </a:r>
          <a:r>
            <a:rPr lang="en-AU" sz="1100">
              <a:latin typeface="Arial" panose="020B0604020202020204" pitchFamily="34" charset="0"/>
              <a:cs typeface="Arial" panose="020B0604020202020204" pitchFamily="34" charset="0"/>
            </a:rPr>
            <a:t>text is hyperlinked to documents available on our </a:t>
          </a:r>
          <a:r>
            <a:rPr lang="en-AU" sz="1100">
              <a:solidFill>
                <a:schemeClr val="dk1"/>
              </a:solidFill>
              <a:latin typeface="Arial" panose="020B0604020202020204" pitchFamily="34" charset="0"/>
              <a:ea typeface="+mn-ea"/>
              <a:cs typeface="Arial" panose="020B0604020202020204" pitchFamily="34" charset="0"/>
            </a:rPr>
            <a:t>external website.</a:t>
          </a:r>
          <a:endParaRPr lang="en-AU" sz="1100">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5</xdr:col>
      <xdr:colOff>250734</xdr:colOff>
      <xdr:row>32</xdr:row>
      <xdr:rowOff>56879</xdr:rowOff>
    </xdr:from>
    <xdr:to>
      <xdr:col>31</xdr:col>
      <xdr:colOff>1633</xdr:colOff>
      <xdr:row>56</xdr:row>
      <xdr:rowOff>666751</xdr:rowOff>
    </xdr:to>
    <xdr:sp macro="" textlink="">
      <xdr:nvSpPr>
        <xdr:cNvPr id="9660" name="TextBox 2">
          <a:extLst>
            <a:ext uri="{FF2B5EF4-FFF2-40B4-BE49-F238E27FC236}">
              <a16:creationId xmlns:a16="http://schemas.microsoft.com/office/drawing/2014/main" id="{00000000-0008-0000-0100-0000BC250000}"/>
            </a:ext>
          </a:extLst>
        </xdr:cNvPr>
        <xdr:cNvSpPr txBox="1"/>
      </xdr:nvSpPr>
      <xdr:spPr>
        <a:xfrm>
          <a:off x="2983048" y="6022250"/>
          <a:ext cx="15556956" cy="505124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AU" sz="1100" b="0">
              <a:solidFill>
                <a:sysClr val="windowText" lastClr="000000"/>
              </a:solidFill>
              <a:latin typeface="Arial" panose="020B0604020202020204" pitchFamily="34" charset="0"/>
              <a:ea typeface="+mn-ea"/>
              <a:cs typeface="Arial" panose="020B0604020202020204" pitchFamily="34" charset="0"/>
            </a:rPr>
            <a:t>MinRes engaged an independent, external assurance provider Ernst &amp; Young (EY) to provide limited assurance over 22 of our sustainability performance metrics. Refer to the 2025 Sustainbaility Report for the Independent Limited Assurance Statement.</a:t>
          </a:r>
          <a:endParaRPr lang="en-AU" sz="1100" b="0">
            <a:solidFill>
              <a:schemeClr val="tx1"/>
            </a:solidFill>
            <a:latin typeface="Arial" panose="020B0604020202020204" pitchFamily="34" charset="0"/>
            <a:ea typeface="+mn-ea"/>
            <a:cs typeface="Arial" panose="020B0604020202020204" pitchFamily="34" charset="0"/>
          </a:endParaRPr>
        </a:p>
        <a:p>
          <a:pPr marL="0" indent="0"/>
          <a:endParaRPr lang="en-AU" sz="1100" b="0">
            <a:solidFill>
              <a:schemeClr val="tx1"/>
            </a:solidFill>
            <a:latin typeface="Arial" panose="020B0604020202020204" pitchFamily="34" charset="0"/>
            <a:ea typeface="+mn-ea"/>
            <a:cs typeface="Arial" panose="020B0604020202020204" pitchFamily="34" charset="0"/>
          </a:endParaRPr>
        </a:p>
        <a:p>
          <a:pPr marL="0" indent="0"/>
          <a:r>
            <a:rPr lang="en-AU" sz="1100" b="0">
              <a:solidFill>
                <a:schemeClr val="tx1"/>
              </a:solidFill>
              <a:latin typeface="Arial" panose="020B0604020202020204" pitchFamily="34" charset="0"/>
              <a:ea typeface="+mn-ea"/>
              <a:cs typeface="Arial" panose="020B0604020202020204" pitchFamily="34" charset="0"/>
            </a:rPr>
            <a:t>This document contains forward looking statements, including, but not limited to expectations regarding: </a:t>
          </a:r>
        </a:p>
        <a:p>
          <a:pPr marL="0" indent="0"/>
          <a:r>
            <a:rPr lang="en-AU" sz="1100" b="0">
              <a:solidFill>
                <a:schemeClr val="tx1"/>
              </a:solidFill>
              <a:latin typeface="Arial" panose="020B0604020202020204" pitchFamily="34" charset="0"/>
              <a:ea typeface="+mn-ea"/>
              <a:cs typeface="Arial" panose="020B0604020202020204" pitchFamily="34" charset="0"/>
              <a:sym typeface="Symbol" panose="05050102010706020507" pitchFamily="18" charset="2"/>
            </a:rPr>
            <a:t> c</a:t>
          </a:r>
          <a:r>
            <a:rPr lang="en-AU" sz="1100" b="0">
              <a:solidFill>
                <a:schemeClr val="tx1"/>
              </a:solidFill>
              <a:latin typeface="Arial" panose="020B0604020202020204" pitchFamily="34" charset="0"/>
              <a:ea typeface="+mn-ea"/>
              <a:cs typeface="Arial" panose="020B0604020202020204" pitchFamily="34" charset="0"/>
            </a:rPr>
            <a:t>limate change and climate-related risks and opportunities </a:t>
          </a:r>
        </a:p>
        <a:p>
          <a:pPr lvl="0"/>
          <a:r>
            <a:rPr lang="en-AU" sz="1100" b="0">
              <a:solidFill>
                <a:schemeClr val="tx1"/>
              </a:solidFill>
              <a:latin typeface="Arial" panose="020B0604020202020204" pitchFamily="34" charset="0"/>
              <a:ea typeface="+mn-ea"/>
              <a:cs typeface="Arial" panose="020B0604020202020204" pitchFamily="34" charset="0"/>
              <a:sym typeface="Symbol" panose="05050102010706020507" pitchFamily="18" charset="2"/>
            </a:rPr>
            <a:t></a:t>
          </a:r>
          <a:r>
            <a:rPr lang="en-AU" sz="1100" b="0">
              <a:solidFill>
                <a:schemeClr val="tx1"/>
              </a:solidFill>
              <a:latin typeface="Arial" panose="020B0604020202020204" pitchFamily="34" charset="0"/>
              <a:ea typeface="+mn-ea"/>
              <a:cs typeface="Arial" panose="020B0604020202020204" pitchFamily="34" charset="0"/>
            </a:rPr>
            <a:t> future execution of MinRes’ Net Zero Roadmap</a:t>
          </a:r>
        </a:p>
        <a:p>
          <a:pPr marL="0" indent="0"/>
          <a:r>
            <a:rPr lang="en-AU" sz="1100" b="0">
              <a:solidFill>
                <a:schemeClr val="tx1"/>
              </a:solidFill>
              <a:latin typeface="Arial" panose="020B0604020202020204" pitchFamily="34" charset="0"/>
              <a:ea typeface="+mn-ea"/>
              <a:cs typeface="Arial" panose="020B0604020202020204" pitchFamily="34" charset="0"/>
              <a:sym typeface="Symbol" panose="05050102010706020507" pitchFamily="18" charset="2"/>
            </a:rPr>
            <a:t> a</a:t>
          </a:r>
          <a:r>
            <a:rPr lang="en-AU" sz="1100" b="0">
              <a:solidFill>
                <a:schemeClr val="tx1"/>
              </a:solidFill>
              <a:latin typeface="Arial" panose="020B0604020202020204" pitchFamily="34" charset="0"/>
              <a:ea typeface="+mn-ea"/>
              <a:cs typeface="Arial" panose="020B0604020202020204" pitchFamily="34" charset="0"/>
            </a:rPr>
            <a:t>chievements of net zero emissions in accordance with the projections from 2025-2050 </a:t>
          </a:r>
        </a:p>
        <a:p>
          <a:pPr marL="0" indent="0"/>
          <a:r>
            <a:rPr lang="en-AU" sz="1100" b="0">
              <a:solidFill>
                <a:schemeClr val="tx1"/>
              </a:solidFill>
              <a:latin typeface="Arial" panose="020B0604020202020204" pitchFamily="34" charset="0"/>
              <a:ea typeface="+mn-ea"/>
              <a:cs typeface="Arial" panose="020B0604020202020204" pitchFamily="34" charset="0"/>
              <a:sym typeface="Symbol" panose="05050102010706020507" pitchFamily="18" charset="2"/>
            </a:rPr>
            <a:t> d</a:t>
          </a:r>
          <a:r>
            <a:rPr lang="en-AU" sz="1100" b="0">
              <a:solidFill>
                <a:schemeClr val="tx1"/>
              </a:solidFill>
              <a:latin typeface="Arial" panose="020B0604020202020204" pitchFamily="34" charset="0"/>
              <a:ea typeface="+mn-ea"/>
              <a:cs typeface="Arial" panose="020B0604020202020204" pitchFamily="34" charset="0"/>
            </a:rPr>
            <a:t>evelopment and implementation of technologies or emission reduction projects </a:t>
          </a:r>
        </a:p>
        <a:p>
          <a:pPr marL="0" indent="0"/>
          <a:r>
            <a:rPr lang="en-AU" sz="1100" b="0">
              <a:solidFill>
                <a:schemeClr val="tx1"/>
              </a:solidFill>
              <a:latin typeface="Arial" panose="020B0604020202020204" pitchFamily="34" charset="0"/>
              <a:ea typeface="+mn-ea"/>
              <a:cs typeface="Arial" panose="020B0604020202020204" pitchFamily="34" charset="0"/>
              <a:sym typeface="Symbol" panose="05050102010706020507" pitchFamily="18" charset="2"/>
            </a:rPr>
            <a:t> t</a:t>
          </a:r>
          <a:r>
            <a:rPr lang="en-AU" sz="1100" b="0">
              <a:solidFill>
                <a:schemeClr val="tx1"/>
              </a:solidFill>
              <a:latin typeface="Arial" panose="020B0604020202020204" pitchFamily="34" charset="0"/>
              <a:ea typeface="+mn-ea"/>
              <a:cs typeface="Arial" panose="020B0604020202020204" pitchFamily="34" charset="0"/>
            </a:rPr>
            <a:t>rends in commodity prices and their supply and demand </a:t>
          </a:r>
        </a:p>
        <a:p>
          <a:pPr marL="0" indent="0"/>
          <a:r>
            <a:rPr lang="en-AU" sz="1100" b="0">
              <a:solidFill>
                <a:schemeClr val="tx1"/>
              </a:solidFill>
              <a:latin typeface="Arial" panose="020B0604020202020204" pitchFamily="34" charset="0"/>
              <a:ea typeface="+mn-ea"/>
              <a:cs typeface="Arial" panose="020B0604020202020204" pitchFamily="34" charset="0"/>
              <a:sym typeface="Symbol" panose="05050102010706020507" pitchFamily="18" charset="2"/>
            </a:rPr>
            <a:t> r</a:t>
          </a:r>
          <a:r>
            <a:rPr lang="en-AU" sz="1100" b="0">
              <a:solidFill>
                <a:schemeClr val="tx1"/>
              </a:solidFill>
              <a:latin typeface="Arial" panose="020B0604020202020204" pitchFamily="34" charset="0"/>
              <a:ea typeface="+mn-ea"/>
              <a:cs typeface="Arial" panose="020B0604020202020204" pitchFamily="34" charset="0"/>
            </a:rPr>
            <a:t>egulatory and policy developments.</a:t>
          </a:r>
        </a:p>
        <a:p>
          <a:pPr marL="0" indent="0"/>
          <a:endParaRPr lang="en-AU" sz="1100" b="0">
            <a:solidFill>
              <a:sysClr val="windowText" lastClr="000000"/>
            </a:solidFill>
            <a:latin typeface="Arial" panose="020B0604020202020204" pitchFamily="34" charset="0"/>
            <a:ea typeface="+mn-ea"/>
            <a:cs typeface="Arial" panose="020B0604020202020204" pitchFamily="34" charset="0"/>
          </a:endParaRPr>
        </a:p>
        <a:p>
          <a:pPr marL="0" indent="0"/>
          <a:r>
            <a:rPr lang="en-AU" sz="1100" b="0">
              <a:solidFill>
                <a:sysClr val="windowText" lastClr="000000"/>
              </a:solidFill>
              <a:latin typeface="Arial" panose="020B0604020202020204" pitchFamily="34" charset="0"/>
              <a:ea typeface="+mn-ea"/>
              <a:cs typeface="Arial" panose="020B0604020202020204" pitchFamily="34" charset="0"/>
            </a:rPr>
            <a:t>When used herein, the words “anticipate”, “believe”, “could”, “estimate”, “expect”, “going forward”, “intend”, “may”, “plan”, “project”, “seek”, “should”, “will”, “would” and similar expressions, as they relate to the Company, are intended to identify forward</a:t>
          </a:r>
          <a:r>
            <a:rPr lang="en-AU" sz="1100" b="0" baseline="0">
              <a:solidFill>
                <a:sysClr val="windowText" lastClr="000000"/>
              </a:solidFill>
              <a:latin typeface="Arial" panose="020B0604020202020204" pitchFamily="34" charset="0"/>
              <a:ea typeface="+mn-ea"/>
              <a:cs typeface="Arial" panose="020B0604020202020204" pitchFamily="34" charset="0"/>
            </a:rPr>
            <a:t> </a:t>
          </a:r>
          <a:r>
            <a:rPr lang="en-AU" sz="1100" b="0">
              <a:solidFill>
                <a:sysClr val="windowText" lastClr="000000"/>
              </a:solidFill>
              <a:latin typeface="Arial" panose="020B0604020202020204" pitchFamily="34" charset="0"/>
              <a:ea typeface="+mn-ea"/>
              <a:cs typeface="Arial" panose="020B0604020202020204" pitchFamily="34" charset="0"/>
            </a:rPr>
            <a:t>looking statements. </a:t>
          </a:r>
        </a:p>
        <a:p>
          <a:pPr marL="0" indent="0"/>
          <a:r>
            <a:rPr lang="en-AU" sz="1100" b="0">
              <a:solidFill>
                <a:sysClr val="windowText" lastClr="000000"/>
              </a:solidFill>
              <a:latin typeface="Arial" panose="020B0604020202020204" pitchFamily="34" charset="0"/>
              <a:ea typeface="+mn-ea"/>
              <a:cs typeface="Arial" panose="020B0604020202020204" pitchFamily="34" charset="0"/>
            </a:rPr>
            <a:t>The forward</a:t>
          </a:r>
          <a:r>
            <a:rPr lang="en-AU" sz="1100" b="0" baseline="0">
              <a:solidFill>
                <a:sysClr val="windowText" lastClr="000000"/>
              </a:solidFill>
              <a:latin typeface="Arial" panose="020B0604020202020204" pitchFamily="34" charset="0"/>
              <a:ea typeface="+mn-ea"/>
              <a:cs typeface="Arial" panose="020B0604020202020204" pitchFamily="34" charset="0"/>
            </a:rPr>
            <a:t> </a:t>
          </a:r>
          <a:r>
            <a:rPr lang="en-AU" sz="1100" b="0">
              <a:solidFill>
                <a:sysClr val="windowText" lastClr="000000"/>
              </a:solidFill>
              <a:latin typeface="Arial" panose="020B0604020202020204" pitchFamily="34" charset="0"/>
              <a:ea typeface="+mn-ea"/>
              <a:cs typeface="Arial" panose="020B0604020202020204" pitchFamily="34" charset="0"/>
            </a:rPr>
            <a:t>looking statements are based upon certain assumptions and information available to the Company as at the date of this document. These assumptions may prove to be incorrect. </a:t>
          </a:r>
        </a:p>
        <a:p>
          <a:pPr marL="0" indent="0"/>
          <a:endParaRPr lang="en-AU" sz="1100" b="0">
            <a:solidFill>
              <a:sysClr val="windowText" lastClr="000000"/>
            </a:solidFill>
            <a:latin typeface="Arial" panose="020B0604020202020204" pitchFamily="34" charset="0"/>
            <a:ea typeface="+mn-ea"/>
            <a:cs typeface="Arial" panose="020B0604020202020204" pitchFamily="34" charset="0"/>
          </a:endParaRPr>
        </a:p>
        <a:p>
          <a:pPr marL="0" indent="0"/>
          <a:r>
            <a:rPr lang="en-AU" sz="1100" b="0">
              <a:solidFill>
                <a:sysClr val="windowText" lastClr="000000"/>
              </a:solidFill>
              <a:latin typeface="Arial" panose="020B0604020202020204" pitchFamily="34" charset="0"/>
              <a:ea typeface="+mn-ea"/>
              <a:cs typeface="Arial" panose="020B0604020202020204" pitchFamily="34" charset="0"/>
            </a:rPr>
            <a:t>There are also limitations with respect to scenario analysis and it is difficult for the Company to predict which scenarios (if any) may eventuate. </a:t>
          </a:r>
        </a:p>
        <a:p>
          <a:pPr marL="0" indent="0"/>
          <a:endParaRPr lang="en-AU" sz="1100" b="0">
            <a:solidFill>
              <a:sysClr val="windowText" lastClr="000000"/>
            </a:solidFill>
            <a:latin typeface="Arial" panose="020B0604020202020204" pitchFamily="34" charset="0"/>
            <a:ea typeface="+mn-ea"/>
            <a:cs typeface="Arial" panose="020B0604020202020204" pitchFamily="34" charset="0"/>
          </a:endParaRPr>
        </a:p>
        <a:p>
          <a:pPr marL="0" indent="0"/>
          <a:r>
            <a:rPr lang="en-AU" sz="1100" b="0">
              <a:solidFill>
                <a:sysClr val="windowText" lastClr="000000"/>
              </a:solidFill>
              <a:latin typeface="Arial" panose="020B0604020202020204" pitchFamily="34" charset="0"/>
              <a:ea typeface="+mn-ea"/>
              <a:cs typeface="Arial" panose="020B0604020202020204" pitchFamily="34" charset="0"/>
            </a:rPr>
            <a:t>Forward</a:t>
          </a:r>
          <a:r>
            <a:rPr lang="en-AU" sz="1100" b="0" baseline="0">
              <a:solidFill>
                <a:sysClr val="windowText" lastClr="000000"/>
              </a:solidFill>
              <a:latin typeface="Arial" panose="020B0604020202020204" pitchFamily="34" charset="0"/>
              <a:ea typeface="+mn-ea"/>
              <a:cs typeface="Arial" panose="020B0604020202020204" pitchFamily="34" charset="0"/>
            </a:rPr>
            <a:t> </a:t>
          </a:r>
          <a:r>
            <a:rPr lang="en-AU" sz="1100" b="0">
              <a:solidFill>
                <a:sysClr val="windowText" lastClr="000000"/>
              </a:solidFill>
              <a:latin typeface="Arial" panose="020B0604020202020204" pitchFamily="34" charset="0"/>
              <a:ea typeface="+mn-ea"/>
              <a:cs typeface="Arial" panose="020B0604020202020204" pitchFamily="34" charset="0"/>
            </a:rPr>
            <a:t>looking statements are not a guarantee of future performance as they involve risk, uncertainty and other factors, which are beyond the Company’s control and may cause results to be different from statements in this document. The Company cautions against undue reliance on any forward</a:t>
          </a:r>
          <a:r>
            <a:rPr lang="en-AU" sz="1100" b="0" baseline="0">
              <a:solidFill>
                <a:sysClr val="windowText" lastClr="000000"/>
              </a:solidFill>
              <a:latin typeface="Arial" panose="020B0604020202020204" pitchFamily="34" charset="0"/>
              <a:ea typeface="+mn-ea"/>
              <a:cs typeface="Arial" panose="020B0604020202020204" pitchFamily="34" charset="0"/>
            </a:rPr>
            <a:t> l</a:t>
          </a:r>
          <a:r>
            <a:rPr lang="en-AU" sz="1100" b="0">
              <a:solidFill>
                <a:sysClr val="windowText" lastClr="000000"/>
              </a:solidFill>
              <a:latin typeface="Arial" panose="020B0604020202020204" pitchFamily="34" charset="0"/>
              <a:ea typeface="+mn-ea"/>
              <a:cs typeface="Arial" panose="020B0604020202020204" pitchFamily="34" charset="0"/>
            </a:rPr>
            <a:t>ooking statements. </a:t>
          </a:r>
        </a:p>
        <a:p>
          <a:pPr marL="0" indent="0"/>
          <a:endParaRPr lang="en-AU" sz="1100" b="0">
            <a:solidFill>
              <a:sysClr val="windowText" lastClr="000000"/>
            </a:solidFill>
            <a:latin typeface="Arial" panose="020B0604020202020204" pitchFamily="34" charset="0"/>
            <a:ea typeface="+mn-ea"/>
            <a:cs typeface="Arial" panose="020B0604020202020204" pitchFamily="34" charset="0"/>
          </a:endParaRPr>
        </a:p>
        <a:p>
          <a:pPr marL="0" indent="0"/>
          <a:r>
            <a:rPr lang="en-AU" sz="1100" b="0">
              <a:solidFill>
                <a:sysClr val="windowText" lastClr="000000"/>
              </a:solidFill>
              <a:latin typeface="Arial" panose="020B0604020202020204" pitchFamily="34" charset="0"/>
              <a:ea typeface="+mn-ea"/>
              <a:cs typeface="Arial" panose="020B0604020202020204" pitchFamily="34" charset="0"/>
            </a:rPr>
            <a:t>This document does not purport to be all inclusive or to contain all information which its recipients</a:t>
          </a:r>
          <a:r>
            <a:rPr lang="en-AU" sz="1100" b="0" baseline="0">
              <a:solidFill>
                <a:sysClr val="windowText" lastClr="000000"/>
              </a:solidFill>
              <a:latin typeface="Arial" panose="020B0604020202020204" pitchFamily="34" charset="0"/>
              <a:ea typeface="+mn-ea"/>
              <a:cs typeface="Arial" panose="020B0604020202020204" pitchFamily="34" charset="0"/>
            </a:rPr>
            <a:t> </a:t>
          </a:r>
          <a:r>
            <a:rPr lang="en-AU" sz="1100" b="0">
              <a:solidFill>
                <a:sysClr val="windowText" lastClr="000000"/>
              </a:solidFill>
              <a:latin typeface="Arial" panose="020B0604020202020204" pitchFamily="34" charset="0"/>
              <a:ea typeface="+mn-ea"/>
              <a:cs typeface="Arial" panose="020B0604020202020204" pitchFamily="34" charset="0"/>
            </a:rPr>
            <a:t>may require to make an informed assessment of the Company’s sustainability performance. </a:t>
          </a:r>
        </a:p>
        <a:p>
          <a:pPr marL="0" indent="0"/>
          <a:endParaRPr lang="en-AU" sz="1100" b="0">
            <a:solidFill>
              <a:sysClr val="windowText" lastClr="000000"/>
            </a:solidFill>
            <a:latin typeface="Arial" panose="020B0604020202020204" pitchFamily="34" charset="0"/>
            <a:ea typeface="+mn-ea"/>
            <a:cs typeface="Arial" panose="020B0604020202020204" pitchFamily="34" charset="0"/>
          </a:endParaRPr>
        </a:p>
        <a:p>
          <a:pPr marL="0" indent="0"/>
          <a:r>
            <a:rPr lang="en-AU" sz="1100" b="0">
              <a:solidFill>
                <a:sysClr val="windowText" lastClr="000000"/>
              </a:solidFill>
              <a:latin typeface="Arial" panose="020B0604020202020204" pitchFamily="34" charset="0"/>
              <a:ea typeface="+mn-ea"/>
              <a:cs typeface="Arial" panose="020B0604020202020204" pitchFamily="34" charset="0"/>
            </a:rPr>
            <a:t>To the fullest extent permitted by law, MinRes, its affiliates and their respective officers, directors, employees and agents, accept no responsibility for any information provided in this document, including any forward</a:t>
          </a:r>
          <a:r>
            <a:rPr lang="en-AU" sz="1100" b="0" baseline="0">
              <a:solidFill>
                <a:sysClr val="windowText" lastClr="000000"/>
              </a:solidFill>
              <a:latin typeface="Arial" panose="020B0604020202020204" pitchFamily="34" charset="0"/>
              <a:ea typeface="+mn-ea"/>
              <a:cs typeface="Arial" panose="020B0604020202020204" pitchFamily="34" charset="0"/>
            </a:rPr>
            <a:t> l</a:t>
          </a:r>
          <a:r>
            <a:rPr lang="en-AU" sz="1100" b="0">
              <a:solidFill>
                <a:sysClr val="windowText" lastClr="000000"/>
              </a:solidFill>
              <a:latin typeface="Arial" panose="020B0604020202020204" pitchFamily="34" charset="0"/>
              <a:ea typeface="+mn-ea"/>
              <a:cs typeface="Arial" panose="020B0604020202020204" pitchFamily="34" charset="0"/>
            </a:rPr>
            <a:t>ooking statements, and disclaim any liability whatsoever (including for negligence) for any loss howsoever arising from any use of this document or reliance on anything contained in or omitted from it or otherwise arising in connection with this databook. In addition, MinRes accepts no responsibility to update any person regarding any inaccuracy, omission or change in information, the Company’s expectations in this document or any other information made available to a person, nor any obligation to furnish the person with any further information. </a:t>
          </a:r>
        </a:p>
        <a:p>
          <a:pPr marL="0" indent="0"/>
          <a:endParaRPr lang="en-AU" sz="1100" b="0">
            <a:solidFill>
              <a:sysClr val="windowText" lastClr="000000"/>
            </a:solidFill>
            <a:latin typeface="Arial" panose="020B0604020202020204" pitchFamily="34" charset="0"/>
            <a:ea typeface="+mn-ea"/>
            <a:cs typeface="Arial" panose="020B0604020202020204" pitchFamily="34" charset="0"/>
          </a:endParaRPr>
        </a:p>
        <a:p>
          <a:pPr marL="0" indent="0"/>
          <a:r>
            <a:rPr lang="en-AU" sz="1100" b="0">
              <a:solidFill>
                <a:sysClr val="windowText" lastClr="000000"/>
              </a:solidFill>
              <a:latin typeface="Arial" panose="020B0604020202020204" pitchFamily="34" charset="0"/>
              <a:ea typeface="+mn-ea"/>
              <a:cs typeface="Arial" panose="020B0604020202020204" pitchFamily="34" charset="0"/>
            </a:rPr>
            <a:t>This databook should not be relied upon as a recommendation by, or advice from, MinRes to deal in its securities. This document should be read in conjunction with other MinRes</a:t>
          </a:r>
          <a:r>
            <a:rPr lang="en-AU" sz="1100" b="0" baseline="0">
              <a:solidFill>
                <a:sysClr val="windowText" lastClr="000000"/>
              </a:solidFill>
              <a:latin typeface="Arial" panose="020B0604020202020204" pitchFamily="34" charset="0"/>
              <a:ea typeface="+mn-ea"/>
              <a:cs typeface="Arial" panose="020B0604020202020204" pitchFamily="34" charset="0"/>
            </a:rPr>
            <a:t> </a:t>
          </a:r>
          <a:r>
            <a:rPr lang="en-AU" sz="1100" b="0">
              <a:solidFill>
                <a:sysClr val="windowText" lastClr="000000"/>
              </a:solidFill>
              <a:latin typeface="Arial" panose="020B0604020202020204" pitchFamily="34" charset="0"/>
              <a:ea typeface="+mn-ea"/>
              <a:cs typeface="Arial" panose="020B0604020202020204" pitchFamily="34" charset="0"/>
            </a:rPr>
            <a:t>periodic and continuous disclosure announcements lodged with the Australian Securities Exchange (ASX). </a:t>
          </a:r>
        </a:p>
      </xdr:txBody>
    </xdr:sp>
    <xdr:clientData/>
  </xdr:twoCellAnchor>
  <xdr:twoCellAnchor>
    <xdr:from>
      <xdr:col>0</xdr:col>
      <xdr:colOff>58239</xdr:colOff>
      <xdr:row>7</xdr:row>
      <xdr:rowOff>85725</xdr:rowOff>
    </xdr:from>
    <xdr:to>
      <xdr:col>5</xdr:col>
      <xdr:colOff>25946</xdr:colOff>
      <xdr:row>47</xdr:row>
      <xdr:rowOff>31076</xdr:rowOff>
    </xdr:to>
    <xdr:grpSp>
      <xdr:nvGrpSpPr>
        <xdr:cNvPr id="2" name="Group 1">
          <a:extLst>
            <a:ext uri="{FF2B5EF4-FFF2-40B4-BE49-F238E27FC236}">
              <a16:creationId xmlns:a16="http://schemas.microsoft.com/office/drawing/2014/main" id="{563967D8-40CF-4FAF-07C1-AAE8AB3B7A42}"/>
            </a:ext>
          </a:extLst>
        </xdr:cNvPr>
        <xdr:cNvGrpSpPr/>
      </xdr:nvGrpSpPr>
      <xdr:grpSpPr>
        <a:xfrm>
          <a:off x="58239" y="1348468"/>
          <a:ext cx="2700021" cy="7423837"/>
          <a:chOff x="58239" y="1392011"/>
          <a:chExt cx="2656478" cy="7804836"/>
        </a:xfrm>
      </xdr:grpSpPr>
      <xdr:grpSp>
        <xdr:nvGrpSpPr>
          <xdr:cNvPr id="9650" name="Group 9649">
            <a:extLst>
              <a:ext uri="{FF2B5EF4-FFF2-40B4-BE49-F238E27FC236}">
                <a16:creationId xmlns:a16="http://schemas.microsoft.com/office/drawing/2014/main" id="{6B3E9675-BAEA-D50B-7F65-AB767E4028F1}"/>
              </a:ext>
            </a:extLst>
          </xdr:cNvPr>
          <xdr:cNvGrpSpPr/>
        </xdr:nvGrpSpPr>
        <xdr:grpSpPr>
          <a:xfrm>
            <a:off x="63954" y="2165728"/>
            <a:ext cx="2650943" cy="1763747"/>
            <a:chOff x="58239" y="2021492"/>
            <a:chExt cx="2710815" cy="1640194"/>
          </a:xfrm>
        </xdr:grpSpPr>
        <xdr:grpSp>
          <xdr:nvGrpSpPr>
            <xdr:cNvPr id="15" name="Group 9055">
              <a:extLst>
                <a:ext uri="{FF2B5EF4-FFF2-40B4-BE49-F238E27FC236}">
                  <a16:creationId xmlns:a16="http://schemas.microsoft.com/office/drawing/2014/main" id="{6B214927-0619-4863-B9F9-51BFEB6B2BA5}"/>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9629" name="Rectangle: Top Corners Rounded 9132">
                <a:hlinkClick xmlns:r="http://schemas.openxmlformats.org/officeDocument/2006/relationships" r:id="rId3"/>
                <a:extLst>
                  <a:ext uri="{FF2B5EF4-FFF2-40B4-BE49-F238E27FC236}">
                    <a16:creationId xmlns:a16="http://schemas.microsoft.com/office/drawing/2014/main" id="{AD4F24D3-B682-8DFC-2CD1-726CB703656B}"/>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9630" name="Rectangle: Top Corners Rounded 9133">
                <a:extLst>
                  <a:ext uri="{FF2B5EF4-FFF2-40B4-BE49-F238E27FC236}">
                    <a16:creationId xmlns:a16="http://schemas.microsoft.com/office/drawing/2014/main" id="{23B563EA-EC47-74C2-F295-2DDD73FF430C}"/>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16" name="Rounded Rectangle 33">
              <a:extLst>
                <a:ext uri="{FF2B5EF4-FFF2-40B4-BE49-F238E27FC236}">
                  <a16:creationId xmlns:a16="http://schemas.microsoft.com/office/drawing/2014/main" id="{A3534A52-9226-5CF4-0BF3-1B3B43BA0B8D}"/>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7" name="Group 9057">
              <a:extLst>
                <a:ext uri="{FF2B5EF4-FFF2-40B4-BE49-F238E27FC236}">
                  <a16:creationId xmlns:a16="http://schemas.microsoft.com/office/drawing/2014/main" id="{9BEEFB48-06C9-911C-27F2-E544B361C474}"/>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9627" name="Rectangle: Top Corners Rounded 9130">
                <a:hlinkClick xmlns:r="http://schemas.openxmlformats.org/officeDocument/2006/relationships" r:id="rId4"/>
                <a:extLst>
                  <a:ext uri="{FF2B5EF4-FFF2-40B4-BE49-F238E27FC236}">
                    <a16:creationId xmlns:a16="http://schemas.microsoft.com/office/drawing/2014/main" id="{D9F3A691-8501-9E07-AE49-A341C10DC8CF}"/>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9628" name="Rectangle: Top Corners Rounded 9131">
                <a:extLst>
                  <a:ext uri="{FF2B5EF4-FFF2-40B4-BE49-F238E27FC236}">
                    <a16:creationId xmlns:a16="http://schemas.microsoft.com/office/drawing/2014/main" id="{1C489992-3B41-3183-0CFB-46F0CCD1E53B}"/>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18" name="Group 9058">
              <a:extLst>
                <a:ext uri="{FF2B5EF4-FFF2-40B4-BE49-F238E27FC236}">
                  <a16:creationId xmlns:a16="http://schemas.microsoft.com/office/drawing/2014/main" id="{D928C2DA-82B9-F322-5CE3-32699D8375AC}"/>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9625" name="Rectangle: Top Corners Rounded 9128">
                <a:hlinkClick xmlns:r="http://schemas.openxmlformats.org/officeDocument/2006/relationships" r:id="rId5"/>
                <a:extLst>
                  <a:ext uri="{FF2B5EF4-FFF2-40B4-BE49-F238E27FC236}">
                    <a16:creationId xmlns:a16="http://schemas.microsoft.com/office/drawing/2014/main" id="{8B4395A3-640A-40DF-B7EC-D1755581C9E7}"/>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9626" name="Rectangle: Top Corners Rounded 9129">
                <a:extLst>
                  <a:ext uri="{FF2B5EF4-FFF2-40B4-BE49-F238E27FC236}">
                    <a16:creationId xmlns:a16="http://schemas.microsoft.com/office/drawing/2014/main" id="{545FC87A-4972-6FBB-3C6B-6C2BF206A4E9}"/>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19" name="Group 9059">
              <a:extLst>
                <a:ext uri="{FF2B5EF4-FFF2-40B4-BE49-F238E27FC236}">
                  <a16:creationId xmlns:a16="http://schemas.microsoft.com/office/drawing/2014/main" id="{5B526F48-ADA7-B175-E78C-E789628B23DF}"/>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9623" name="Rectangle: Top Corners Rounded 9126">
                <a:hlinkClick xmlns:r="http://schemas.openxmlformats.org/officeDocument/2006/relationships" r:id="rId6"/>
                <a:extLst>
                  <a:ext uri="{FF2B5EF4-FFF2-40B4-BE49-F238E27FC236}">
                    <a16:creationId xmlns:a16="http://schemas.microsoft.com/office/drawing/2014/main" id="{F1A4C8D5-D666-398B-D836-81D9F99C1D7D}"/>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9624" name="Rectangle: Top Corners Rounded 9127">
                <a:extLst>
                  <a:ext uri="{FF2B5EF4-FFF2-40B4-BE49-F238E27FC236}">
                    <a16:creationId xmlns:a16="http://schemas.microsoft.com/office/drawing/2014/main" id="{8473226E-A285-3515-8B5A-D3F640204F91}"/>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20" name="Group 9060">
              <a:extLst>
                <a:ext uri="{FF2B5EF4-FFF2-40B4-BE49-F238E27FC236}">
                  <a16:creationId xmlns:a16="http://schemas.microsoft.com/office/drawing/2014/main" id="{7022710E-42CC-5C58-8DE1-4A658950A135}"/>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9621" name="Rectangle: Top Corners Rounded 9124">
                <a:hlinkClick xmlns:r="http://schemas.openxmlformats.org/officeDocument/2006/relationships" r:id="rId7"/>
                <a:extLst>
                  <a:ext uri="{FF2B5EF4-FFF2-40B4-BE49-F238E27FC236}">
                    <a16:creationId xmlns:a16="http://schemas.microsoft.com/office/drawing/2014/main" id="{AC104ABE-495D-59AC-8A9F-78B2F8A26907}"/>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9622" name="Rectangle: Top Corners Rounded 9125">
                <a:extLst>
                  <a:ext uri="{FF2B5EF4-FFF2-40B4-BE49-F238E27FC236}">
                    <a16:creationId xmlns:a16="http://schemas.microsoft.com/office/drawing/2014/main" id="{F5CDAA64-EA42-CC5E-FDCE-BCDE9126994B}"/>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9647" name="Group 9646">
            <a:extLst>
              <a:ext uri="{FF2B5EF4-FFF2-40B4-BE49-F238E27FC236}">
                <a16:creationId xmlns:a16="http://schemas.microsoft.com/office/drawing/2014/main" id="{5FE1BD35-107E-A0FE-4B30-BF94887FF240}"/>
              </a:ext>
            </a:extLst>
          </xdr:cNvPr>
          <xdr:cNvGrpSpPr/>
        </xdr:nvGrpSpPr>
        <xdr:grpSpPr>
          <a:xfrm>
            <a:off x="62049" y="4045322"/>
            <a:ext cx="2652848" cy="1518167"/>
            <a:chOff x="54429" y="4064474"/>
            <a:chExt cx="2732373" cy="1421339"/>
          </a:xfrm>
        </xdr:grpSpPr>
        <xdr:sp macro="" textlink="">
          <xdr:nvSpPr>
            <xdr:cNvPr id="21" name="Rounded Rectangle 33">
              <a:extLst>
                <a:ext uri="{FF2B5EF4-FFF2-40B4-BE49-F238E27FC236}">
                  <a16:creationId xmlns:a16="http://schemas.microsoft.com/office/drawing/2014/main" id="{98961E57-AA6E-66B4-5332-7FF2C4B072BD}"/>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26" name="Group 9065">
              <a:extLst>
                <a:ext uri="{FF2B5EF4-FFF2-40B4-BE49-F238E27FC236}">
                  <a16:creationId xmlns:a16="http://schemas.microsoft.com/office/drawing/2014/main" id="{A2EA9682-6357-AD91-29E8-2078D2C05EEE}"/>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9613" name="Rectangle: Top Corners Rounded 9116">
                <a:hlinkClick xmlns:r="http://schemas.openxmlformats.org/officeDocument/2006/relationships" r:id="rId8"/>
                <a:extLst>
                  <a:ext uri="{FF2B5EF4-FFF2-40B4-BE49-F238E27FC236}">
                    <a16:creationId xmlns:a16="http://schemas.microsoft.com/office/drawing/2014/main" id="{CE1318CA-0CE7-2237-819D-5538C794CB7F}"/>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9614" name="Rectangle: Top Corners Rounded 9117">
                <a:extLst>
                  <a:ext uri="{FF2B5EF4-FFF2-40B4-BE49-F238E27FC236}">
                    <a16:creationId xmlns:a16="http://schemas.microsoft.com/office/drawing/2014/main" id="{CD86BDCA-FE62-90C5-D498-1BB142DF07C0}"/>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27" name="Group 9066">
              <a:extLst>
                <a:ext uri="{FF2B5EF4-FFF2-40B4-BE49-F238E27FC236}">
                  <a16:creationId xmlns:a16="http://schemas.microsoft.com/office/drawing/2014/main" id="{D8ED5F51-DE9A-8B9C-8C47-2758A708F827}"/>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9611" name="Rectangle: Top Corners Rounded 9114">
                <a:hlinkClick xmlns:r="http://schemas.openxmlformats.org/officeDocument/2006/relationships" r:id="rId9"/>
                <a:extLst>
                  <a:ext uri="{FF2B5EF4-FFF2-40B4-BE49-F238E27FC236}">
                    <a16:creationId xmlns:a16="http://schemas.microsoft.com/office/drawing/2014/main" id="{38FB14C0-DD89-664A-F16F-F7E7EEAD9EB3}"/>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9612" name="Rectangle: Top Corners Rounded 9115">
                <a:extLst>
                  <a:ext uri="{FF2B5EF4-FFF2-40B4-BE49-F238E27FC236}">
                    <a16:creationId xmlns:a16="http://schemas.microsoft.com/office/drawing/2014/main" id="{EDC04E63-1CCB-0B2F-EA83-0A5C34903278}"/>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29" name="Group 9068">
              <a:extLst>
                <a:ext uri="{FF2B5EF4-FFF2-40B4-BE49-F238E27FC236}">
                  <a16:creationId xmlns:a16="http://schemas.microsoft.com/office/drawing/2014/main" id="{93BE6BDF-FB9C-1046-A18C-635325636F69}"/>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9607" name="Rectangle: Top Corners Rounded 9110">
                <a:hlinkClick xmlns:r="http://schemas.openxmlformats.org/officeDocument/2006/relationships" r:id="rId10"/>
                <a:extLst>
                  <a:ext uri="{FF2B5EF4-FFF2-40B4-BE49-F238E27FC236}">
                    <a16:creationId xmlns:a16="http://schemas.microsoft.com/office/drawing/2014/main" id="{82D88113-8AB5-F5B6-49E8-933FE648D9A8}"/>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9608" name="Rectangle: Top Corners Rounded 9111">
                <a:extLst>
                  <a:ext uri="{FF2B5EF4-FFF2-40B4-BE49-F238E27FC236}">
                    <a16:creationId xmlns:a16="http://schemas.microsoft.com/office/drawing/2014/main" id="{4CBD3038-CEDE-831E-48E6-603DD97758E6}"/>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2" name="Group 9081">
              <a:extLst>
                <a:ext uri="{FF2B5EF4-FFF2-40B4-BE49-F238E27FC236}">
                  <a16:creationId xmlns:a16="http://schemas.microsoft.com/office/drawing/2014/main" id="{EA0F0A8D-8E66-B17D-6504-FD80181F8D11}"/>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9" name="Rectangle: Top Corners Rounded 9088">
                <a:hlinkClick xmlns:r="http://schemas.openxmlformats.org/officeDocument/2006/relationships" r:id="rId11"/>
                <a:extLst>
                  <a:ext uri="{FF2B5EF4-FFF2-40B4-BE49-F238E27FC236}">
                    <a16:creationId xmlns:a16="http://schemas.microsoft.com/office/drawing/2014/main" id="{D3B7D8B2-03C8-9BA9-A48B-5DAE96B225B5}"/>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0" name="Rectangle: Top Corners Rounded 9089">
                <a:extLst>
                  <a:ext uri="{FF2B5EF4-FFF2-40B4-BE49-F238E27FC236}">
                    <a16:creationId xmlns:a16="http://schemas.microsoft.com/office/drawing/2014/main" id="{759B4A65-475C-5BD5-EA4E-C5F071E09A42}"/>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9648" name="Group 9647">
            <a:extLst>
              <a:ext uri="{FF2B5EF4-FFF2-40B4-BE49-F238E27FC236}">
                <a16:creationId xmlns:a16="http://schemas.microsoft.com/office/drawing/2014/main" id="{FCA06F42-6DE5-082A-59FF-DD68D262A864}"/>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D521216C-E0C2-20DB-0B17-59B87E208257}"/>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2" name="Group 9071">
              <a:extLst>
                <a:ext uri="{FF2B5EF4-FFF2-40B4-BE49-F238E27FC236}">
                  <a16:creationId xmlns:a16="http://schemas.microsoft.com/office/drawing/2014/main" id="{D0B2527D-90FE-513F-94DD-D66A91B43B6C}"/>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9603" name="Rectangle: Top Corners Rounded 9106">
                <a:hlinkClick xmlns:r="http://schemas.openxmlformats.org/officeDocument/2006/relationships" r:id="rId12"/>
                <a:extLst>
                  <a:ext uri="{FF2B5EF4-FFF2-40B4-BE49-F238E27FC236}">
                    <a16:creationId xmlns:a16="http://schemas.microsoft.com/office/drawing/2014/main" id="{49CE5EB3-AD2A-5A93-DECA-7C59D5439994}"/>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9604" name="Rectangle: Top Corners Rounded 9107">
                <a:extLst>
                  <a:ext uri="{FF2B5EF4-FFF2-40B4-BE49-F238E27FC236}">
                    <a16:creationId xmlns:a16="http://schemas.microsoft.com/office/drawing/2014/main" id="{966841AE-AC83-99D7-C9A4-ACA8B17F52D0}"/>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2">
              <a:extLst>
                <a:ext uri="{FF2B5EF4-FFF2-40B4-BE49-F238E27FC236}">
                  <a16:creationId xmlns:a16="http://schemas.microsoft.com/office/drawing/2014/main" id="{C815D7F3-CE04-5F65-6C74-8F643F197A46}"/>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9601" name="Rectangle: Top Corners Rounded 9104">
                <a:hlinkClick xmlns:r="http://schemas.openxmlformats.org/officeDocument/2006/relationships" r:id="rId13"/>
                <a:extLst>
                  <a:ext uri="{FF2B5EF4-FFF2-40B4-BE49-F238E27FC236}">
                    <a16:creationId xmlns:a16="http://schemas.microsoft.com/office/drawing/2014/main" id="{98E5A0AF-E755-063E-91E5-7B7012AB15FB}"/>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9602" name="Rectangle: Top Corners Rounded 9105">
                <a:extLst>
                  <a:ext uri="{FF2B5EF4-FFF2-40B4-BE49-F238E27FC236}">
                    <a16:creationId xmlns:a16="http://schemas.microsoft.com/office/drawing/2014/main" id="{A092C2CD-5451-D1D6-7AC9-E98560EBD143}"/>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73">
              <a:extLst>
                <a:ext uri="{FF2B5EF4-FFF2-40B4-BE49-F238E27FC236}">
                  <a16:creationId xmlns:a16="http://schemas.microsoft.com/office/drawing/2014/main" id="{1405727A-AC3F-6B5A-F347-D7FD0246F252}"/>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63" name="Rectangle: Top Corners Rounded 9102">
                <a:hlinkClick xmlns:r="http://schemas.openxmlformats.org/officeDocument/2006/relationships" r:id="rId14"/>
                <a:extLst>
                  <a:ext uri="{FF2B5EF4-FFF2-40B4-BE49-F238E27FC236}">
                    <a16:creationId xmlns:a16="http://schemas.microsoft.com/office/drawing/2014/main" id="{4E29400B-DBA5-B245-DB89-88BC85B9EDEB}"/>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9600" name="Rectangle: Top Corners Rounded 9103">
                <a:extLst>
                  <a:ext uri="{FF2B5EF4-FFF2-40B4-BE49-F238E27FC236}">
                    <a16:creationId xmlns:a16="http://schemas.microsoft.com/office/drawing/2014/main" id="{000B03F8-FF90-E6D0-494D-2DE409292033}"/>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3" name="Group 9082">
              <a:extLst>
                <a:ext uri="{FF2B5EF4-FFF2-40B4-BE49-F238E27FC236}">
                  <a16:creationId xmlns:a16="http://schemas.microsoft.com/office/drawing/2014/main" id="{B4B80A4A-24D9-5925-1EF0-71618ED289F3}"/>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47" name="Rectangle: Top Corners Rounded 9086">
                <a:hlinkClick xmlns:r="http://schemas.openxmlformats.org/officeDocument/2006/relationships" r:id="rId15"/>
                <a:extLst>
                  <a:ext uri="{FF2B5EF4-FFF2-40B4-BE49-F238E27FC236}">
                    <a16:creationId xmlns:a16="http://schemas.microsoft.com/office/drawing/2014/main" id="{B40C2301-0EC1-9359-7FD5-B940150B8885}"/>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8" name="Rectangle: Top Corners Rounded 9087">
                <a:extLst>
                  <a:ext uri="{FF2B5EF4-FFF2-40B4-BE49-F238E27FC236}">
                    <a16:creationId xmlns:a16="http://schemas.microsoft.com/office/drawing/2014/main" id="{5EF9A933-BA3C-A7ED-BE6D-4BE2E12838CC}"/>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9649" name="Group 9648">
            <a:extLst>
              <a:ext uri="{FF2B5EF4-FFF2-40B4-BE49-F238E27FC236}">
                <a16:creationId xmlns:a16="http://schemas.microsoft.com/office/drawing/2014/main" id="{63464919-216D-D3F4-1CDF-3A6E3633C476}"/>
              </a:ext>
            </a:extLst>
          </xdr:cNvPr>
          <xdr:cNvGrpSpPr/>
        </xdr:nvGrpSpPr>
        <xdr:grpSpPr>
          <a:xfrm>
            <a:off x="62049" y="7328186"/>
            <a:ext cx="2650943" cy="1870566"/>
            <a:chOff x="58239" y="7180530"/>
            <a:chExt cx="2728563" cy="1723787"/>
          </a:xfrm>
        </xdr:grpSpPr>
        <xdr:sp macro="" textlink="">
          <xdr:nvSpPr>
            <xdr:cNvPr id="35" name="Rounded Rectangle 33">
              <a:extLst>
                <a:ext uri="{FF2B5EF4-FFF2-40B4-BE49-F238E27FC236}">
                  <a16:creationId xmlns:a16="http://schemas.microsoft.com/office/drawing/2014/main" id="{9C1B1737-5624-7BDA-45A6-890BDD927C00}"/>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36" name="Group 9075">
              <a:extLst>
                <a:ext uri="{FF2B5EF4-FFF2-40B4-BE49-F238E27FC236}">
                  <a16:creationId xmlns:a16="http://schemas.microsoft.com/office/drawing/2014/main" id="{78375706-7EDF-B5E5-ACA6-6E92E58BD647}"/>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61" name="Rectangle: Top Corners Rounded 9100">
                <a:hlinkClick xmlns:r="http://schemas.openxmlformats.org/officeDocument/2006/relationships" r:id="rId16"/>
                <a:extLst>
                  <a:ext uri="{FF2B5EF4-FFF2-40B4-BE49-F238E27FC236}">
                    <a16:creationId xmlns:a16="http://schemas.microsoft.com/office/drawing/2014/main" id="{CB7A9CE3-FC9F-3127-5636-17D82E9FDD2C}"/>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62" name="Rectangle: Top Corners Rounded 9101">
                <a:extLst>
                  <a:ext uri="{FF2B5EF4-FFF2-40B4-BE49-F238E27FC236}">
                    <a16:creationId xmlns:a16="http://schemas.microsoft.com/office/drawing/2014/main" id="{135B3B50-0AC8-EF34-E3D5-828A889ECFF8}"/>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7" name="Group 9076">
              <a:extLst>
                <a:ext uri="{FF2B5EF4-FFF2-40B4-BE49-F238E27FC236}">
                  <a16:creationId xmlns:a16="http://schemas.microsoft.com/office/drawing/2014/main" id="{D9E17805-59C5-249E-1FA7-8F28BB61FA95}"/>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59" name="Rectangle: Top Corners Rounded 9098">
                <a:hlinkClick xmlns:r="http://schemas.openxmlformats.org/officeDocument/2006/relationships" r:id="rId17"/>
                <a:extLst>
                  <a:ext uri="{FF2B5EF4-FFF2-40B4-BE49-F238E27FC236}">
                    <a16:creationId xmlns:a16="http://schemas.microsoft.com/office/drawing/2014/main" id="{D378F389-620D-0835-91FC-8716990B0C9D}"/>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60" name="Rectangle: Top Corners Rounded 9099">
                <a:extLst>
                  <a:ext uri="{FF2B5EF4-FFF2-40B4-BE49-F238E27FC236}">
                    <a16:creationId xmlns:a16="http://schemas.microsoft.com/office/drawing/2014/main" id="{EB86A319-4632-5ABE-A8CB-AC79A591581E}"/>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8" name="Group 9077">
              <a:extLst>
                <a:ext uri="{FF2B5EF4-FFF2-40B4-BE49-F238E27FC236}">
                  <a16:creationId xmlns:a16="http://schemas.microsoft.com/office/drawing/2014/main" id="{6EF4FD76-51F7-CE96-B7FB-DCD3A91D24D1}"/>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57" name="Rectangle: Top Corners Rounded 9096">
                <a:hlinkClick xmlns:r="http://schemas.openxmlformats.org/officeDocument/2006/relationships" r:id="rId18"/>
                <a:extLst>
                  <a:ext uri="{FF2B5EF4-FFF2-40B4-BE49-F238E27FC236}">
                    <a16:creationId xmlns:a16="http://schemas.microsoft.com/office/drawing/2014/main" id="{49355F76-7984-B8D7-5248-3C02AC3A0166}"/>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58" name="Rectangle: Top Corners Rounded 9097">
                <a:extLst>
                  <a:ext uri="{FF2B5EF4-FFF2-40B4-BE49-F238E27FC236}">
                    <a16:creationId xmlns:a16="http://schemas.microsoft.com/office/drawing/2014/main" id="{F0EEFCED-F3DC-0208-10EF-5136D3DB6561}"/>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9" name="Group 9078">
              <a:extLst>
                <a:ext uri="{FF2B5EF4-FFF2-40B4-BE49-F238E27FC236}">
                  <a16:creationId xmlns:a16="http://schemas.microsoft.com/office/drawing/2014/main" id="{A918EC57-D375-5312-3FF5-15297EE2E32B}"/>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55" name="Rectangle: Top Corners Rounded 9094">
                <a:hlinkClick xmlns:r="http://schemas.openxmlformats.org/officeDocument/2006/relationships" r:id="rId19"/>
                <a:extLst>
                  <a:ext uri="{FF2B5EF4-FFF2-40B4-BE49-F238E27FC236}">
                    <a16:creationId xmlns:a16="http://schemas.microsoft.com/office/drawing/2014/main" id="{E961A0A4-9FEF-84D1-6B91-7FC514048E05}"/>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56" name="Rectangle: Top Corners Rounded 9095">
                <a:extLst>
                  <a:ext uri="{FF2B5EF4-FFF2-40B4-BE49-F238E27FC236}">
                    <a16:creationId xmlns:a16="http://schemas.microsoft.com/office/drawing/2014/main" id="{14613BB9-BD54-DBAA-1F40-6C056D1F5ED9}"/>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44" name="Group 9083">
              <a:extLst>
                <a:ext uri="{FF2B5EF4-FFF2-40B4-BE49-F238E27FC236}">
                  <a16:creationId xmlns:a16="http://schemas.microsoft.com/office/drawing/2014/main" id="{8F177AF1-AF69-E903-7FBE-A11B82246136}"/>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45" name="Rectangle: Top Corners Rounded 9084">
                <a:hlinkClick xmlns:r="http://schemas.openxmlformats.org/officeDocument/2006/relationships" r:id="rId20"/>
                <a:extLst>
                  <a:ext uri="{FF2B5EF4-FFF2-40B4-BE49-F238E27FC236}">
                    <a16:creationId xmlns:a16="http://schemas.microsoft.com/office/drawing/2014/main" id="{2776D1C7-9695-B8BF-CE43-F91237072F24}"/>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46" name="Rectangle: Top Corners Rounded 9085">
                <a:extLst>
                  <a:ext uri="{FF2B5EF4-FFF2-40B4-BE49-F238E27FC236}">
                    <a16:creationId xmlns:a16="http://schemas.microsoft.com/office/drawing/2014/main" id="{F8862099-B56B-88DA-46D9-063DD63F937A}"/>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9651" name="Group 9650">
            <a:extLst>
              <a:ext uri="{FF2B5EF4-FFF2-40B4-BE49-F238E27FC236}">
                <a16:creationId xmlns:a16="http://schemas.microsoft.com/office/drawing/2014/main" id="{DDE889A2-1296-AA6E-3D35-B751EE46147B}"/>
              </a:ext>
            </a:extLst>
          </xdr:cNvPr>
          <xdr:cNvGrpSpPr/>
        </xdr:nvGrpSpPr>
        <xdr:grpSpPr>
          <a:xfrm>
            <a:off x="250371" y="1390106"/>
            <a:ext cx="2466251" cy="617106"/>
            <a:chOff x="244929" y="1325880"/>
            <a:chExt cx="2525850" cy="556147"/>
          </a:xfrm>
        </xdr:grpSpPr>
        <xdr:grpSp>
          <xdr:nvGrpSpPr>
            <xdr:cNvPr id="9641" name="Group 9052">
              <a:extLst>
                <a:ext uri="{FF2B5EF4-FFF2-40B4-BE49-F238E27FC236}">
                  <a16:creationId xmlns:a16="http://schemas.microsoft.com/office/drawing/2014/main" id="{86D33281-791B-45A2-92AD-32E9D7038F7B}"/>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9642" name="Rectangle: Top Corners Rounded 9138">
                <a:hlinkClick xmlns:r="http://schemas.openxmlformats.org/officeDocument/2006/relationships" r:id="rId21"/>
                <a:extLst>
                  <a:ext uri="{FF2B5EF4-FFF2-40B4-BE49-F238E27FC236}">
                    <a16:creationId xmlns:a16="http://schemas.microsoft.com/office/drawing/2014/main" id="{A739F46A-7C89-A3D8-6396-C4246A091253}"/>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9643" name="Rectangle: Top Corners Rounded 9139">
                <a:extLst>
                  <a:ext uri="{FF2B5EF4-FFF2-40B4-BE49-F238E27FC236}">
                    <a16:creationId xmlns:a16="http://schemas.microsoft.com/office/drawing/2014/main" id="{7AD4712C-8957-304B-DC97-5BF051431173}"/>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644" name="Group 9052">
              <a:extLst>
                <a:ext uri="{FF2B5EF4-FFF2-40B4-BE49-F238E27FC236}">
                  <a16:creationId xmlns:a16="http://schemas.microsoft.com/office/drawing/2014/main" id="{55ED9A65-3260-4CD9-AEF3-FEC56D1345C1}"/>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9645" name="Rectangle: Top Corners Rounded 9138">
                <a:hlinkClick xmlns:r="http://schemas.openxmlformats.org/officeDocument/2006/relationships" r:id="rId21"/>
                <a:extLst>
                  <a:ext uri="{FF2B5EF4-FFF2-40B4-BE49-F238E27FC236}">
                    <a16:creationId xmlns:a16="http://schemas.microsoft.com/office/drawing/2014/main" id="{B117BDC2-69AA-115A-3A7A-4A4B62B33B04}"/>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9646" name="Rectangle: Top Corners Rounded 9139">
                <a:extLst>
                  <a:ext uri="{FF2B5EF4-FFF2-40B4-BE49-F238E27FC236}">
                    <a16:creationId xmlns:a16="http://schemas.microsoft.com/office/drawing/2014/main" id="{5D233AE2-45F5-F110-4D4B-D5EA0718DEA1}"/>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250785</xdr:colOff>
      <xdr:row>0</xdr:row>
      <xdr:rowOff>115747</xdr:rowOff>
    </xdr:from>
    <xdr:to>
      <xdr:col>4</xdr:col>
      <xdr:colOff>591087</xdr:colOff>
      <xdr:row>3</xdr:row>
      <xdr:rowOff>117289</xdr:rowOff>
    </xdr:to>
    <xdr:pic>
      <xdr:nvPicPr>
        <xdr:cNvPr id="384" name="Picture 82">
          <a:hlinkClick xmlns:r="http://schemas.openxmlformats.org/officeDocument/2006/relationships" r:id="rId1"/>
          <a:extLst>
            <a:ext uri="{FF2B5EF4-FFF2-40B4-BE49-F238E27FC236}">
              <a16:creationId xmlns:a16="http://schemas.microsoft.com/office/drawing/2014/main" id="{00000000-0008-0000-1800-000080010000}"/>
            </a:ext>
          </a:extLst>
        </xdr:cNvPr>
        <xdr:cNvPicPr>
          <a:picLocks noChangeAspect="1"/>
        </xdr:cNvPicPr>
      </xdr:nvPicPr>
      <xdr:blipFill>
        <a:blip xmlns:r="http://schemas.openxmlformats.org/officeDocument/2006/relationships" r:embed="rId2"/>
        <a:stretch>
          <a:fillRect/>
        </a:stretch>
      </xdr:blipFill>
      <xdr:spPr>
        <a:xfrm>
          <a:off x="250785" y="115747"/>
          <a:ext cx="2434623" cy="526052"/>
        </a:xfrm>
        <a:prstGeom prst="rect">
          <a:avLst/>
        </a:prstGeom>
      </xdr:spPr>
    </xdr:pic>
    <xdr:clientData/>
  </xdr:twoCellAnchor>
  <xdr:twoCellAnchor>
    <xdr:from>
      <xdr:col>0</xdr:col>
      <xdr:colOff>41638</xdr:colOff>
      <xdr:row>7</xdr:row>
      <xdr:rowOff>32658</xdr:rowOff>
    </xdr:from>
    <xdr:to>
      <xdr:col>5</xdr:col>
      <xdr:colOff>3630</xdr:colOff>
      <xdr:row>48</xdr:row>
      <xdr:rowOff>22095</xdr:rowOff>
    </xdr:to>
    <xdr:grpSp>
      <xdr:nvGrpSpPr>
        <xdr:cNvPr id="2" name="Group 1">
          <a:extLst>
            <a:ext uri="{FF2B5EF4-FFF2-40B4-BE49-F238E27FC236}">
              <a16:creationId xmlns:a16="http://schemas.microsoft.com/office/drawing/2014/main" id="{99EBE57D-EE53-41C4-A4A9-6E5DF4B32245}"/>
            </a:ext>
          </a:extLst>
        </xdr:cNvPr>
        <xdr:cNvGrpSpPr/>
      </xdr:nvGrpSpPr>
      <xdr:grpSpPr>
        <a:xfrm>
          <a:off x="41638" y="1382487"/>
          <a:ext cx="2694306" cy="7261094"/>
          <a:chOff x="58239" y="1392011"/>
          <a:chExt cx="2656478" cy="7804836"/>
        </a:xfrm>
      </xdr:grpSpPr>
      <xdr:grpSp>
        <xdr:nvGrpSpPr>
          <xdr:cNvPr id="3" name="Group 2">
            <a:extLst>
              <a:ext uri="{FF2B5EF4-FFF2-40B4-BE49-F238E27FC236}">
                <a16:creationId xmlns:a16="http://schemas.microsoft.com/office/drawing/2014/main" id="{7B5E92F6-7E8A-29FD-7A65-207CB387A209}"/>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85AC352B-015B-9212-B032-B7CABA475026}"/>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391" name="Rectangle: Top Corners Rounded 9132">
                <a:hlinkClick xmlns:r="http://schemas.openxmlformats.org/officeDocument/2006/relationships" r:id="rId3"/>
                <a:extLst>
                  <a:ext uri="{FF2B5EF4-FFF2-40B4-BE49-F238E27FC236}">
                    <a16:creationId xmlns:a16="http://schemas.microsoft.com/office/drawing/2014/main" id="{460A1D65-F57C-E4CF-97EA-8460FE3C0B08}"/>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92" name="Rectangle: Top Corners Rounded 9133">
                <a:extLst>
                  <a:ext uri="{FF2B5EF4-FFF2-40B4-BE49-F238E27FC236}">
                    <a16:creationId xmlns:a16="http://schemas.microsoft.com/office/drawing/2014/main" id="{27C0E23C-85FD-8AD8-19EC-0FD432C93613}"/>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7D7FE09E-791B-DE99-A02F-E9971365A187}"/>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752DA841-CAF0-0C44-F2D1-5C45AD73C50A}"/>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389" name="Rectangle: Top Corners Rounded 9130">
                <a:hlinkClick xmlns:r="http://schemas.openxmlformats.org/officeDocument/2006/relationships" r:id="rId4"/>
                <a:extLst>
                  <a:ext uri="{FF2B5EF4-FFF2-40B4-BE49-F238E27FC236}">
                    <a16:creationId xmlns:a16="http://schemas.microsoft.com/office/drawing/2014/main" id="{C2A222C5-88C9-379F-24AF-F42FD36B28DD}"/>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90" name="Rectangle: Top Corners Rounded 9131">
                <a:extLst>
                  <a:ext uri="{FF2B5EF4-FFF2-40B4-BE49-F238E27FC236}">
                    <a16:creationId xmlns:a16="http://schemas.microsoft.com/office/drawing/2014/main" id="{96282851-472F-6CA8-B35B-8846B87A533A}"/>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4F49EE3C-FBF9-593E-7EE8-8C9C3BDF59F3}"/>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387" name="Rectangle: Top Corners Rounded 9128">
                <a:hlinkClick xmlns:r="http://schemas.openxmlformats.org/officeDocument/2006/relationships" r:id="rId5"/>
                <a:extLst>
                  <a:ext uri="{FF2B5EF4-FFF2-40B4-BE49-F238E27FC236}">
                    <a16:creationId xmlns:a16="http://schemas.microsoft.com/office/drawing/2014/main" id="{FB7E5FF5-B5F1-BE34-C52B-B39B65A0B42C}"/>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88" name="Rectangle: Top Corners Rounded 9129">
                <a:extLst>
                  <a:ext uri="{FF2B5EF4-FFF2-40B4-BE49-F238E27FC236}">
                    <a16:creationId xmlns:a16="http://schemas.microsoft.com/office/drawing/2014/main" id="{D3834B89-FC2D-2F5B-18CE-F872BB00D35D}"/>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EB6384A8-E503-4E00-6267-EFEEE61B4EE5}"/>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385" name="Rectangle: Top Corners Rounded 9126">
                <a:hlinkClick xmlns:r="http://schemas.openxmlformats.org/officeDocument/2006/relationships" r:id="rId6"/>
                <a:extLst>
                  <a:ext uri="{FF2B5EF4-FFF2-40B4-BE49-F238E27FC236}">
                    <a16:creationId xmlns:a16="http://schemas.microsoft.com/office/drawing/2014/main" id="{8E8484D2-35E1-3533-652D-7A09FD64205E}"/>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386" name="Rectangle: Top Corners Rounded 9127">
                <a:extLst>
                  <a:ext uri="{FF2B5EF4-FFF2-40B4-BE49-F238E27FC236}">
                    <a16:creationId xmlns:a16="http://schemas.microsoft.com/office/drawing/2014/main" id="{423E1CD6-D64D-45E5-56D1-0E139492109C}"/>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CD90E2C2-CB2D-0544-0911-689AB1CBC1D8}"/>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E325B4D0-47F5-1326-C54F-55BE2ADC37A0}"/>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C96423F4-B216-5FC1-4377-A9B4CB18D43F}"/>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E796ED8B-8065-A1CC-820E-4C51ED58445A}"/>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8E19C561-1C7C-4CE9-37DE-06B26A834CFD}"/>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8F7C9637-A9C3-4DAB-BCB2-07819ED44A7C}"/>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3621E107-7801-06CB-6CDD-23BAEF16F424}"/>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D38FF00C-B888-7E58-8E98-42072B6EC670}"/>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B24A7D56-1526-4577-3AE9-B6EFCDF27E7C}"/>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17294812-5374-EC9B-16A4-F7524985CDF1}"/>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04E279DD-54B8-9C27-355A-49E0CA8ACBFD}"/>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ACDEA72F-73E1-6D37-14EF-5D51F7C2B989}"/>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DAFF21B0-3281-93AE-F49A-49495EEAE6B6}"/>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5AAF8D4D-0E5C-A0C3-D646-697109A0E929}"/>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EA2FC50E-5AD5-51D5-8900-C8A8903A67CB}"/>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14D216DC-06C5-3824-18BA-4639437EC3F7}"/>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B0738E72-2307-1E33-5887-C5082EA055CB}"/>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3B295942-1B92-93D6-CB0A-180873BCE6F3}"/>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C33518DD-F9A4-5F6C-1CD5-D726FD8721EB}"/>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6C5E6514-C4A9-7BA3-EC53-B9A286228C1F}"/>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50CE4A9A-F991-2FBE-3CF0-AC21E38961FD}"/>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6C96A3BE-BB8F-C630-7692-B2B0DC642E42}"/>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0CAA5B7C-D239-57BE-8D3A-6D680B1DD4CD}"/>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2C26A9D4-F6CD-259C-43FA-CE531D8448C5}"/>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F9783497-C591-7BC2-D02C-E482B711B867}"/>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DC0999C1-CA90-A24C-B198-F9DCFD707259}"/>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0DC70B34-BB52-91C1-4214-800CB1BDAD98}"/>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552A5EBA-9785-82E6-4148-718A0D546F8A}"/>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36C49AE7-AAEC-B415-6E62-A748B92484C6}"/>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D2065C13-F363-2DE1-15FF-4230601027A2}"/>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E934C284-067A-C0F0-E3AF-9E390C6EB584}"/>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44C23EB6-423D-0452-4F8D-9380D17791E8}"/>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807548A2-C4F3-E4D9-5B63-F777495C8583}"/>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E3A8E13C-EDC4-2547-E5EF-9BDCEFBF3423}"/>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79032922-4264-E6F8-F543-827C79A47166}"/>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AA630217-0F75-0A87-8A4C-0E0FCF988271}"/>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1A5986F2-E6FB-E8F8-7028-A1A61C8A89B0}"/>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A10346FB-F6AD-0070-B580-9B22D83095DE}"/>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0F4A22F3-750B-EEFF-53CB-C07C9F8ECFE7}"/>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2B8B1CA6-F3B5-8759-5454-5D5683666AD9}"/>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A5F0B883-DBB0-E3EA-3592-5FB3181A06E2}"/>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7D205C84-ECEB-0D8F-360A-5F946C0190EA}"/>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1610F3B0-66EE-517F-9AB8-FA024E04111F}"/>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9C1EFF2A-B0D1-3441-79C0-25711955D803}"/>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795D072F-F901-2063-B241-155315C696E9}"/>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D575E9E5-EA41-1183-DD6C-2DFBCBA85DEF}"/>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BE3FD749-F9FD-5762-F881-12FB18A0AB3C}"/>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9AE9512F-9327-95D2-0031-1CFB244DF5C2}"/>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C27FA60A-6527-A5E3-4C6C-9F79C66030E1}"/>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9AA4F04B-CD18-3B14-A614-89B6B3F31176}"/>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E135A8E4-E9D9-0A5F-3B5C-8B5446745AB2}"/>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1D4C13B5-521E-2717-5000-EC1C18751A34}"/>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207E349C-4317-6055-933C-995ECA9EB52A}"/>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670339DE-9E8E-2DD1-FCA1-F7FDDF704D8C}"/>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3388DD82-93DB-DC8F-6511-1625FA699C6D}"/>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120968</xdr:colOff>
      <xdr:row>0</xdr:row>
      <xdr:rowOff>144779</xdr:rowOff>
    </xdr:from>
    <xdr:to>
      <xdr:col>4</xdr:col>
      <xdr:colOff>263236</xdr:colOff>
      <xdr:row>3</xdr:row>
      <xdr:rowOff>149323</xdr:rowOff>
    </xdr:to>
    <xdr:pic>
      <xdr:nvPicPr>
        <xdr:cNvPr id="6" name="Picture 77">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382906" y="144779"/>
          <a:ext cx="2606939" cy="562709"/>
        </a:xfrm>
        <a:prstGeom prst="rect">
          <a:avLst/>
        </a:prstGeom>
        <a:ln>
          <a:noFill/>
        </a:ln>
      </xdr:spPr>
    </xdr:pic>
    <xdr:clientData/>
  </xdr:twoCellAnchor>
  <xdr:twoCellAnchor>
    <xdr:from>
      <xdr:col>0</xdr:col>
      <xdr:colOff>53788</xdr:colOff>
      <xdr:row>7</xdr:row>
      <xdr:rowOff>35860</xdr:rowOff>
    </xdr:from>
    <xdr:to>
      <xdr:col>3</xdr:col>
      <xdr:colOff>1228017</xdr:colOff>
      <xdr:row>30</xdr:row>
      <xdr:rowOff>266417</xdr:rowOff>
    </xdr:to>
    <xdr:grpSp>
      <xdr:nvGrpSpPr>
        <xdr:cNvPr id="2" name="Group 1">
          <a:extLst>
            <a:ext uri="{FF2B5EF4-FFF2-40B4-BE49-F238E27FC236}">
              <a16:creationId xmlns:a16="http://schemas.microsoft.com/office/drawing/2014/main" id="{641041BF-08F7-4719-B3C2-F396E425922F}"/>
            </a:ext>
          </a:extLst>
        </xdr:cNvPr>
        <xdr:cNvGrpSpPr/>
      </xdr:nvGrpSpPr>
      <xdr:grpSpPr>
        <a:xfrm>
          <a:off x="53788" y="1429231"/>
          <a:ext cx="2643800" cy="7523986"/>
          <a:chOff x="58239" y="1392011"/>
          <a:chExt cx="2656478" cy="7804836"/>
        </a:xfrm>
      </xdr:grpSpPr>
      <xdr:grpSp>
        <xdr:nvGrpSpPr>
          <xdr:cNvPr id="75" name="Group 74">
            <a:extLst>
              <a:ext uri="{FF2B5EF4-FFF2-40B4-BE49-F238E27FC236}">
                <a16:creationId xmlns:a16="http://schemas.microsoft.com/office/drawing/2014/main" id="{CC4DCDB0-61BB-087E-A846-7AEFAF6AE9F7}"/>
              </a:ext>
            </a:extLst>
          </xdr:cNvPr>
          <xdr:cNvGrpSpPr/>
        </xdr:nvGrpSpPr>
        <xdr:grpSpPr>
          <a:xfrm>
            <a:off x="63954" y="2165728"/>
            <a:ext cx="2650943" cy="1763747"/>
            <a:chOff x="58239" y="2021492"/>
            <a:chExt cx="2710815" cy="1640194"/>
          </a:xfrm>
        </xdr:grpSpPr>
        <xdr:grpSp>
          <xdr:nvGrpSpPr>
            <xdr:cNvPr id="129" name="Group 9055">
              <a:extLst>
                <a:ext uri="{FF2B5EF4-FFF2-40B4-BE49-F238E27FC236}">
                  <a16:creationId xmlns:a16="http://schemas.microsoft.com/office/drawing/2014/main" id="{A14D0CC6-D1F3-C5CA-3E2A-88EFCB6B15BE}"/>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143" name="Rectangle: Top Corners Rounded 9132">
                <a:hlinkClick xmlns:r="http://schemas.openxmlformats.org/officeDocument/2006/relationships" r:id="rId3"/>
                <a:extLst>
                  <a:ext uri="{FF2B5EF4-FFF2-40B4-BE49-F238E27FC236}">
                    <a16:creationId xmlns:a16="http://schemas.microsoft.com/office/drawing/2014/main" id="{482E9FD5-FE6B-6FDF-81CE-6A1C46283955}"/>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44" name="Rectangle: Top Corners Rounded 9133">
                <a:extLst>
                  <a:ext uri="{FF2B5EF4-FFF2-40B4-BE49-F238E27FC236}">
                    <a16:creationId xmlns:a16="http://schemas.microsoft.com/office/drawing/2014/main" id="{72BC9B86-366B-17D8-7F17-370088E57297}"/>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130" name="Rounded Rectangle 33">
              <a:extLst>
                <a:ext uri="{FF2B5EF4-FFF2-40B4-BE49-F238E27FC236}">
                  <a16:creationId xmlns:a16="http://schemas.microsoft.com/office/drawing/2014/main" id="{B98972E9-6E50-A983-E95D-445687B32C3A}"/>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131" name="Group 9057">
              <a:extLst>
                <a:ext uri="{FF2B5EF4-FFF2-40B4-BE49-F238E27FC236}">
                  <a16:creationId xmlns:a16="http://schemas.microsoft.com/office/drawing/2014/main" id="{245004A6-270A-10CE-6EBA-C7383410A7C4}"/>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141" name="Rectangle: Top Corners Rounded 9130">
                <a:hlinkClick xmlns:r="http://schemas.openxmlformats.org/officeDocument/2006/relationships" r:id="rId4"/>
                <a:extLst>
                  <a:ext uri="{FF2B5EF4-FFF2-40B4-BE49-F238E27FC236}">
                    <a16:creationId xmlns:a16="http://schemas.microsoft.com/office/drawing/2014/main" id="{2A6562A9-F312-8384-2119-92AE61002A90}"/>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42" name="Rectangle: Top Corners Rounded 9131">
                <a:extLst>
                  <a:ext uri="{FF2B5EF4-FFF2-40B4-BE49-F238E27FC236}">
                    <a16:creationId xmlns:a16="http://schemas.microsoft.com/office/drawing/2014/main" id="{C1714C21-3801-D233-F59E-888BF41F2F7B}"/>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132" name="Group 9058">
              <a:extLst>
                <a:ext uri="{FF2B5EF4-FFF2-40B4-BE49-F238E27FC236}">
                  <a16:creationId xmlns:a16="http://schemas.microsoft.com/office/drawing/2014/main" id="{EA435620-E1EB-9D84-6F26-5F0012290C73}"/>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139" name="Rectangle: Top Corners Rounded 9128">
                <a:hlinkClick xmlns:r="http://schemas.openxmlformats.org/officeDocument/2006/relationships" r:id="rId5"/>
                <a:extLst>
                  <a:ext uri="{FF2B5EF4-FFF2-40B4-BE49-F238E27FC236}">
                    <a16:creationId xmlns:a16="http://schemas.microsoft.com/office/drawing/2014/main" id="{CDD71299-3311-6107-04A0-9ECD8B310A53}"/>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40" name="Rectangle: Top Corners Rounded 9129">
                <a:extLst>
                  <a:ext uri="{FF2B5EF4-FFF2-40B4-BE49-F238E27FC236}">
                    <a16:creationId xmlns:a16="http://schemas.microsoft.com/office/drawing/2014/main" id="{8E7A152F-F6E1-2C98-B367-AAD346A774DE}"/>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133" name="Group 9059">
              <a:extLst>
                <a:ext uri="{FF2B5EF4-FFF2-40B4-BE49-F238E27FC236}">
                  <a16:creationId xmlns:a16="http://schemas.microsoft.com/office/drawing/2014/main" id="{DBD0263D-232E-01CD-285C-9C8AE1AFA3D6}"/>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137" name="Rectangle: Top Corners Rounded 9126">
                <a:hlinkClick xmlns:r="http://schemas.openxmlformats.org/officeDocument/2006/relationships" r:id="rId6"/>
                <a:extLst>
                  <a:ext uri="{FF2B5EF4-FFF2-40B4-BE49-F238E27FC236}">
                    <a16:creationId xmlns:a16="http://schemas.microsoft.com/office/drawing/2014/main" id="{771675E7-ACE2-5EA1-3640-04A2269430BF}"/>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8" name="Rectangle: Top Corners Rounded 9127">
                <a:extLst>
                  <a:ext uri="{FF2B5EF4-FFF2-40B4-BE49-F238E27FC236}">
                    <a16:creationId xmlns:a16="http://schemas.microsoft.com/office/drawing/2014/main" id="{70F54918-37DD-E1D3-F58C-26BCC55D507E}"/>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134" name="Group 9060">
              <a:extLst>
                <a:ext uri="{FF2B5EF4-FFF2-40B4-BE49-F238E27FC236}">
                  <a16:creationId xmlns:a16="http://schemas.microsoft.com/office/drawing/2014/main" id="{F8D93712-05B1-20CE-D77A-D992EA9D129F}"/>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135" name="Rectangle: Top Corners Rounded 9124">
                <a:hlinkClick xmlns:r="http://schemas.openxmlformats.org/officeDocument/2006/relationships" r:id="rId7"/>
                <a:extLst>
                  <a:ext uri="{FF2B5EF4-FFF2-40B4-BE49-F238E27FC236}">
                    <a16:creationId xmlns:a16="http://schemas.microsoft.com/office/drawing/2014/main" id="{4674E480-E212-7428-7F06-9DA1AD8FBBB2}"/>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6" name="Rectangle: Top Corners Rounded 9125">
                <a:extLst>
                  <a:ext uri="{FF2B5EF4-FFF2-40B4-BE49-F238E27FC236}">
                    <a16:creationId xmlns:a16="http://schemas.microsoft.com/office/drawing/2014/main" id="{527A9BB6-7BD6-D9FD-7469-3D01924A091A}"/>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76" name="Group 75">
            <a:extLst>
              <a:ext uri="{FF2B5EF4-FFF2-40B4-BE49-F238E27FC236}">
                <a16:creationId xmlns:a16="http://schemas.microsoft.com/office/drawing/2014/main" id="{8EC5A400-4641-5F6A-12B0-D30C4F2CC913}"/>
              </a:ext>
            </a:extLst>
          </xdr:cNvPr>
          <xdr:cNvGrpSpPr/>
        </xdr:nvGrpSpPr>
        <xdr:grpSpPr>
          <a:xfrm>
            <a:off x="62049" y="4045322"/>
            <a:ext cx="2652848" cy="1518167"/>
            <a:chOff x="54429" y="4064474"/>
            <a:chExt cx="2732373" cy="1421339"/>
          </a:xfrm>
        </xdr:grpSpPr>
        <xdr:sp macro="" textlink="">
          <xdr:nvSpPr>
            <xdr:cNvPr id="116" name="Rounded Rectangle 33">
              <a:extLst>
                <a:ext uri="{FF2B5EF4-FFF2-40B4-BE49-F238E27FC236}">
                  <a16:creationId xmlns:a16="http://schemas.microsoft.com/office/drawing/2014/main" id="{354C7A0E-1B98-B1B4-7BFB-266ED5B29E56}"/>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117" name="Group 9065">
              <a:extLst>
                <a:ext uri="{FF2B5EF4-FFF2-40B4-BE49-F238E27FC236}">
                  <a16:creationId xmlns:a16="http://schemas.microsoft.com/office/drawing/2014/main" id="{D4323947-ED60-AAB0-0D70-6A745B0A9E4E}"/>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127" name="Rectangle: Top Corners Rounded 9116">
                <a:hlinkClick xmlns:r="http://schemas.openxmlformats.org/officeDocument/2006/relationships" r:id="rId8"/>
                <a:extLst>
                  <a:ext uri="{FF2B5EF4-FFF2-40B4-BE49-F238E27FC236}">
                    <a16:creationId xmlns:a16="http://schemas.microsoft.com/office/drawing/2014/main" id="{00FFD87D-618A-1521-CBAC-590E68D2B59F}"/>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128" name="Rectangle: Top Corners Rounded 9117">
                <a:extLst>
                  <a:ext uri="{FF2B5EF4-FFF2-40B4-BE49-F238E27FC236}">
                    <a16:creationId xmlns:a16="http://schemas.microsoft.com/office/drawing/2014/main" id="{A4E694CB-E744-9E1F-DC2C-636EA186FDD9}"/>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118" name="Group 9066">
              <a:extLst>
                <a:ext uri="{FF2B5EF4-FFF2-40B4-BE49-F238E27FC236}">
                  <a16:creationId xmlns:a16="http://schemas.microsoft.com/office/drawing/2014/main" id="{EEE46504-CED2-6ED0-F448-E6FA7FD0583D}"/>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125" name="Rectangle: Top Corners Rounded 9114">
                <a:hlinkClick xmlns:r="http://schemas.openxmlformats.org/officeDocument/2006/relationships" r:id="rId9"/>
                <a:extLst>
                  <a:ext uri="{FF2B5EF4-FFF2-40B4-BE49-F238E27FC236}">
                    <a16:creationId xmlns:a16="http://schemas.microsoft.com/office/drawing/2014/main" id="{8172D351-A2FB-9E29-63CC-3A271BB4CF9C}"/>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126" name="Rectangle: Top Corners Rounded 9115">
                <a:extLst>
                  <a:ext uri="{FF2B5EF4-FFF2-40B4-BE49-F238E27FC236}">
                    <a16:creationId xmlns:a16="http://schemas.microsoft.com/office/drawing/2014/main" id="{55402EF6-6462-0026-3530-C762AEB6EE98}"/>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119" name="Group 9068">
              <a:extLst>
                <a:ext uri="{FF2B5EF4-FFF2-40B4-BE49-F238E27FC236}">
                  <a16:creationId xmlns:a16="http://schemas.microsoft.com/office/drawing/2014/main" id="{591F3593-787C-9C94-6512-7ABC110D54F1}"/>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123" name="Rectangle: Top Corners Rounded 9110">
                <a:hlinkClick xmlns:r="http://schemas.openxmlformats.org/officeDocument/2006/relationships" r:id="rId10"/>
                <a:extLst>
                  <a:ext uri="{FF2B5EF4-FFF2-40B4-BE49-F238E27FC236}">
                    <a16:creationId xmlns:a16="http://schemas.microsoft.com/office/drawing/2014/main" id="{E7A6ECE1-9EE4-FE4B-561E-88AACFDF912E}"/>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124" name="Rectangle: Top Corners Rounded 9111">
                <a:extLst>
                  <a:ext uri="{FF2B5EF4-FFF2-40B4-BE49-F238E27FC236}">
                    <a16:creationId xmlns:a16="http://schemas.microsoft.com/office/drawing/2014/main" id="{A0410207-1C08-9CEA-D47B-12584037CDFA}"/>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120" name="Group 9081">
              <a:extLst>
                <a:ext uri="{FF2B5EF4-FFF2-40B4-BE49-F238E27FC236}">
                  <a16:creationId xmlns:a16="http://schemas.microsoft.com/office/drawing/2014/main" id="{4B321C48-BCBB-9D92-4697-B741F5665734}"/>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121" name="Rectangle: Top Corners Rounded 9088">
                <a:hlinkClick xmlns:r="http://schemas.openxmlformats.org/officeDocument/2006/relationships" r:id="rId11"/>
                <a:extLst>
                  <a:ext uri="{FF2B5EF4-FFF2-40B4-BE49-F238E27FC236}">
                    <a16:creationId xmlns:a16="http://schemas.microsoft.com/office/drawing/2014/main" id="{2187164B-A387-1CEE-C8BE-1CC0E68077DF}"/>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122" name="Rectangle: Top Corners Rounded 9089">
                <a:extLst>
                  <a:ext uri="{FF2B5EF4-FFF2-40B4-BE49-F238E27FC236}">
                    <a16:creationId xmlns:a16="http://schemas.microsoft.com/office/drawing/2014/main" id="{3FA690AE-8542-1F8C-BB49-1781ED003EE4}"/>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77" name="Group 76">
            <a:extLst>
              <a:ext uri="{FF2B5EF4-FFF2-40B4-BE49-F238E27FC236}">
                <a16:creationId xmlns:a16="http://schemas.microsoft.com/office/drawing/2014/main" id="{86908677-7BF7-1EBC-AA8E-4EC9F45674E5}"/>
              </a:ext>
            </a:extLst>
          </xdr:cNvPr>
          <xdr:cNvGrpSpPr/>
        </xdr:nvGrpSpPr>
        <xdr:grpSpPr>
          <a:xfrm>
            <a:off x="62049" y="5692250"/>
            <a:ext cx="2650944" cy="1517420"/>
            <a:chOff x="58239" y="5610347"/>
            <a:chExt cx="2728564" cy="1431292"/>
          </a:xfrm>
        </xdr:grpSpPr>
        <xdr:sp macro="" textlink="">
          <xdr:nvSpPr>
            <xdr:cNvPr id="103" name="Rounded Rectangle 33">
              <a:extLst>
                <a:ext uri="{FF2B5EF4-FFF2-40B4-BE49-F238E27FC236}">
                  <a16:creationId xmlns:a16="http://schemas.microsoft.com/office/drawing/2014/main" id="{92471477-5DA1-9D7D-DD21-8E469ABAE1D8}"/>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104" name="Group 9071">
              <a:extLst>
                <a:ext uri="{FF2B5EF4-FFF2-40B4-BE49-F238E27FC236}">
                  <a16:creationId xmlns:a16="http://schemas.microsoft.com/office/drawing/2014/main" id="{00997C9B-3DFE-3195-5EAF-8D6B7F04BFB7}"/>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114" name="Rectangle: Top Corners Rounded 9106">
                <a:hlinkClick xmlns:r="http://schemas.openxmlformats.org/officeDocument/2006/relationships" r:id="rId12"/>
                <a:extLst>
                  <a:ext uri="{FF2B5EF4-FFF2-40B4-BE49-F238E27FC236}">
                    <a16:creationId xmlns:a16="http://schemas.microsoft.com/office/drawing/2014/main" id="{B9F291A8-060C-CEDD-3D57-EF4C0765C861}"/>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115" name="Rectangle: Top Corners Rounded 9107">
                <a:extLst>
                  <a:ext uri="{FF2B5EF4-FFF2-40B4-BE49-F238E27FC236}">
                    <a16:creationId xmlns:a16="http://schemas.microsoft.com/office/drawing/2014/main" id="{9F62802C-9971-6BC4-9ABC-A4B832F0FF04}"/>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105" name="Group 9072">
              <a:extLst>
                <a:ext uri="{FF2B5EF4-FFF2-40B4-BE49-F238E27FC236}">
                  <a16:creationId xmlns:a16="http://schemas.microsoft.com/office/drawing/2014/main" id="{4D014CCC-1495-3B95-5C14-F3FA8B9C6A61}"/>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112" name="Rectangle: Top Corners Rounded 9104">
                <a:hlinkClick xmlns:r="http://schemas.openxmlformats.org/officeDocument/2006/relationships" r:id="rId13"/>
                <a:extLst>
                  <a:ext uri="{FF2B5EF4-FFF2-40B4-BE49-F238E27FC236}">
                    <a16:creationId xmlns:a16="http://schemas.microsoft.com/office/drawing/2014/main" id="{C976AA70-E5C7-9A73-4827-F0ABE2E0969D}"/>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113" name="Rectangle: Top Corners Rounded 9105">
                <a:extLst>
                  <a:ext uri="{FF2B5EF4-FFF2-40B4-BE49-F238E27FC236}">
                    <a16:creationId xmlns:a16="http://schemas.microsoft.com/office/drawing/2014/main" id="{B464AB51-B6DD-414E-AC47-47C09661E061}"/>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106" name="Group 9073">
              <a:extLst>
                <a:ext uri="{FF2B5EF4-FFF2-40B4-BE49-F238E27FC236}">
                  <a16:creationId xmlns:a16="http://schemas.microsoft.com/office/drawing/2014/main" id="{28D6EB6D-F77A-0794-70D7-601581C8FEF5}"/>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110" name="Rectangle: Top Corners Rounded 9102">
                <a:hlinkClick xmlns:r="http://schemas.openxmlformats.org/officeDocument/2006/relationships" r:id="rId14"/>
                <a:extLst>
                  <a:ext uri="{FF2B5EF4-FFF2-40B4-BE49-F238E27FC236}">
                    <a16:creationId xmlns:a16="http://schemas.microsoft.com/office/drawing/2014/main" id="{B99B2CB9-5BEA-9A92-6F92-F03F1C2E3F6D}"/>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111" name="Rectangle: Top Corners Rounded 9103">
                <a:extLst>
                  <a:ext uri="{FF2B5EF4-FFF2-40B4-BE49-F238E27FC236}">
                    <a16:creationId xmlns:a16="http://schemas.microsoft.com/office/drawing/2014/main" id="{36C4575B-44A9-4968-4E2F-C5F1805DD8A5}"/>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107" name="Group 9082">
              <a:extLst>
                <a:ext uri="{FF2B5EF4-FFF2-40B4-BE49-F238E27FC236}">
                  <a16:creationId xmlns:a16="http://schemas.microsoft.com/office/drawing/2014/main" id="{80C7D13B-E80B-30B3-B148-F504727751C2}"/>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108" name="Rectangle: Top Corners Rounded 9086">
                <a:hlinkClick xmlns:r="http://schemas.openxmlformats.org/officeDocument/2006/relationships" r:id="rId15"/>
                <a:extLst>
                  <a:ext uri="{FF2B5EF4-FFF2-40B4-BE49-F238E27FC236}">
                    <a16:creationId xmlns:a16="http://schemas.microsoft.com/office/drawing/2014/main" id="{DCEB8D6C-EB0B-8BD1-406C-3E420B84D1D7}"/>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109" name="Rectangle: Top Corners Rounded 9087">
                <a:extLst>
                  <a:ext uri="{FF2B5EF4-FFF2-40B4-BE49-F238E27FC236}">
                    <a16:creationId xmlns:a16="http://schemas.microsoft.com/office/drawing/2014/main" id="{FC44BCF9-4702-479C-BE3B-ED916E122ED3}"/>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78" name="Group 77">
            <a:extLst>
              <a:ext uri="{FF2B5EF4-FFF2-40B4-BE49-F238E27FC236}">
                <a16:creationId xmlns:a16="http://schemas.microsoft.com/office/drawing/2014/main" id="{28EBD82F-2161-CE14-FBEF-A06C17B491BC}"/>
              </a:ext>
            </a:extLst>
          </xdr:cNvPr>
          <xdr:cNvGrpSpPr/>
        </xdr:nvGrpSpPr>
        <xdr:grpSpPr>
          <a:xfrm>
            <a:off x="62049" y="7328186"/>
            <a:ext cx="2650943" cy="1870566"/>
            <a:chOff x="58239" y="7180530"/>
            <a:chExt cx="2728563" cy="1723787"/>
          </a:xfrm>
        </xdr:grpSpPr>
        <xdr:sp macro="" textlink="">
          <xdr:nvSpPr>
            <xdr:cNvPr id="86" name="Rounded Rectangle 33">
              <a:extLst>
                <a:ext uri="{FF2B5EF4-FFF2-40B4-BE49-F238E27FC236}">
                  <a16:creationId xmlns:a16="http://schemas.microsoft.com/office/drawing/2014/main" id="{144939DC-9D8E-9AE3-FDF9-40E66E296D58}"/>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87" name="Group 9075">
              <a:extLst>
                <a:ext uri="{FF2B5EF4-FFF2-40B4-BE49-F238E27FC236}">
                  <a16:creationId xmlns:a16="http://schemas.microsoft.com/office/drawing/2014/main" id="{FDE41434-50B3-1D76-FFC8-F2DCAE2109D7}"/>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101" name="Rectangle: Top Corners Rounded 9100">
                <a:hlinkClick xmlns:r="http://schemas.openxmlformats.org/officeDocument/2006/relationships" r:id="rId16"/>
                <a:extLst>
                  <a:ext uri="{FF2B5EF4-FFF2-40B4-BE49-F238E27FC236}">
                    <a16:creationId xmlns:a16="http://schemas.microsoft.com/office/drawing/2014/main" id="{D5E1D727-B977-8888-3EC5-683B7125DA0D}"/>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102" name="Rectangle: Top Corners Rounded 9101">
                <a:extLst>
                  <a:ext uri="{FF2B5EF4-FFF2-40B4-BE49-F238E27FC236}">
                    <a16:creationId xmlns:a16="http://schemas.microsoft.com/office/drawing/2014/main" id="{03526DAB-7ABF-46D3-0323-5F7F00FF2898}"/>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88" name="Group 9076">
              <a:extLst>
                <a:ext uri="{FF2B5EF4-FFF2-40B4-BE49-F238E27FC236}">
                  <a16:creationId xmlns:a16="http://schemas.microsoft.com/office/drawing/2014/main" id="{585FAA84-786A-D9ED-A7DB-CEA380CAB7AB}"/>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99" name="Rectangle: Top Corners Rounded 9098">
                <a:hlinkClick xmlns:r="http://schemas.openxmlformats.org/officeDocument/2006/relationships" r:id="rId17"/>
                <a:extLst>
                  <a:ext uri="{FF2B5EF4-FFF2-40B4-BE49-F238E27FC236}">
                    <a16:creationId xmlns:a16="http://schemas.microsoft.com/office/drawing/2014/main" id="{25FB13FB-7C8F-85E4-704D-CD57F05D1B31}"/>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100" name="Rectangle: Top Corners Rounded 9099">
                <a:extLst>
                  <a:ext uri="{FF2B5EF4-FFF2-40B4-BE49-F238E27FC236}">
                    <a16:creationId xmlns:a16="http://schemas.microsoft.com/office/drawing/2014/main" id="{0858EA24-8D1F-7C5E-7338-CDE58C2C00B9}"/>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89" name="Group 9077">
              <a:extLst>
                <a:ext uri="{FF2B5EF4-FFF2-40B4-BE49-F238E27FC236}">
                  <a16:creationId xmlns:a16="http://schemas.microsoft.com/office/drawing/2014/main" id="{941D9957-77DA-B271-E520-872D08F53328}"/>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97" name="Rectangle: Top Corners Rounded 9096">
                <a:hlinkClick xmlns:r="http://schemas.openxmlformats.org/officeDocument/2006/relationships" r:id="rId18"/>
                <a:extLst>
                  <a:ext uri="{FF2B5EF4-FFF2-40B4-BE49-F238E27FC236}">
                    <a16:creationId xmlns:a16="http://schemas.microsoft.com/office/drawing/2014/main" id="{1D8B9A04-39A6-CB33-CD59-054F66BF6CEA}"/>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98" name="Rectangle: Top Corners Rounded 9097">
                <a:extLst>
                  <a:ext uri="{FF2B5EF4-FFF2-40B4-BE49-F238E27FC236}">
                    <a16:creationId xmlns:a16="http://schemas.microsoft.com/office/drawing/2014/main" id="{FD3C9BAE-9639-8898-BCD8-CB9C67F5D9CA}"/>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90" name="Group 9078">
              <a:extLst>
                <a:ext uri="{FF2B5EF4-FFF2-40B4-BE49-F238E27FC236}">
                  <a16:creationId xmlns:a16="http://schemas.microsoft.com/office/drawing/2014/main" id="{8D8F0409-AF5E-C4DB-5775-978B6FDAB6AC}"/>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94" name="Rectangle: Top Corners Rounded 9094">
                <a:hlinkClick xmlns:r="http://schemas.openxmlformats.org/officeDocument/2006/relationships" r:id="rId19"/>
                <a:extLst>
                  <a:ext uri="{FF2B5EF4-FFF2-40B4-BE49-F238E27FC236}">
                    <a16:creationId xmlns:a16="http://schemas.microsoft.com/office/drawing/2014/main" id="{721E9E9D-1387-50CF-4293-ABD37F581082}"/>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96" name="Rectangle: Top Corners Rounded 9095">
                <a:extLst>
                  <a:ext uri="{FF2B5EF4-FFF2-40B4-BE49-F238E27FC236}">
                    <a16:creationId xmlns:a16="http://schemas.microsoft.com/office/drawing/2014/main" id="{A6749A6B-8430-28D3-03A0-15135010B713}"/>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91" name="Group 9083">
              <a:extLst>
                <a:ext uri="{FF2B5EF4-FFF2-40B4-BE49-F238E27FC236}">
                  <a16:creationId xmlns:a16="http://schemas.microsoft.com/office/drawing/2014/main" id="{E475787F-D66D-82C9-0EA7-ECAFCFC85379}"/>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92" name="Rectangle: Top Corners Rounded 9084">
                <a:hlinkClick xmlns:r="http://schemas.openxmlformats.org/officeDocument/2006/relationships" r:id="rId20"/>
                <a:extLst>
                  <a:ext uri="{FF2B5EF4-FFF2-40B4-BE49-F238E27FC236}">
                    <a16:creationId xmlns:a16="http://schemas.microsoft.com/office/drawing/2014/main" id="{36B4A178-23CB-BB6D-80E8-5E9E19C3BE0A}"/>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93" name="Rectangle: Top Corners Rounded 9085">
                <a:extLst>
                  <a:ext uri="{FF2B5EF4-FFF2-40B4-BE49-F238E27FC236}">
                    <a16:creationId xmlns:a16="http://schemas.microsoft.com/office/drawing/2014/main" id="{6C08CB2E-C438-B4EE-69D6-13801182FC18}"/>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9" name="Group 78">
            <a:extLst>
              <a:ext uri="{FF2B5EF4-FFF2-40B4-BE49-F238E27FC236}">
                <a16:creationId xmlns:a16="http://schemas.microsoft.com/office/drawing/2014/main" id="{A83F98CB-2A44-EF27-B961-461EF7BE40F3}"/>
              </a:ext>
            </a:extLst>
          </xdr:cNvPr>
          <xdr:cNvGrpSpPr/>
        </xdr:nvGrpSpPr>
        <xdr:grpSpPr>
          <a:xfrm>
            <a:off x="250371" y="1390106"/>
            <a:ext cx="2466251" cy="617106"/>
            <a:chOff x="244929" y="1325880"/>
            <a:chExt cx="2525850" cy="556147"/>
          </a:xfrm>
        </xdr:grpSpPr>
        <xdr:grpSp>
          <xdr:nvGrpSpPr>
            <xdr:cNvPr id="80" name="Group 9052">
              <a:extLst>
                <a:ext uri="{FF2B5EF4-FFF2-40B4-BE49-F238E27FC236}">
                  <a16:creationId xmlns:a16="http://schemas.microsoft.com/office/drawing/2014/main" id="{C22A25F9-9044-1396-3E87-6C0D2EA500C3}"/>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84" name="Rectangle: Top Corners Rounded 9138">
                <a:hlinkClick xmlns:r="http://schemas.openxmlformats.org/officeDocument/2006/relationships" r:id="rId21"/>
                <a:extLst>
                  <a:ext uri="{FF2B5EF4-FFF2-40B4-BE49-F238E27FC236}">
                    <a16:creationId xmlns:a16="http://schemas.microsoft.com/office/drawing/2014/main" id="{D88DEB97-97E6-8BAE-47C8-942B8D47B928}"/>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85" name="Rectangle: Top Corners Rounded 9139">
                <a:extLst>
                  <a:ext uri="{FF2B5EF4-FFF2-40B4-BE49-F238E27FC236}">
                    <a16:creationId xmlns:a16="http://schemas.microsoft.com/office/drawing/2014/main" id="{A7F81E1F-DE4B-794D-E6AC-51FCDB1A0958}"/>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81" name="Group 9052">
              <a:extLst>
                <a:ext uri="{FF2B5EF4-FFF2-40B4-BE49-F238E27FC236}">
                  <a16:creationId xmlns:a16="http://schemas.microsoft.com/office/drawing/2014/main" id="{A7051CCE-DAD4-643E-F0CF-1ABE1B05986C}"/>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82" name="Rectangle: Top Corners Rounded 9138">
                <a:hlinkClick xmlns:r="http://schemas.openxmlformats.org/officeDocument/2006/relationships" r:id="rId21"/>
                <a:extLst>
                  <a:ext uri="{FF2B5EF4-FFF2-40B4-BE49-F238E27FC236}">
                    <a16:creationId xmlns:a16="http://schemas.microsoft.com/office/drawing/2014/main" id="{D3C88B3D-6018-E2DB-DD6E-CCD1524297B5}"/>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83" name="Rectangle: Top Corners Rounded 9139">
                <a:extLst>
                  <a:ext uri="{FF2B5EF4-FFF2-40B4-BE49-F238E27FC236}">
                    <a16:creationId xmlns:a16="http://schemas.microsoft.com/office/drawing/2014/main" id="{35B08E34-4F67-238E-1F9A-20E6466CC964}"/>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twoCellAnchor editAs="oneCell">
    <xdr:from>
      <xdr:col>1</xdr:col>
      <xdr:colOff>120968</xdr:colOff>
      <xdr:row>0</xdr:row>
      <xdr:rowOff>144779</xdr:rowOff>
    </xdr:from>
    <xdr:to>
      <xdr:col>4</xdr:col>
      <xdr:colOff>263236</xdr:colOff>
      <xdr:row>3</xdr:row>
      <xdr:rowOff>141703</xdr:rowOff>
    </xdr:to>
    <xdr:pic>
      <xdr:nvPicPr>
        <xdr:cNvPr id="4" name="Picture 77">
          <a:hlinkClick xmlns:r="http://schemas.openxmlformats.org/officeDocument/2006/relationships" r:id="rId1"/>
          <a:extLst>
            <a:ext uri="{FF2B5EF4-FFF2-40B4-BE49-F238E27FC236}">
              <a16:creationId xmlns:a16="http://schemas.microsoft.com/office/drawing/2014/main" id="{1A2B9D77-FCB3-4C77-86BE-53F37B781407}"/>
            </a:ext>
          </a:extLst>
        </xdr:cNvPr>
        <xdr:cNvPicPr>
          <a:picLocks noChangeAspect="1"/>
        </xdr:cNvPicPr>
      </xdr:nvPicPr>
      <xdr:blipFill>
        <a:blip xmlns:r="http://schemas.openxmlformats.org/officeDocument/2006/relationships" r:embed="rId2"/>
        <a:stretch>
          <a:fillRect/>
        </a:stretch>
      </xdr:blipFill>
      <xdr:spPr>
        <a:xfrm>
          <a:off x="349568" y="144779"/>
          <a:ext cx="2626388" cy="553184"/>
        </a:xfrm>
        <a:prstGeom prst="rect">
          <a:avLst/>
        </a:prstGeom>
        <a:ln>
          <a:noFill/>
        </a:ln>
      </xdr:spPr>
    </xdr:pic>
    <xdr:clientData/>
  </xdr:twoCellAnchor>
  <xdr:twoCellAnchor>
    <xdr:from>
      <xdr:col>10</xdr:col>
      <xdr:colOff>0</xdr:colOff>
      <xdr:row>199</xdr:row>
      <xdr:rowOff>235685</xdr:rowOff>
    </xdr:from>
    <xdr:to>
      <xdr:col>10</xdr:col>
      <xdr:colOff>60157</xdr:colOff>
      <xdr:row>199</xdr:row>
      <xdr:rowOff>441158</xdr:rowOff>
    </xdr:to>
    <xdr:sp macro="" textlink="">
      <xdr:nvSpPr>
        <xdr:cNvPr id="147" name="Rectangle 2217">
          <a:hlinkClick xmlns:r="http://schemas.openxmlformats.org/officeDocument/2006/relationships" r:id="rId22"/>
          <a:extLst>
            <a:ext uri="{FF2B5EF4-FFF2-40B4-BE49-F238E27FC236}">
              <a16:creationId xmlns:a16="http://schemas.microsoft.com/office/drawing/2014/main" id="{9CDFCFB0-248F-41AD-89DE-818D4FC4144B}"/>
            </a:ext>
          </a:extLst>
        </xdr:cNvPr>
        <xdr:cNvSpPr/>
      </xdr:nvSpPr>
      <xdr:spPr>
        <a:xfrm>
          <a:off x="24650700" y="77662505"/>
          <a:ext cx="60157" cy="530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0</xdr:colOff>
      <xdr:row>199</xdr:row>
      <xdr:rowOff>235685</xdr:rowOff>
    </xdr:from>
    <xdr:to>
      <xdr:col>10</xdr:col>
      <xdr:colOff>60157</xdr:colOff>
      <xdr:row>199</xdr:row>
      <xdr:rowOff>441158</xdr:rowOff>
    </xdr:to>
    <xdr:sp macro="" textlink="">
      <xdr:nvSpPr>
        <xdr:cNvPr id="148" name="Rectangle 2217">
          <a:hlinkClick xmlns:r="http://schemas.openxmlformats.org/officeDocument/2006/relationships" r:id="rId22"/>
          <a:extLst>
            <a:ext uri="{FF2B5EF4-FFF2-40B4-BE49-F238E27FC236}">
              <a16:creationId xmlns:a16="http://schemas.microsoft.com/office/drawing/2014/main" id="{7CFFA53D-8F44-4076-8884-1459E9FFD7B3}"/>
            </a:ext>
          </a:extLst>
        </xdr:cNvPr>
        <xdr:cNvSpPr/>
      </xdr:nvSpPr>
      <xdr:spPr>
        <a:xfrm>
          <a:off x="24650700" y="77662505"/>
          <a:ext cx="60157" cy="530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47353</xdr:colOff>
      <xdr:row>0</xdr:row>
      <xdr:rowOff>130628</xdr:rowOff>
    </xdr:from>
    <xdr:to>
      <xdr:col>5</xdr:col>
      <xdr:colOff>185181</xdr:colOff>
      <xdr:row>3</xdr:row>
      <xdr:rowOff>118200</xdr:rowOff>
    </xdr:to>
    <xdr:pic>
      <xdr:nvPicPr>
        <xdr:cNvPr id="2" name="Picture 77">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319496" y="130628"/>
          <a:ext cx="2610246" cy="552268"/>
        </a:xfrm>
        <a:prstGeom prst="rect">
          <a:avLst/>
        </a:prstGeom>
        <a:ln>
          <a:noFill/>
        </a:ln>
      </xdr:spPr>
    </xdr:pic>
    <xdr:clientData/>
  </xdr:twoCellAnchor>
  <xdr:twoCellAnchor>
    <xdr:from>
      <xdr:col>9</xdr:col>
      <xdr:colOff>3434171</xdr:colOff>
      <xdr:row>63</xdr:row>
      <xdr:rowOff>163286</xdr:rowOff>
    </xdr:from>
    <xdr:to>
      <xdr:col>9</xdr:col>
      <xdr:colOff>6128656</xdr:colOff>
      <xdr:row>64</xdr:row>
      <xdr:rowOff>216354</xdr:rowOff>
    </xdr:to>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400-000004000000}"/>
            </a:ext>
          </a:extLst>
        </xdr:cNvPr>
        <xdr:cNvSpPr txBox="1"/>
      </xdr:nvSpPr>
      <xdr:spPr>
        <a:xfrm>
          <a:off x="13540196" y="22470836"/>
          <a:ext cx="2694485" cy="386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9</xdr:col>
      <xdr:colOff>3434171</xdr:colOff>
      <xdr:row>63</xdr:row>
      <xdr:rowOff>163286</xdr:rowOff>
    </xdr:from>
    <xdr:to>
      <xdr:col>9</xdr:col>
      <xdr:colOff>6128656</xdr:colOff>
      <xdr:row>64</xdr:row>
      <xdr:rowOff>216354</xdr:rowOff>
    </xdr:to>
    <xdr:sp macro="" textlink="">
      <xdr:nvSpPr>
        <xdr:cNvPr id="7" name="TextBox 6">
          <a:hlinkClick xmlns:r="http://schemas.openxmlformats.org/officeDocument/2006/relationships" r:id="rId3"/>
          <a:extLst>
            <a:ext uri="{FF2B5EF4-FFF2-40B4-BE49-F238E27FC236}">
              <a16:creationId xmlns:a16="http://schemas.microsoft.com/office/drawing/2014/main" id="{0A9F0013-FF45-4629-84DC-17B1F6A12618}"/>
            </a:ext>
          </a:extLst>
        </xdr:cNvPr>
        <xdr:cNvSpPr txBox="1"/>
      </xdr:nvSpPr>
      <xdr:spPr>
        <a:xfrm>
          <a:off x="13279211" y="22459406"/>
          <a:ext cx="2694485" cy="380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0</xdr:col>
      <xdr:colOff>31518</xdr:colOff>
      <xdr:row>7</xdr:row>
      <xdr:rowOff>25805</xdr:rowOff>
    </xdr:from>
    <xdr:to>
      <xdr:col>5</xdr:col>
      <xdr:colOff>6449</xdr:colOff>
      <xdr:row>27</xdr:row>
      <xdr:rowOff>188647</xdr:rowOff>
    </xdr:to>
    <xdr:grpSp>
      <xdr:nvGrpSpPr>
        <xdr:cNvPr id="3" name="Group 2">
          <a:extLst>
            <a:ext uri="{FF2B5EF4-FFF2-40B4-BE49-F238E27FC236}">
              <a16:creationId xmlns:a16="http://schemas.microsoft.com/office/drawing/2014/main" id="{02D81712-BC58-42BD-AA08-A2215A0F11D9}"/>
            </a:ext>
          </a:extLst>
        </xdr:cNvPr>
        <xdr:cNvGrpSpPr/>
      </xdr:nvGrpSpPr>
      <xdr:grpSpPr>
        <a:xfrm>
          <a:off x="31518" y="1375634"/>
          <a:ext cx="2696360" cy="7695756"/>
          <a:chOff x="58239" y="1392011"/>
          <a:chExt cx="2656478" cy="7804836"/>
        </a:xfrm>
      </xdr:grpSpPr>
      <xdr:grpSp>
        <xdr:nvGrpSpPr>
          <xdr:cNvPr id="5" name="Group 4">
            <a:extLst>
              <a:ext uri="{FF2B5EF4-FFF2-40B4-BE49-F238E27FC236}">
                <a16:creationId xmlns:a16="http://schemas.microsoft.com/office/drawing/2014/main" id="{55A71A40-64A9-F77C-CB9E-422493E882EB}"/>
              </a:ext>
            </a:extLst>
          </xdr:cNvPr>
          <xdr:cNvGrpSpPr/>
        </xdr:nvGrpSpPr>
        <xdr:grpSpPr>
          <a:xfrm>
            <a:off x="63954" y="2165728"/>
            <a:ext cx="2650943" cy="1763747"/>
            <a:chOff x="58239" y="2021492"/>
            <a:chExt cx="2710815" cy="1640194"/>
          </a:xfrm>
        </xdr:grpSpPr>
        <xdr:grpSp>
          <xdr:nvGrpSpPr>
            <xdr:cNvPr id="59" name="Group 9055">
              <a:extLst>
                <a:ext uri="{FF2B5EF4-FFF2-40B4-BE49-F238E27FC236}">
                  <a16:creationId xmlns:a16="http://schemas.microsoft.com/office/drawing/2014/main" id="{68B31688-E733-3955-394D-972395B6BA0C}"/>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73" name="Rectangle: Top Corners Rounded 9132">
                <a:hlinkClick xmlns:r="http://schemas.openxmlformats.org/officeDocument/2006/relationships" r:id="rId4"/>
                <a:extLst>
                  <a:ext uri="{FF2B5EF4-FFF2-40B4-BE49-F238E27FC236}">
                    <a16:creationId xmlns:a16="http://schemas.microsoft.com/office/drawing/2014/main" id="{3221B0F7-FE23-24F5-1362-C5BFAD5C194A}"/>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4" name="Rectangle: Top Corners Rounded 9133">
                <a:extLst>
                  <a:ext uri="{FF2B5EF4-FFF2-40B4-BE49-F238E27FC236}">
                    <a16:creationId xmlns:a16="http://schemas.microsoft.com/office/drawing/2014/main" id="{F09EE3DA-83F4-056E-3AB2-F8DDBADF01D7}"/>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60" name="Rounded Rectangle 33">
              <a:extLst>
                <a:ext uri="{FF2B5EF4-FFF2-40B4-BE49-F238E27FC236}">
                  <a16:creationId xmlns:a16="http://schemas.microsoft.com/office/drawing/2014/main" id="{CA24F2AF-523D-004E-FFC2-B858124DB53B}"/>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61" name="Group 9057">
              <a:extLst>
                <a:ext uri="{FF2B5EF4-FFF2-40B4-BE49-F238E27FC236}">
                  <a16:creationId xmlns:a16="http://schemas.microsoft.com/office/drawing/2014/main" id="{285B52BD-0F6A-ECC7-002C-A0AC9F50D4E1}"/>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71" name="Rectangle: Top Corners Rounded 9130">
                <a:hlinkClick xmlns:r="http://schemas.openxmlformats.org/officeDocument/2006/relationships" r:id="rId5"/>
                <a:extLst>
                  <a:ext uri="{FF2B5EF4-FFF2-40B4-BE49-F238E27FC236}">
                    <a16:creationId xmlns:a16="http://schemas.microsoft.com/office/drawing/2014/main" id="{75B8EF66-AB4A-F636-9B8A-A72588E7EA6E}"/>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2" name="Rectangle: Top Corners Rounded 9131">
                <a:extLst>
                  <a:ext uri="{FF2B5EF4-FFF2-40B4-BE49-F238E27FC236}">
                    <a16:creationId xmlns:a16="http://schemas.microsoft.com/office/drawing/2014/main" id="{F3A27AF6-6802-FD6B-F378-DB1E8CF0130A}"/>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2" name="Group 9058">
              <a:extLst>
                <a:ext uri="{FF2B5EF4-FFF2-40B4-BE49-F238E27FC236}">
                  <a16:creationId xmlns:a16="http://schemas.microsoft.com/office/drawing/2014/main" id="{C5B5F1C3-9EE2-95FE-586C-FF7E01B45CA8}"/>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9" name="Rectangle: Top Corners Rounded 9128">
                <a:hlinkClick xmlns:r="http://schemas.openxmlformats.org/officeDocument/2006/relationships" r:id="rId6"/>
                <a:extLst>
                  <a:ext uri="{FF2B5EF4-FFF2-40B4-BE49-F238E27FC236}">
                    <a16:creationId xmlns:a16="http://schemas.microsoft.com/office/drawing/2014/main" id="{EC17A2A1-23C4-E3AA-D73F-A788A2903034}"/>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0" name="Rectangle: Top Corners Rounded 9129">
                <a:extLst>
                  <a:ext uri="{FF2B5EF4-FFF2-40B4-BE49-F238E27FC236}">
                    <a16:creationId xmlns:a16="http://schemas.microsoft.com/office/drawing/2014/main" id="{7A551EA2-1AC4-6ACB-CC3A-0284AF43DB37}"/>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3" name="Group 9059">
              <a:extLst>
                <a:ext uri="{FF2B5EF4-FFF2-40B4-BE49-F238E27FC236}">
                  <a16:creationId xmlns:a16="http://schemas.microsoft.com/office/drawing/2014/main" id="{8FA15399-EFF6-5F97-C37C-04D333C0A4B8}"/>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7" name="Rectangle: Top Corners Rounded 9126">
                <a:hlinkClick xmlns:r="http://schemas.openxmlformats.org/officeDocument/2006/relationships" r:id="rId7"/>
                <a:extLst>
                  <a:ext uri="{FF2B5EF4-FFF2-40B4-BE49-F238E27FC236}">
                    <a16:creationId xmlns:a16="http://schemas.microsoft.com/office/drawing/2014/main" id="{2B5CC0D5-4C55-CF25-C999-381AB4595E21}"/>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8" name="Rectangle: Top Corners Rounded 9127">
                <a:extLst>
                  <a:ext uri="{FF2B5EF4-FFF2-40B4-BE49-F238E27FC236}">
                    <a16:creationId xmlns:a16="http://schemas.microsoft.com/office/drawing/2014/main" id="{EC077562-467A-E1F1-478A-5889505B86FB}"/>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4" name="Group 9060">
              <a:extLst>
                <a:ext uri="{FF2B5EF4-FFF2-40B4-BE49-F238E27FC236}">
                  <a16:creationId xmlns:a16="http://schemas.microsoft.com/office/drawing/2014/main" id="{6BF745C4-2CB2-91B4-137B-B30EA3C9FEC8}"/>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5" name="Rectangle: Top Corners Rounded 9124">
                <a:hlinkClick xmlns:r="http://schemas.openxmlformats.org/officeDocument/2006/relationships" r:id="rId8"/>
                <a:extLst>
                  <a:ext uri="{FF2B5EF4-FFF2-40B4-BE49-F238E27FC236}">
                    <a16:creationId xmlns:a16="http://schemas.microsoft.com/office/drawing/2014/main" id="{9F6F0F9E-2DEE-3E16-7378-6B43A957F57C}"/>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6" name="Rectangle: Top Corners Rounded 9125">
                <a:extLst>
                  <a:ext uri="{FF2B5EF4-FFF2-40B4-BE49-F238E27FC236}">
                    <a16:creationId xmlns:a16="http://schemas.microsoft.com/office/drawing/2014/main" id="{4FC0F7B0-652A-E8CA-9D77-F8C8B881476E}"/>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323D24A9-F264-5ED9-2CE3-36956CE4F3FA}"/>
              </a:ext>
            </a:extLst>
          </xdr:cNvPr>
          <xdr:cNvGrpSpPr/>
        </xdr:nvGrpSpPr>
        <xdr:grpSpPr>
          <a:xfrm>
            <a:off x="62049" y="4045322"/>
            <a:ext cx="2652848" cy="1518167"/>
            <a:chOff x="54429" y="4064474"/>
            <a:chExt cx="2732373" cy="1421339"/>
          </a:xfrm>
        </xdr:grpSpPr>
        <xdr:sp macro="" textlink="">
          <xdr:nvSpPr>
            <xdr:cNvPr id="46" name="Rounded Rectangle 33">
              <a:extLst>
                <a:ext uri="{FF2B5EF4-FFF2-40B4-BE49-F238E27FC236}">
                  <a16:creationId xmlns:a16="http://schemas.microsoft.com/office/drawing/2014/main" id="{24894907-4D75-E218-913C-5313F76C07B3}"/>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7" name="Group 9065">
              <a:extLst>
                <a:ext uri="{FF2B5EF4-FFF2-40B4-BE49-F238E27FC236}">
                  <a16:creationId xmlns:a16="http://schemas.microsoft.com/office/drawing/2014/main" id="{3C826D78-D954-83F4-A6C6-23BFBAA03868}"/>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7" name="Rectangle: Top Corners Rounded 9116">
                <a:hlinkClick xmlns:r="http://schemas.openxmlformats.org/officeDocument/2006/relationships" r:id="rId9"/>
                <a:extLst>
                  <a:ext uri="{FF2B5EF4-FFF2-40B4-BE49-F238E27FC236}">
                    <a16:creationId xmlns:a16="http://schemas.microsoft.com/office/drawing/2014/main" id="{271CF139-6809-F68A-4391-E5E1C86730CE}"/>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8" name="Rectangle: Top Corners Rounded 9117">
                <a:extLst>
                  <a:ext uri="{FF2B5EF4-FFF2-40B4-BE49-F238E27FC236}">
                    <a16:creationId xmlns:a16="http://schemas.microsoft.com/office/drawing/2014/main" id="{A30423ED-9180-7FBA-FF74-B438D29C1CC2}"/>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8" name="Group 9066">
              <a:extLst>
                <a:ext uri="{FF2B5EF4-FFF2-40B4-BE49-F238E27FC236}">
                  <a16:creationId xmlns:a16="http://schemas.microsoft.com/office/drawing/2014/main" id="{5BBB81A8-D09B-EC6C-F0A4-A09A481460EE}"/>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5" name="Rectangle: Top Corners Rounded 9114">
                <a:hlinkClick xmlns:r="http://schemas.openxmlformats.org/officeDocument/2006/relationships" r:id="rId10"/>
                <a:extLst>
                  <a:ext uri="{FF2B5EF4-FFF2-40B4-BE49-F238E27FC236}">
                    <a16:creationId xmlns:a16="http://schemas.microsoft.com/office/drawing/2014/main" id="{54B22C77-73B7-3AAD-C8B0-DEBCBEE9C641}"/>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6" name="Rectangle: Top Corners Rounded 9115">
                <a:extLst>
                  <a:ext uri="{FF2B5EF4-FFF2-40B4-BE49-F238E27FC236}">
                    <a16:creationId xmlns:a16="http://schemas.microsoft.com/office/drawing/2014/main" id="{3FAB42FA-7C6C-F874-D401-6F53A3B28A55}"/>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9" name="Group 9068">
              <a:extLst>
                <a:ext uri="{FF2B5EF4-FFF2-40B4-BE49-F238E27FC236}">
                  <a16:creationId xmlns:a16="http://schemas.microsoft.com/office/drawing/2014/main" id="{633A5C86-F89A-E69E-E754-364910168B27}"/>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3" name="Rectangle: Top Corners Rounded 9110">
                <a:hlinkClick xmlns:r="http://schemas.openxmlformats.org/officeDocument/2006/relationships" r:id="rId11"/>
                <a:extLst>
                  <a:ext uri="{FF2B5EF4-FFF2-40B4-BE49-F238E27FC236}">
                    <a16:creationId xmlns:a16="http://schemas.microsoft.com/office/drawing/2014/main" id="{76C6AB33-665E-A50F-EBB1-27F184C151AE}"/>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4" name="Rectangle: Top Corners Rounded 9111">
                <a:extLst>
                  <a:ext uri="{FF2B5EF4-FFF2-40B4-BE49-F238E27FC236}">
                    <a16:creationId xmlns:a16="http://schemas.microsoft.com/office/drawing/2014/main" id="{A01DCCC5-F5F2-2F07-08A5-82447F46178D}"/>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50" name="Group 9081">
              <a:extLst>
                <a:ext uri="{FF2B5EF4-FFF2-40B4-BE49-F238E27FC236}">
                  <a16:creationId xmlns:a16="http://schemas.microsoft.com/office/drawing/2014/main" id="{DCE4FF99-852E-FF18-387E-3F21B3E17DBC}"/>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51" name="Rectangle: Top Corners Rounded 9088">
                <a:hlinkClick xmlns:r="http://schemas.openxmlformats.org/officeDocument/2006/relationships" r:id="rId12"/>
                <a:extLst>
                  <a:ext uri="{FF2B5EF4-FFF2-40B4-BE49-F238E27FC236}">
                    <a16:creationId xmlns:a16="http://schemas.microsoft.com/office/drawing/2014/main" id="{8AEC9817-531D-39C8-8576-F0EFAE0A2481}"/>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2" name="Rectangle: Top Corners Rounded 9089">
                <a:extLst>
                  <a:ext uri="{FF2B5EF4-FFF2-40B4-BE49-F238E27FC236}">
                    <a16:creationId xmlns:a16="http://schemas.microsoft.com/office/drawing/2014/main" id="{3C1D41C6-9D52-E051-1F1E-E823EF9F4093}"/>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8" name="Group 7">
            <a:extLst>
              <a:ext uri="{FF2B5EF4-FFF2-40B4-BE49-F238E27FC236}">
                <a16:creationId xmlns:a16="http://schemas.microsoft.com/office/drawing/2014/main" id="{CC00E6F5-85C6-8F69-9772-17DC8BBD380C}"/>
              </a:ext>
            </a:extLst>
          </xdr:cNvPr>
          <xdr:cNvGrpSpPr/>
        </xdr:nvGrpSpPr>
        <xdr:grpSpPr>
          <a:xfrm>
            <a:off x="62049" y="5692250"/>
            <a:ext cx="2650944" cy="1517420"/>
            <a:chOff x="58239" y="5610347"/>
            <a:chExt cx="2728564" cy="1431292"/>
          </a:xfrm>
        </xdr:grpSpPr>
        <xdr:sp macro="" textlink="">
          <xdr:nvSpPr>
            <xdr:cNvPr id="33" name="Rounded Rectangle 33">
              <a:extLst>
                <a:ext uri="{FF2B5EF4-FFF2-40B4-BE49-F238E27FC236}">
                  <a16:creationId xmlns:a16="http://schemas.microsoft.com/office/drawing/2014/main" id="{729C0B2B-2263-BB4F-5684-4515485AACBD}"/>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4" name="Group 9071">
              <a:extLst>
                <a:ext uri="{FF2B5EF4-FFF2-40B4-BE49-F238E27FC236}">
                  <a16:creationId xmlns:a16="http://schemas.microsoft.com/office/drawing/2014/main" id="{54CFA5C3-EA7C-CD9E-4B05-DA126BF85EF6}"/>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4" name="Rectangle: Top Corners Rounded 9106">
                <a:hlinkClick xmlns:r="http://schemas.openxmlformats.org/officeDocument/2006/relationships" r:id="rId13"/>
                <a:extLst>
                  <a:ext uri="{FF2B5EF4-FFF2-40B4-BE49-F238E27FC236}">
                    <a16:creationId xmlns:a16="http://schemas.microsoft.com/office/drawing/2014/main" id="{A8F78FB5-0BAA-2259-AC12-E34D7BD164A6}"/>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5" name="Rectangle: Top Corners Rounded 9107">
                <a:extLst>
                  <a:ext uri="{FF2B5EF4-FFF2-40B4-BE49-F238E27FC236}">
                    <a16:creationId xmlns:a16="http://schemas.microsoft.com/office/drawing/2014/main" id="{44C37A49-ACB2-F217-DBA4-2EB20D185C0E}"/>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5" name="Group 9072">
              <a:extLst>
                <a:ext uri="{FF2B5EF4-FFF2-40B4-BE49-F238E27FC236}">
                  <a16:creationId xmlns:a16="http://schemas.microsoft.com/office/drawing/2014/main" id="{0F05706C-85CD-A78D-6FD6-22D5C02A4089}"/>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42" name="Rectangle: Top Corners Rounded 9104">
                <a:hlinkClick xmlns:r="http://schemas.openxmlformats.org/officeDocument/2006/relationships" r:id="rId14"/>
                <a:extLst>
                  <a:ext uri="{FF2B5EF4-FFF2-40B4-BE49-F238E27FC236}">
                    <a16:creationId xmlns:a16="http://schemas.microsoft.com/office/drawing/2014/main" id="{67C95116-6F9D-2BE3-9583-7A7EF50821DD}"/>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3" name="Rectangle: Top Corners Rounded 9105">
                <a:extLst>
                  <a:ext uri="{FF2B5EF4-FFF2-40B4-BE49-F238E27FC236}">
                    <a16:creationId xmlns:a16="http://schemas.microsoft.com/office/drawing/2014/main" id="{8C25D697-7744-B2A5-0D4E-F80E759A4B77}"/>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6" name="Group 9073">
              <a:extLst>
                <a:ext uri="{FF2B5EF4-FFF2-40B4-BE49-F238E27FC236}">
                  <a16:creationId xmlns:a16="http://schemas.microsoft.com/office/drawing/2014/main" id="{1FCCB4D2-E541-2A60-0F0B-436AF8F481CB}"/>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40" name="Rectangle: Top Corners Rounded 9102">
                <a:hlinkClick xmlns:r="http://schemas.openxmlformats.org/officeDocument/2006/relationships" r:id="rId15"/>
                <a:extLst>
                  <a:ext uri="{FF2B5EF4-FFF2-40B4-BE49-F238E27FC236}">
                    <a16:creationId xmlns:a16="http://schemas.microsoft.com/office/drawing/2014/main" id="{2EB757EE-EB37-793E-5207-32FAC9ACDE10}"/>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1" name="Rectangle: Top Corners Rounded 9103">
                <a:extLst>
                  <a:ext uri="{FF2B5EF4-FFF2-40B4-BE49-F238E27FC236}">
                    <a16:creationId xmlns:a16="http://schemas.microsoft.com/office/drawing/2014/main" id="{268CCD7D-F96E-1266-7408-60D776B79633}"/>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7" name="Group 9082">
              <a:extLst>
                <a:ext uri="{FF2B5EF4-FFF2-40B4-BE49-F238E27FC236}">
                  <a16:creationId xmlns:a16="http://schemas.microsoft.com/office/drawing/2014/main" id="{AF1D62B1-03A4-74F7-AA1F-390B50D95E60}"/>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8" name="Rectangle: Top Corners Rounded 9086">
                <a:hlinkClick xmlns:r="http://schemas.openxmlformats.org/officeDocument/2006/relationships" r:id="rId16"/>
                <a:extLst>
                  <a:ext uri="{FF2B5EF4-FFF2-40B4-BE49-F238E27FC236}">
                    <a16:creationId xmlns:a16="http://schemas.microsoft.com/office/drawing/2014/main" id="{A9B75D70-958A-A90A-5BA0-02E738F231B6}"/>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9" name="Rectangle: Top Corners Rounded 9087">
                <a:extLst>
                  <a:ext uri="{FF2B5EF4-FFF2-40B4-BE49-F238E27FC236}">
                    <a16:creationId xmlns:a16="http://schemas.microsoft.com/office/drawing/2014/main" id="{A986F441-7B57-851F-835E-07E457ED9EEE}"/>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9" name="Group 8">
            <a:extLst>
              <a:ext uri="{FF2B5EF4-FFF2-40B4-BE49-F238E27FC236}">
                <a16:creationId xmlns:a16="http://schemas.microsoft.com/office/drawing/2014/main" id="{1DE0994B-6932-DE6A-1C3D-C50FF146D2C3}"/>
              </a:ext>
            </a:extLst>
          </xdr:cNvPr>
          <xdr:cNvGrpSpPr/>
        </xdr:nvGrpSpPr>
        <xdr:grpSpPr>
          <a:xfrm>
            <a:off x="62049" y="7328186"/>
            <a:ext cx="2650943" cy="1870566"/>
            <a:chOff x="58239" y="7180530"/>
            <a:chExt cx="2728563" cy="1723787"/>
          </a:xfrm>
        </xdr:grpSpPr>
        <xdr:sp macro="" textlink="">
          <xdr:nvSpPr>
            <xdr:cNvPr id="17" name="Rounded Rectangle 33">
              <a:extLst>
                <a:ext uri="{FF2B5EF4-FFF2-40B4-BE49-F238E27FC236}">
                  <a16:creationId xmlns:a16="http://schemas.microsoft.com/office/drawing/2014/main" id="{3675ED22-CB9A-3C38-405C-C19F1188BB19}"/>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8" name="Group 9075">
              <a:extLst>
                <a:ext uri="{FF2B5EF4-FFF2-40B4-BE49-F238E27FC236}">
                  <a16:creationId xmlns:a16="http://schemas.microsoft.com/office/drawing/2014/main" id="{A95095AD-DB40-5AC1-CD22-5E5B021E739B}"/>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31" name="Rectangle: Top Corners Rounded 9100">
                <a:hlinkClick xmlns:r="http://schemas.openxmlformats.org/officeDocument/2006/relationships" r:id="rId17"/>
                <a:extLst>
                  <a:ext uri="{FF2B5EF4-FFF2-40B4-BE49-F238E27FC236}">
                    <a16:creationId xmlns:a16="http://schemas.microsoft.com/office/drawing/2014/main" id="{51620D93-8A45-DDB3-34EC-86CA8A3016ED}"/>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2" name="Rectangle: Top Corners Rounded 9101">
                <a:extLst>
                  <a:ext uri="{FF2B5EF4-FFF2-40B4-BE49-F238E27FC236}">
                    <a16:creationId xmlns:a16="http://schemas.microsoft.com/office/drawing/2014/main" id="{0E00AF66-67D1-CA2F-D784-750132EA4A98}"/>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76">
              <a:extLst>
                <a:ext uri="{FF2B5EF4-FFF2-40B4-BE49-F238E27FC236}">
                  <a16:creationId xmlns:a16="http://schemas.microsoft.com/office/drawing/2014/main" id="{7F6CE8AA-F5D8-ABC2-EB48-037CF76A8BCB}"/>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9" name="Rectangle: Top Corners Rounded 9098">
                <a:hlinkClick xmlns:r="http://schemas.openxmlformats.org/officeDocument/2006/relationships" r:id="rId18"/>
                <a:extLst>
                  <a:ext uri="{FF2B5EF4-FFF2-40B4-BE49-F238E27FC236}">
                    <a16:creationId xmlns:a16="http://schemas.microsoft.com/office/drawing/2014/main" id="{0C9F1061-D449-6BD9-2555-A646023A0832}"/>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0" name="Rectangle: Top Corners Rounded 9099">
                <a:extLst>
                  <a:ext uri="{FF2B5EF4-FFF2-40B4-BE49-F238E27FC236}">
                    <a16:creationId xmlns:a16="http://schemas.microsoft.com/office/drawing/2014/main" id="{8C89539A-1411-5F61-39FA-FA5457E58993}"/>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0" name="Group 9077">
              <a:extLst>
                <a:ext uri="{FF2B5EF4-FFF2-40B4-BE49-F238E27FC236}">
                  <a16:creationId xmlns:a16="http://schemas.microsoft.com/office/drawing/2014/main" id="{2CE70661-152F-D2A4-9324-4E43377AE0C8}"/>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7" name="Rectangle: Top Corners Rounded 9096">
                <a:hlinkClick xmlns:r="http://schemas.openxmlformats.org/officeDocument/2006/relationships" r:id="rId19"/>
                <a:extLst>
                  <a:ext uri="{FF2B5EF4-FFF2-40B4-BE49-F238E27FC236}">
                    <a16:creationId xmlns:a16="http://schemas.microsoft.com/office/drawing/2014/main" id="{45A77B88-4962-3F00-3C10-1E840BA616ED}"/>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8" name="Rectangle: Top Corners Rounded 9097">
                <a:extLst>
                  <a:ext uri="{FF2B5EF4-FFF2-40B4-BE49-F238E27FC236}">
                    <a16:creationId xmlns:a16="http://schemas.microsoft.com/office/drawing/2014/main" id="{1090569C-EE6D-9495-748C-7FD29FA8EF1F}"/>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1" name="Group 9078">
              <a:extLst>
                <a:ext uri="{FF2B5EF4-FFF2-40B4-BE49-F238E27FC236}">
                  <a16:creationId xmlns:a16="http://schemas.microsoft.com/office/drawing/2014/main" id="{185A4DD6-2941-BE28-4FD2-74E315E3B011}"/>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5" name="Rectangle: Top Corners Rounded 9094">
                <a:hlinkClick xmlns:r="http://schemas.openxmlformats.org/officeDocument/2006/relationships" r:id="rId20"/>
                <a:extLst>
                  <a:ext uri="{FF2B5EF4-FFF2-40B4-BE49-F238E27FC236}">
                    <a16:creationId xmlns:a16="http://schemas.microsoft.com/office/drawing/2014/main" id="{3BCB0B31-20EF-E4A3-E4FC-72A7ABD048D7}"/>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6" name="Rectangle: Top Corners Rounded 9095">
                <a:extLst>
                  <a:ext uri="{FF2B5EF4-FFF2-40B4-BE49-F238E27FC236}">
                    <a16:creationId xmlns:a16="http://schemas.microsoft.com/office/drawing/2014/main" id="{323D1F7D-8654-975F-438D-09630FE25861}"/>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2" name="Group 9083">
              <a:extLst>
                <a:ext uri="{FF2B5EF4-FFF2-40B4-BE49-F238E27FC236}">
                  <a16:creationId xmlns:a16="http://schemas.microsoft.com/office/drawing/2014/main" id="{1B5577D2-6357-C0BE-312B-3CEAE55C8DD9}"/>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3" name="Rectangle: Top Corners Rounded 9084">
                <a:hlinkClick xmlns:r="http://schemas.openxmlformats.org/officeDocument/2006/relationships" r:id="rId21"/>
                <a:extLst>
                  <a:ext uri="{FF2B5EF4-FFF2-40B4-BE49-F238E27FC236}">
                    <a16:creationId xmlns:a16="http://schemas.microsoft.com/office/drawing/2014/main" id="{FC1BB81E-285D-A8CD-CDBD-8C5A0C948AED}"/>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4" name="Rectangle: Top Corners Rounded 9085">
                <a:extLst>
                  <a:ext uri="{FF2B5EF4-FFF2-40B4-BE49-F238E27FC236}">
                    <a16:creationId xmlns:a16="http://schemas.microsoft.com/office/drawing/2014/main" id="{9DF08F93-F033-D555-E9A3-B7527A254E2D}"/>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10" name="Group 9">
            <a:extLst>
              <a:ext uri="{FF2B5EF4-FFF2-40B4-BE49-F238E27FC236}">
                <a16:creationId xmlns:a16="http://schemas.microsoft.com/office/drawing/2014/main" id="{416A329C-A022-AE54-29C4-5A26D80111BA}"/>
              </a:ext>
            </a:extLst>
          </xdr:cNvPr>
          <xdr:cNvGrpSpPr/>
        </xdr:nvGrpSpPr>
        <xdr:grpSpPr>
          <a:xfrm>
            <a:off x="250371" y="1390106"/>
            <a:ext cx="2466251" cy="617106"/>
            <a:chOff x="244929" y="1325880"/>
            <a:chExt cx="2525850" cy="556147"/>
          </a:xfrm>
        </xdr:grpSpPr>
        <xdr:grpSp>
          <xdr:nvGrpSpPr>
            <xdr:cNvPr id="11" name="Group 9052">
              <a:extLst>
                <a:ext uri="{FF2B5EF4-FFF2-40B4-BE49-F238E27FC236}">
                  <a16:creationId xmlns:a16="http://schemas.microsoft.com/office/drawing/2014/main" id="{2ABB56F3-B259-29F3-F161-9A756BCDF44C}"/>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5" name="Rectangle: Top Corners Rounded 9138">
                <a:hlinkClick xmlns:r="http://schemas.openxmlformats.org/officeDocument/2006/relationships" r:id="rId22"/>
                <a:extLst>
                  <a:ext uri="{FF2B5EF4-FFF2-40B4-BE49-F238E27FC236}">
                    <a16:creationId xmlns:a16="http://schemas.microsoft.com/office/drawing/2014/main" id="{D755C92C-1740-88E0-9E9E-237D269CAE3C}"/>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6" name="Rectangle: Top Corners Rounded 9139">
                <a:extLst>
                  <a:ext uri="{FF2B5EF4-FFF2-40B4-BE49-F238E27FC236}">
                    <a16:creationId xmlns:a16="http://schemas.microsoft.com/office/drawing/2014/main" id="{FAE2D075-2706-F9CA-33DB-A1A2EFE66518}"/>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12" name="Group 9052">
              <a:extLst>
                <a:ext uri="{FF2B5EF4-FFF2-40B4-BE49-F238E27FC236}">
                  <a16:creationId xmlns:a16="http://schemas.microsoft.com/office/drawing/2014/main" id="{F9419CBA-5275-27AF-B9F9-98F1698F39E4}"/>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3" name="Rectangle: Top Corners Rounded 9138">
                <a:hlinkClick xmlns:r="http://schemas.openxmlformats.org/officeDocument/2006/relationships" r:id="rId22"/>
                <a:extLst>
                  <a:ext uri="{FF2B5EF4-FFF2-40B4-BE49-F238E27FC236}">
                    <a16:creationId xmlns:a16="http://schemas.microsoft.com/office/drawing/2014/main" id="{668D4023-8F63-A927-D7A8-9D8A9164FA0B}"/>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4" name="Rectangle: Top Corners Rounded 9139">
                <a:extLst>
                  <a:ext uri="{FF2B5EF4-FFF2-40B4-BE49-F238E27FC236}">
                    <a16:creationId xmlns:a16="http://schemas.microsoft.com/office/drawing/2014/main" id="{99CD53FB-DABB-C997-4AFB-87B8893FCDAC}"/>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118250</xdr:colOff>
      <xdr:row>13</xdr:row>
      <xdr:rowOff>60021</xdr:rowOff>
    </xdr:from>
    <xdr:to>
      <xdr:col>6</xdr:col>
      <xdr:colOff>872821</xdr:colOff>
      <xdr:row>14</xdr:row>
      <xdr:rowOff>372618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547250" y="3249535"/>
          <a:ext cx="754571" cy="693597"/>
        </a:xfrm>
        <a:prstGeom prst="rect">
          <a:avLst/>
        </a:prstGeom>
        <a:ln>
          <a:noFill/>
        </a:ln>
      </xdr:spPr>
    </xdr:pic>
    <xdr:clientData/>
  </xdr:twoCellAnchor>
  <xdr:twoCellAnchor>
    <xdr:from>
      <xdr:col>6</xdr:col>
      <xdr:colOff>151737</xdr:colOff>
      <xdr:row>17</xdr:row>
      <xdr:rowOff>96351</xdr:rowOff>
    </xdr:from>
    <xdr:to>
      <xdr:col>6</xdr:col>
      <xdr:colOff>758719</xdr:colOff>
      <xdr:row>18</xdr:row>
      <xdr:rowOff>118965</xdr:rowOff>
    </xdr:to>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590262" y="4620726"/>
          <a:ext cx="606982" cy="727464"/>
        </a:xfrm>
        <a:prstGeom prst="rect">
          <a:avLst/>
        </a:prstGeom>
        <a:ln>
          <a:noFill/>
        </a:ln>
      </xdr:spPr>
    </xdr:pic>
    <xdr:clientData/>
  </xdr:twoCellAnchor>
  <xdr:twoCellAnchor>
    <xdr:from>
      <xdr:col>6</xdr:col>
      <xdr:colOff>62300</xdr:colOff>
      <xdr:row>28</xdr:row>
      <xdr:rowOff>137359</xdr:rowOff>
    </xdr:from>
    <xdr:to>
      <xdr:col>6</xdr:col>
      <xdr:colOff>756355</xdr:colOff>
      <xdr:row>29</xdr:row>
      <xdr:rowOff>362876</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77862" t="12001" r="2812" b="4892"/>
        <a:stretch/>
      </xdr:blipFill>
      <xdr:spPr bwMode="auto">
        <a:xfrm>
          <a:off x="3491300" y="9259588"/>
          <a:ext cx="694055" cy="7480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66585</xdr:colOff>
      <xdr:row>0</xdr:row>
      <xdr:rowOff>97971</xdr:rowOff>
    </xdr:from>
    <xdr:to>
      <xdr:col>5</xdr:col>
      <xdr:colOff>41218</xdr:colOff>
      <xdr:row>3</xdr:row>
      <xdr:rowOff>109673</xdr:rowOff>
    </xdr:to>
    <xdr:pic>
      <xdr:nvPicPr>
        <xdr:cNvPr id="6" name="Picture 82">
          <a:hlinkClick xmlns:r="http://schemas.openxmlformats.org/officeDocument/2006/relationships" r:id="rId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tretch>
          <a:fillRect/>
        </a:stretch>
      </xdr:blipFill>
      <xdr:spPr>
        <a:xfrm>
          <a:off x="333285" y="97971"/>
          <a:ext cx="2472088" cy="554627"/>
        </a:xfrm>
        <a:prstGeom prst="rect">
          <a:avLst/>
        </a:prstGeom>
        <a:ln>
          <a:noFill/>
        </a:ln>
      </xdr:spPr>
    </xdr:pic>
    <xdr:clientData/>
  </xdr:twoCellAnchor>
  <xdr:twoCellAnchor>
    <xdr:from>
      <xdr:col>8</xdr:col>
      <xdr:colOff>0</xdr:colOff>
      <xdr:row>17</xdr:row>
      <xdr:rowOff>794657</xdr:rowOff>
    </xdr:from>
    <xdr:to>
      <xdr:col>8</xdr:col>
      <xdr:colOff>2953838</xdr:colOff>
      <xdr:row>17</xdr:row>
      <xdr:rowOff>1014821</xdr:rowOff>
    </xdr:to>
    <xdr:sp macro="" textlink="">
      <xdr:nvSpPr>
        <xdr:cNvPr id="7" name="TextBox 6">
          <a:hlinkClick xmlns:r="http://schemas.openxmlformats.org/officeDocument/2006/relationships" r:id="rId6"/>
          <a:extLst>
            <a:ext uri="{FF2B5EF4-FFF2-40B4-BE49-F238E27FC236}">
              <a16:creationId xmlns:a16="http://schemas.microsoft.com/office/drawing/2014/main" id="{00000000-0008-0000-0500-000007000000}"/>
            </a:ext>
          </a:extLst>
        </xdr:cNvPr>
        <xdr:cNvSpPr txBox="1"/>
      </xdr:nvSpPr>
      <xdr:spPr>
        <a:xfrm>
          <a:off x="13020675" y="5233307"/>
          <a:ext cx="2953838"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5080</xdr:colOff>
      <xdr:row>20</xdr:row>
      <xdr:rowOff>172812</xdr:rowOff>
    </xdr:from>
    <xdr:to>
      <xdr:col>8</xdr:col>
      <xdr:colOff>2957648</xdr:colOff>
      <xdr:row>20</xdr:row>
      <xdr:rowOff>390436</xdr:rowOff>
    </xdr:to>
    <xdr:sp macro="" textlink="">
      <xdr:nvSpPr>
        <xdr:cNvPr id="8" name="TextBox 90">
          <a:hlinkClick xmlns:r="http://schemas.openxmlformats.org/officeDocument/2006/relationships" r:id="rId6"/>
          <a:extLst>
            <a:ext uri="{FF2B5EF4-FFF2-40B4-BE49-F238E27FC236}">
              <a16:creationId xmlns:a16="http://schemas.microsoft.com/office/drawing/2014/main" id="{00000000-0008-0000-0500-000008000000}"/>
            </a:ext>
          </a:extLst>
        </xdr:cNvPr>
        <xdr:cNvSpPr txBox="1"/>
      </xdr:nvSpPr>
      <xdr:spPr>
        <a:xfrm>
          <a:off x="13025755" y="6221187"/>
          <a:ext cx="2952568" cy="21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7</xdr:col>
      <xdr:colOff>4321628</xdr:colOff>
      <xdr:row>8</xdr:row>
      <xdr:rowOff>108857</xdr:rowOff>
    </xdr:from>
    <xdr:to>
      <xdr:col>7</xdr:col>
      <xdr:colOff>6041571</xdr:colOff>
      <xdr:row>8</xdr:row>
      <xdr:rowOff>402771</xdr:rowOff>
    </xdr:to>
    <xdr:sp macro="" textlink="">
      <xdr:nvSpPr>
        <xdr:cNvPr id="12" name="Rectangle 13">
          <a:extLst>
            <a:ext uri="{FF2B5EF4-FFF2-40B4-BE49-F238E27FC236}">
              <a16:creationId xmlns:a16="http://schemas.microsoft.com/office/drawing/2014/main" id="{00000000-0008-0000-0500-00000C000000}"/>
            </a:ext>
          </a:extLst>
        </xdr:cNvPr>
        <xdr:cNvSpPr/>
      </xdr:nvSpPr>
      <xdr:spPr>
        <a:xfrm>
          <a:off x="8874578" y="1651907"/>
          <a:ext cx="1719943" cy="2939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0</xdr:colOff>
      <xdr:row>17</xdr:row>
      <xdr:rowOff>794657</xdr:rowOff>
    </xdr:from>
    <xdr:to>
      <xdr:col>8</xdr:col>
      <xdr:colOff>2953838</xdr:colOff>
      <xdr:row>17</xdr:row>
      <xdr:rowOff>1014821</xdr:rowOff>
    </xdr:to>
    <xdr:sp macro="" textlink="">
      <xdr:nvSpPr>
        <xdr:cNvPr id="13" name="TextBox 12">
          <a:hlinkClick xmlns:r="http://schemas.openxmlformats.org/officeDocument/2006/relationships" r:id="rId6"/>
          <a:extLst>
            <a:ext uri="{FF2B5EF4-FFF2-40B4-BE49-F238E27FC236}">
              <a16:creationId xmlns:a16="http://schemas.microsoft.com/office/drawing/2014/main" id="{00000000-0008-0000-0500-00000D000000}"/>
            </a:ext>
          </a:extLst>
        </xdr:cNvPr>
        <xdr:cNvSpPr txBox="1"/>
      </xdr:nvSpPr>
      <xdr:spPr>
        <a:xfrm>
          <a:off x="13020675" y="5233307"/>
          <a:ext cx="2953838"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6</xdr:col>
      <xdr:colOff>76744</xdr:colOff>
      <xdr:row>23</xdr:row>
      <xdr:rowOff>140244</xdr:rowOff>
    </xdr:from>
    <xdr:to>
      <xdr:col>6</xdr:col>
      <xdr:colOff>760992</xdr:colOff>
      <xdr:row>24</xdr:row>
      <xdr:rowOff>34381</xdr:rowOff>
    </xdr:to>
    <xdr:pic>
      <xdr:nvPicPr>
        <xdr:cNvPr id="115" name="Picture 65">
          <a:extLst>
            <a:ext uri="{FF2B5EF4-FFF2-40B4-BE49-F238E27FC236}">
              <a16:creationId xmlns:a16="http://schemas.microsoft.com/office/drawing/2014/main" id="{00000000-0008-0000-0500-000073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54029" t="15395" r="29792" b="8357"/>
        <a:stretch/>
      </xdr:blipFill>
      <xdr:spPr bwMode="auto">
        <a:xfrm>
          <a:off x="3505744" y="7107101"/>
          <a:ext cx="684248" cy="676185"/>
        </a:xfrm>
        <a:prstGeom prst="rect">
          <a:avLst/>
        </a:prstGeom>
        <a:ln>
          <a:noFill/>
        </a:ln>
        <a:extLst>
          <a:ext uri="{53640926-AAD7-44D8-BBD7-CCE9431645EC}">
            <a14:shadowObscured xmlns:a14="http://schemas.microsoft.com/office/drawing/2010/main"/>
          </a:ext>
        </a:extLst>
      </xdr:spPr>
    </xdr:pic>
    <xdr:clientData/>
  </xdr:twoCellAnchor>
  <xdr:twoCellAnchor>
    <xdr:from>
      <xdr:col>8</xdr:col>
      <xdr:colOff>0</xdr:colOff>
      <xdr:row>17</xdr:row>
      <xdr:rowOff>794657</xdr:rowOff>
    </xdr:from>
    <xdr:to>
      <xdr:col>8</xdr:col>
      <xdr:colOff>2953838</xdr:colOff>
      <xdr:row>17</xdr:row>
      <xdr:rowOff>1014821</xdr:rowOff>
    </xdr:to>
    <xdr:sp macro="" textlink="">
      <xdr:nvSpPr>
        <xdr:cNvPr id="9" name="TextBox 8">
          <a:hlinkClick xmlns:r="http://schemas.openxmlformats.org/officeDocument/2006/relationships" r:id="rId6"/>
          <a:extLst>
            <a:ext uri="{FF2B5EF4-FFF2-40B4-BE49-F238E27FC236}">
              <a16:creationId xmlns:a16="http://schemas.microsoft.com/office/drawing/2014/main" id="{B2317E44-C5CD-4D45-91ED-7A37FA4F2D14}"/>
            </a:ext>
          </a:extLst>
        </xdr:cNvPr>
        <xdr:cNvSpPr txBox="1"/>
      </xdr:nvSpPr>
      <xdr:spPr>
        <a:xfrm>
          <a:off x="12900660" y="5183777"/>
          <a:ext cx="2953838"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5080</xdr:colOff>
      <xdr:row>20</xdr:row>
      <xdr:rowOff>172812</xdr:rowOff>
    </xdr:from>
    <xdr:to>
      <xdr:col>8</xdr:col>
      <xdr:colOff>2957648</xdr:colOff>
      <xdr:row>20</xdr:row>
      <xdr:rowOff>390436</xdr:rowOff>
    </xdr:to>
    <xdr:sp macro="" textlink="">
      <xdr:nvSpPr>
        <xdr:cNvPr id="10" name="TextBox 90">
          <a:hlinkClick xmlns:r="http://schemas.openxmlformats.org/officeDocument/2006/relationships" r:id="rId6"/>
          <a:extLst>
            <a:ext uri="{FF2B5EF4-FFF2-40B4-BE49-F238E27FC236}">
              <a16:creationId xmlns:a16="http://schemas.microsoft.com/office/drawing/2014/main" id="{56410479-C2EF-49F8-9D7B-3707DDC96FB2}"/>
            </a:ext>
          </a:extLst>
        </xdr:cNvPr>
        <xdr:cNvSpPr txBox="1"/>
      </xdr:nvSpPr>
      <xdr:spPr>
        <a:xfrm>
          <a:off x="12905740" y="6162132"/>
          <a:ext cx="2952568" cy="217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8</xdr:col>
      <xdr:colOff>0</xdr:colOff>
      <xdr:row>17</xdr:row>
      <xdr:rowOff>794657</xdr:rowOff>
    </xdr:from>
    <xdr:to>
      <xdr:col>8</xdr:col>
      <xdr:colOff>2953838</xdr:colOff>
      <xdr:row>17</xdr:row>
      <xdr:rowOff>1014821</xdr:rowOff>
    </xdr:to>
    <xdr:sp macro="" textlink="">
      <xdr:nvSpPr>
        <xdr:cNvPr id="16" name="TextBox 15">
          <a:hlinkClick xmlns:r="http://schemas.openxmlformats.org/officeDocument/2006/relationships" r:id="rId6"/>
          <a:extLst>
            <a:ext uri="{FF2B5EF4-FFF2-40B4-BE49-F238E27FC236}">
              <a16:creationId xmlns:a16="http://schemas.microsoft.com/office/drawing/2014/main" id="{7149BDC6-D139-4A6A-94F5-9F967E81AD62}"/>
            </a:ext>
          </a:extLst>
        </xdr:cNvPr>
        <xdr:cNvSpPr txBox="1"/>
      </xdr:nvSpPr>
      <xdr:spPr>
        <a:xfrm>
          <a:off x="12900660" y="5183777"/>
          <a:ext cx="2953838"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0</xdr:col>
      <xdr:colOff>34563</xdr:colOff>
      <xdr:row>7</xdr:row>
      <xdr:rowOff>23677</xdr:rowOff>
    </xdr:from>
    <xdr:to>
      <xdr:col>5</xdr:col>
      <xdr:colOff>3630</xdr:colOff>
      <xdr:row>27</xdr:row>
      <xdr:rowOff>89314</xdr:rowOff>
    </xdr:to>
    <xdr:grpSp>
      <xdr:nvGrpSpPr>
        <xdr:cNvPr id="4" name="Group 3">
          <a:extLst>
            <a:ext uri="{FF2B5EF4-FFF2-40B4-BE49-F238E27FC236}">
              <a16:creationId xmlns:a16="http://schemas.microsoft.com/office/drawing/2014/main" id="{0AF60651-C19C-449A-97BC-F27B067C491B}"/>
            </a:ext>
          </a:extLst>
        </xdr:cNvPr>
        <xdr:cNvGrpSpPr/>
      </xdr:nvGrpSpPr>
      <xdr:grpSpPr>
        <a:xfrm>
          <a:off x="34563" y="1373506"/>
          <a:ext cx="2690496" cy="7729179"/>
          <a:chOff x="58239" y="1392011"/>
          <a:chExt cx="2656478" cy="7804836"/>
        </a:xfrm>
      </xdr:grpSpPr>
      <xdr:grpSp>
        <xdr:nvGrpSpPr>
          <xdr:cNvPr id="11" name="Group 10">
            <a:extLst>
              <a:ext uri="{FF2B5EF4-FFF2-40B4-BE49-F238E27FC236}">
                <a16:creationId xmlns:a16="http://schemas.microsoft.com/office/drawing/2014/main" id="{2EDB327E-CC62-6631-561F-457AE19F24D7}"/>
              </a:ext>
            </a:extLst>
          </xdr:cNvPr>
          <xdr:cNvGrpSpPr/>
        </xdr:nvGrpSpPr>
        <xdr:grpSpPr>
          <a:xfrm>
            <a:off x="63954" y="2165728"/>
            <a:ext cx="2650943" cy="1763747"/>
            <a:chOff x="58239" y="2021492"/>
            <a:chExt cx="2710815" cy="1640194"/>
          </a:xfrm>
        </xdr:grpSpPr>
        <xdr:grpSp>
          <xdr:nvGrpSpPr>
            <xdr:cNvPr id="68" name="Group 9055">
              <a:extLst>
                <a:ext uri="{FF2B5EF4-FFF2-40B4-BE49-F238E27FC236}">
                  <a16:creationId xmlns:a16="http://schemas.microsoft.com/office/drawing/2014/main" id="{A7AC31D2-05D6-F3AB-C1E2-ACDC224C94CF}"/>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82" name="Rectangle: Top Corners Rounded 9132">
                <a:hlinkClick xmlns:r="http://schemas.openxmlformats.org/officeDocument/2006/relationships" r:id="rId8"/>
                <a:extLst>
                  <a:ext uri="{FF2B5EF4-FFF2-40B4-BE49-F238E27FC236}">
                    <a16:creationId xmlns:a16="http://schemas.microsoft.com/office/drawing/2014/main" id="{1561A1B8-2B59-8639-8BFB-574F64F0CB7D}"/>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83" name="Rectangle: Top Corners Rounded 9133">
                <a:extLst>
                  <a:ext uri="{FF2B5EF4-FFF2-40B4-BE49-F238E27FC236}">
                    <a16:creationId xmlns:a16="http://schemas.microsoft.com/office/drawing/2014/main" id="{4D9E958C-D799-1AD1-B6AF-E163233B0CA6}"/>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69" name="Rounded Rectangle 33">
              <a:extLst>
                <a:ext uri="{FF2B5EF4-FFF2-40B4-BE49-F238E27FC236}">
                  <a16:creationId xmlns:a16="http://schemas.microsoft.com/office/drawing/2014/main" id="{F2607AFB-6564-FA7C-BA74-93E64060B0AC}"/>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70" name="Group 9057">
              <a:extLst>
                <a:ext uri="{FF2B5EF4-FFF2-40B4-BE49-F238E27FC236}">
                  <a16:creationId xmlns:a16="http://schemas.microsoft.com/office/drawing/2014/main" id="{8C886A3B-2BA8-200B-CE5C-A11E1CC19165}"/>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80" name="Rectangle: Top Corners Rounded 9130">
                <a:hlinkClick xmlns:r="http://schemas.openxmlformats.org/officeDocument/2006/relationships" r:id="rId9"/>
                <a:extLst>
                  <a:ext uri="{FF2B5EF4-FFF2-40B4-BE49-F238E27FC236}">
                    <a16:creationId xmlns:a16="http://schemas.microsoft.com/office/drawing/2014/main" id="{A76E15ED-4828-6726-BF9D-8EA21C0B90C1}"/>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81" name="Rectangle: Top Corners Rounded 9131">
                <a:extLst>
                  <a:ext uri="{FF2B5EF4-FFF2-40B4-BE49-F238E27FC236}">
                    <a16:creationId xmlns:a16="http://schemas.microsoft.com/office/drawing/2014/main" id="{4C6C3A6F-6AF5-1E94-F974-0201CA6B7013}"/>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71" name="Group 9058">
              <a:extLst>
                <a:ext uri="{FF2B5EF4-FFF2-40B4-BE49-F238E27FC236}">
                  <a16:creationId xmlns:a16="http://schemas.microsoft.com/office/drawing/2014/main" id="{4134507E-3BB7-1E4F-29F0-F984182DA251}"/>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78" name="Rectangle: Top Corners Rounded 9128">
                <a:hlinkClick xmlns:r="http://schemas.openxmlformats.org/officeDocument/2006/relationships" r:id="rId10"/>
                <a:extLst>
                  <a:ext uri="{FF2B5EF4-FFF2-40B4-BE49-F238E27FC236}">
                    <a16:creationId xmlns:a16="http://schemas.microsoft.com/office/drawing/2014/main" id="{07A89B35-32C1-0D5F-02FC-98A651E848F1}"/>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9" name="Rectangle: Top Corners Rounded 9129">
                <a:extLst>
                  <a:ext uri="{FF2B5EF4-FFF2-40B4-BE49-F238E27FC236}">
                    <a16:creationId xmlns:a16="http://schemas.microsoft.com/office/drawing/2014/main" id="{862BEE56-61D9-F5AC-6522-07DA6BE2CC15}"/>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72" name="Group 9059">
              <a:extLst>
                <a:ext uri="{FF2B5EF4-FFF2-40B4-BE49-F238E27FC236}">
                  <a16:creationId xmlns:a16="http://schemas.microsoft.com/office/drawing/2014/main" id="{80832AFE-41F3-D17C-2A23-C168F2B2A9E7}"/>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76" name="Rectangle: Top Corners Rounded 9126">
                <a:hlinkClick xmlns:r="http://schemas.openxmlformats.org/officeDocument/2006/relationships" r:id="rId11"/>
                <a:extLst>
                  <a:ext uri="{FF2B5EF4-FFF2-40B4-BE49-F238E27FC236}">
                    <a16:creationId xmlns:a16="http://schemas.microsoft.com/office/drawing/2014/main" id="{A7A8FE8C-6D4E-5172-E118-3B461ACC7DC2}"/>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7" name="Rectangle: Top Corners Rounded 9127">
                <a:extLst>
                  <a:ext uri="{FF2B5EF4-FFF2-40B4-BE49-F238E27FC236}">
                    <a16:creationId xmlns:a16="http://schemas.microsoft.com/office/drawing/2014/main" id="{38B2C7AD-9969-B144-A164-1CFE2FB10C34}"/>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73" name="Group 9060">
              <a:extLst>
                <a:ext uri="{FF2B5EF4-FFF2-40B4-BE49-F238E27FC236}">
                  <a16:creationId xmlns:a16="http://schemas.microsoft.com/office/drawing/2014/main" id="{B39C9004-8C4D-1EB3-8BE3-7A8DBEB1C66C}"/>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74" name="Rectangle: Top Corners Rounded 9124">
                <a:hlinkClick xmlns:r="http://schemas.openxmlformats.org/officeDocument/2006/relationships" r:id="rId12"/>
                <a:extLst>
                  <a:ext uri="{FF2B5EF4-FFF2-40B4-BE49-F238E27FC236}">
                    <a16:creationId xmlns:a16="http://schemas.microsoft.com/office/drawing/2014/main" id="{FEBFA411-A90D-42D2-BB94-550E6E11A689}"/>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5" name="Rectangle: Top Corners Rounded 9125">
                <a:extLst>
                  <a:ext uri="{FF2B5EF4-FFF2-40B4-BE49-F238E27FC236}">
                    <a16:creationId xmlns:a16="http://schemas.microsoft.com/office/drawing/2014/main" id="{7EBC8A10-F935-78E7-4789-52D1C8CB7A13}"/>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14" name="Group 13">
            <a:extLst>
              <a:ext uri="{FF2B5EF4-FFF2-40B4-BE49-F238E27FC236}">
                <a16:creationId xmlns:a16="http://schemas.microsoft.com/office/drawing/2014/main" id="{43C455AE-1A7B-DA28-68F8-ABC1479094D3}"/>
              </a:ext>
            </a:extLst>
          </xdr:cNvPr>
          <xdr:cNvGrpSpPr/>
        </xdr:nvGrpSpPr>
        <xdr:grpSpPr>
          <a:xfrm>
            <a:off x="62049" y="4045322"/>
            <a:ext cx="2652848" cy="1518167"/>
            <a:chOff x="54429" y="4064474"/>
            <a:chExt cx="2732373" cy="1421339"/>
          </a:xfrm>
        </xdr:grpSpPr>
        <xdr:sp macro="" textlink="">
          <xdr:nvSpPr>
            <xdr:cNvPr id="55" name="Rounded Rectangle 33">
              <a:extLst>
                <a:ext uri="{FF2B5EF4-FFF2-40B4-BE49-F238E27FC236}">
                  <a16:creationId xmlns:a16="http://schemas.microsoft.com/office/drawing/2014/main" id="{87BEAF0E-EF76-AF0E-1034-FA74E4A5CCED}"/>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56" name="Group 9065">
              <a:extLst>
                <a:ext uri="{FF2B5EF4-FFF2-40B4-BE49-F238E27FC236}">
                  <a16:creationId xmlns:a16="http://schemas.microsoft.com/office/drawing/2014/main" id="{6AE74FCA-FA3A-1495-5C81-1A8CDDA444DD}"/>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66" name="Rectangle: Top Corners Rounded 9116">
                <a:hlinkClick xmlns:r="http://schemas.openxmlformats.org/officeDocument/2006/relationships" r:id="rId13"/>
                <a:extLst>
                  <a:ext uri="{FF2B5EF4-FFF2-40B4-BE49-F238E27FC236}">
                    <a16:creationId xmlns:a16="http://schemas.microsoft.com/office/drawing/2014/main" id="{6D62CF5D-7670-6031-D1E5-73CB4EA15997}"/>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67" name="Rectangle: Top Corners Rounded 9117">
                <a:extLst>
                  <a:ext uri="{FF2B5EF4-FFF2-40B4-BE49-F238E27FC236}">
                    <a16:creationId xmlns:a16="http://schemas.microsoft.com/office/drawing/2014/main" id="{FBA6C451-A679-7B35-0DAA-27879D623457}"/>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57" name="Group 9066">
              <a:extLst>
                <a:ext uri="{FF2B5EF4-FFF2-40B4-BE49-F238E27FC236}">
                  <a16:creationId xmlns:a16="http://schemas.microsoft.com/office/drawing/2014/main" id="{D986FF54-0704-B113-B821-5E9223907ECA}"/>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64" name="Rectangle: Top Corners Rounded 9114">
                <a:hlinkClick xmlns:r="http://schemas.openxmlformats.org/officeDocument/2006/relationships" r:id="rId14"/>
                <a:extLst>
                  <a:ext uri="{FF2B5EF4-FFF2-40B4-BE49-F238E27FC236}">
                    <a16:creationId xmlns:a16="http://schemas.microsoft.com/office/drawing/2014/main" id="{3F28F780-E34B-0F2C-19AC-D5C2CBFD24B6}"/>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65" name="Rectangle: Top Corners Rounded 9115">
                <a:extLst>
                  <a:ext uri="{FF2B5EF4-FFF2-40B4-BE49-F238E27FC236}">
                    <a16:creationId xmlns:a16="http://schemas.microsoft.com/office/drawing/2014/main" id="{89EB8519-1CDC-64CB-01C9-3B6C39C63C10}"/>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58" name="Group 9068">
              <a:extLst>
                <a:ext uri="{FF2B5EF4-FFF2-40B4-BE49-F238E27FC236}">
                  <a16:creationId xmlns:a16="http://schemas.microsoft.com/office/drawing/2014/main" id="{712FB92D-B6E3-D14F-78EC-DF5942C0D0E7}"/>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62" name="Rectangle: Top Corners Rounded 9110">
                <a:hlinkClick xmlns:r="http://schemas.openxmlformats.org/officeDocument/2006/relationships" r:id="rId15"/>
                <a:extLst>
                  <a:ext uri="{FF2B5EF4-FFF2-40B4-BE49-F238E27FC236}">
                    <a16:creationId xmlns:a16="http://schemas.microsoft.com/office/drawing/2014/main" id="{0A1338DE-C08D-1CEC-A8C1-B30B4E780447}"/>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63" name="Rectangle: Top Corners Rounded 9111">
                <a:extLst>
                  <a:ext uri="{FF2B5EF4-FFF2-40B4-BE49-F238E27FC236}">
                    <a16:creationId xmlns:a16="http://schemas.microsoft.com/office/drawing/2014/main" id="{81902424-50B9-06CB-5A56-7D6E5980E7FF}"/>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59" name="Group 9081">
              <a:extLst>
                <a:ext uri="{FF2B5EF4-FFF2-40B4-BE49-F238E27FC236}">
                  <a16:creationId xmlns:a16="http://schemas.microsoft.com/office/drawing/2014/main" id="{D0315CC4-1747-8C31-0BD2-B1E1B76AB57B}"/>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60" name="Rectangle: Top Corners Rounded 9088">
                <a:hlinkClick xmlns:r="http://schemas.openxmlformats.org/officeDocument/2006/relationships" r:id="rId16"/>
                <a:extLst>
                  <a:ext uri="{FF2B5EF4-FFF2-40B4-BE49-F238E27FC236}">
                    <a16:creationId xmlns:a16="http://schemas.microsoft.com/office/drawing/2014/main" id="{67B74643-5D8E-8775-AF36-FF53B3F07C0E}"/>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61" name="Rectangle: Top Corners Rounded 9089">
                <a:extLst>
                  <a:ext uri="{FF2B5EF4-FFF2-40B4-BE49-F238E27FC236}">
                    <a16:creationId xmlns:a16="http://schemas.microsoft.com/office/drawing/2014/main" id="{57611F97-9168-6D3A-4472-83C47BF714BA}"/>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15" name="Group 14">
            <a:extLst>
              <a:ext uri="{FF2B5EF4-FFF2-40B4-BE49-F238E27FC236}">
                <a16:creationId xmlns:a16="http://schemas.microsoft.com/office/drawing/2014/main" id="{7AE4E9CF-3D07-62D1-3D19-EEF04E28F629}"/>
              </a:ext>
            </a:extLst>
          </xdr:cNvPr>
          <xdr:cNvGrpSpPr/>
        </xdr:nvGrpSpPr>
        <xdr:grpSpPr>
          <a:xfrm>
            <a:off x="62049" y="5692250"/>
            <a:ext cx="2650944" cy="1517420"/>
            <a:chOff x="58239" y="5610347"/>
            <a:chExt cx="2728564" cy="1431292"/>
          </a:xfrm>
        </xdr:grpSpPr>
        <xdr:sp macro="" textlink="">
          <xdr:nvSpPr>
            <xdr:cNvPr id="42" name="Rounded Rectangle 33">
              <a:extLst>
                <a:ext uri="{FF2B5EF4-FFF2-40B4-BE49-F238E27FC236}">
                  <a16:creationId xmlns:a16="http://schemas.microsoft.com/office/drawing/2014/main" id="{2B104B65-B8C8-C134-79D6-08CE19309544}"/>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43" name="Group 9071">
              <a:extLst>
                <a:ext uri="{FF2B5EF4-FFF2-40B4-BE49-F238E27FC236}">
                  <a16:creationId xmlns:a16="http://schemas.microsoft.com/office/drawing/2014/main" id="{3C2B3748-E60F-1332-C7FA-9B4C7C8AABEE}"/>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53" name="Rectangle: Top Corners Rounded 9106">
                <a:hlinkClick xmlns:r="http://schemas.openxmlformats.org/officeDocument/2006/relationships" r:id="rId17"/>
                <a:extLst>
                  <a:ext uri="{FF2B5EF4-FFF2-40B4-BE49-F238E27FC236}">
                    <a16:creationId xmlns:a16="http://schemas.microsoft.com/office/drawing/2014/main" id="{DFEB6461-0083-2227-9534-57EE481EBB58}"/>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4" name="Rectangle: Top Corners Rounded 9107">
                <a:extLst>
                  <a:ext uri="{FF2B5EF4-FFF2-40B4-BE49-F238E27FC236}">
                    <a16:creationId xmlns:a16="http://schemas.microsoft.com/office/drawing/2014/main" id="{2A1340C7-1595-E2A5-A8C8-F43BE10A8717}"/>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4" name="Group 9072">
              <a:extLst>
                <a:ext uri="{FF2B5EF4-FFF2-40B4-BE49-F238E27FC236}">
                  <a16:creationId xmlns:a16="http://schemas.microsoft.com/office/drawing/2014/main" id="{256AB927-C2D2-B156-252C-C381682EC55B}"/>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51" name="Rectangle: Top Corners Rounded 9104">
                <a:hlinkClick xmlns:r="http://schemas.openxmlformats.org/officeDocument/2006/relationships" r:id="rId18"/>
                <a:extLst>
                  <a:ext uri="{FF2B5EF4-FFF2-40B4-BE49-F238E27FC236}">
                    <a16:creationId xmlns:a16="http://schemas.microsoft.com/office/drawing/2014/main" id="{EEC862B5-BE91-7314-EFFE-303F3785C32B}"/>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2" name="Rectangle: Top Corners Rounded 9105">
                <a:extLst>
                  <a:ext uri="{FF2B5EF4-FFF2-40B4-BE49-F238E27FC236}">
                    <a16:creationId xmlns:a16="http://schemas.microsoft.com/office/drawing/2014/main" id="{D3F0FF63-4D47-0841-966F-4F198510F97C}"/>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5" name="Group 9073">
              <a:extLst>
                <a:ext uri="{FF2B5EF4-FFF2-40B4-BE49-F238E27FC236}">
                  <a16:creationId xmlns:a16="http://schemas.microsoft.com/office/drawing/2014/main" id="{81E7150B-A415-D312-BFA5-A4BAC4BBB2F5}"/>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49" name="Rectangle: Top Corners Rounded 9102">
                <a:hlinkClick xmlns:r="http://schemas.openxmlformats.org/officeDocument/2006/relationships" r:id="rId19"/>
                <a:extLst>
                  <a:ext uri="{FF2B5EF4-FFF2-40B4-BE49-F238E27FC236}">
                    <a16:creationId xmlns:a16="http://schemas.microsoft.com/office/drawing/2014/main" id="{E3F12D09-9DC3-B491-C23F-3181B33FC3FE}"/>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0" name="Rectangle: Top Corners Rounded 9103">
                <a:extLst>
                  <a:ext uri="{FF2B5EF4-FFF2-40B4-BE49-F238E27FC236}">
                    <a16:creationId xmlns:a16="http://schemas.microsoft.com/office/drawing/2014/main" id="{4304D9E3-4A80-7DEF-3D52-28ADC0DE8A85}"/>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6" name="Group 9082">
              <a:extLst>
                <a:ext uri="{FF2B5EF4-FFF2-40B4-BE49-F238E27FC236}">
                  <a16:creationId xmlns:a16="http://schemas.microsoft.com/office/drawing/2014/main" id="{EEB6831D-FCEC-BE4D-E4ED-0400BF3F0A12}"/>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47" name="Rectangle: Top Corners Rounded 9086">
                <a:hlinkClick xmlns:r="http://schemas.openxmlformats.org/officeDocument/2006/relationships" r:id="rId20"/>
                <a:extLst>
                  <a:ext uri="{FF2B5EF4-FFF2-40B4-BE49-F238E27FC236}">
                    <a16:creationId xmlns:a16="http://schemas.microsoft.com/office/drawing/2014/main" id="{F1AACD62-02E9-761D-0E78-9E0B219FFBF8}"/>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8" name="Rectangle: Top Corners Rounded 9087">
                <a:extLst>
                  <a:ext uri="{FF2B5EF4-FFF2-40B4-BE49-F238E27FC236}">
                    <a16:creationId xmlns:a16="http://schemas.microsoft.com/office/drawing/2014/main" id="{A131683A-16CE-81FA-B3F2-FD001C196713}"/>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18" name="Group 17">
            <a:extLst>
              <a:ext uri="{FF2B5EF4-FFF2-40B4-BE49-F238E27FC236}">
                <a16:creationId xmlns:a16="http://schemas.microsoft.com/office/drawing/2014/main" id="{C57A1BBD-BEDD-6B28-AD22-EA4FA1E827AE}"/>
              </a:ext>
            </a:extLst>
          </xdr:cNvPr>
          <xdr:cNvGrpSpPr/>
        </xdr:nvGrpSpPr>
        <xdr:grpSpPr>
          <a:xfrm>
            <a:off x="62049" y="7328186"/>
            <a:ext cx="2650943" cy="1870566"/>
            <a:chOff x="58239" y="7180530"/>
            <a:chExt cx="2728563" cy="1723787"/>
          </a:xfrm>
        </xdr:grpSpPr>
        <xdr:sp macro="" textlink="">
          <xdr:nvSpPr>
            <xdr:cNvPr id="26" name="Rounded Rectangle 33">
              <a:extLst>
                <a:ext uri="{FF2B5EF4-FFF2-40B4-BE49-F238E27FC236}">
                  <a16:creationId xmlns:a16="http://schemas.microsoft.com/office/drawing/2014/main" id="{3423C554-3C5B-2B0C-F93A-93BC15148E47}"/>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27" name="Group 9075">
              <a:extLst>
                <a:ext uri="{FF2B5EF4-FFF2-40B4-BE49-F238E27FC236}">
                  <a16:creationId xmlns:a16="http://schemas.microsoft.com/office/drawing/2014/main" id="{AFD0AC8E-0656-F873-8C22-11E2EA9C65A1}"/>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40" name="Rectangle: Top Corners Rounded 9100">
                <a:hlinkClick xmlns:r="http://schemas.openxmlformats.org/officeDocument/2006/relationships" r:id="rId21"/>
                <a:extLst>
                  <a:ext uri="{FF2B5EF4-FFF2-40B4-BE49-F238E27FC236}">
                    <a16:creationId xmlns:a16="http://schemas.microsoft.com/office/drawing/2014/main" id="{75677C99-B049-EB03-9B99-8E6E07813A89}"/>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41" name="Rectangle: Top Corners Rounded 9101">
                <a:extLst>
                  <a:ext uri="{FF2B5EF4-FFF2-40B4-BE49-F238E27FC236}">
                    <a16:creationId xmlns:a16="http://schemas.microsoft.com/office/drawing/2014/main" id="{62DB5F4F-6017-9FFB-C861-94ED994B63D2}"/>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8" name="Group 9076">
              <a:extLst>
                <a:ext uri="{FF2B5EF4-FFF2-40B4-BE49-F238E27FC236}">
                  <a16:creationId xmlns:a16="http://schemas.microsoft.com/office/drawing/2014/main" id="{8844ADA9-7A13-4325-7749-0E117DDAD056}"/>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38" name="Rectangle: Top Corners Rounded 9098">
                <a:hlinkClick xmlns:r="http://schemas.openxmlformats.org/officeDocument/2006/relationships" r:id="rId22"/>
                <a:extLst>
                  <a:ext uri="{FF2B5EF4-FFF2-40B4-BE49-F238E27FC236}">
                    <a16:creationId xmlns:a16="http://schemas.microsoft.com/office/drawing/2014/main" id="{618E7F43-764C-C6B4-6280-0B60084ECA60}"/>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9" name="Rectangle: Top Corners Rounded 9099">
                <a:extLst>
                  <a:ext uri="{FF2B5EF4-FFF2-40B4-BE49-F238E27FC236}">
                    <a16:creationId xmlns:a16="http://schemas.microsoft.com/office/drawing/2014/main" id="{781685BA-18E3-E64A-FAFF-1F7D060DAF11}"/>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9" name="Group 9077">
              <a:extLst>
                <a:ext uri="{FF2B5EF4-FFF2-40B4-BE49-F238E27FC236}">
                  <a16:creationId xmlns:a16="http://schemas.microsoft.com/office/drawing/2014/main" id="{073E8BA9-1068-AD1A-15F2-EC05E932B310}"/>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36" name="Rectangle: Top Corners Rounded 9096">
                <a:hlinkClick xmlns:r="http://schemas.openxmlformats.org/officeDocument/2006/relationships" r:id="rId23"/>
                <a:extLst>
                  <a:ext uri="{FF2B5EF4-FFF2-40B4-BE49-F238E27FC236}">
                    <a16:creationId xmlns:a16="http://schemas.microsoft.com/office/drawing/2014/main" id="{2EDE955E-CE54-BD3D-C91A-E42EA8281BEA}"/>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7" name="Rectangle: Top Corners Rounded 9097">
                <a:extLst>
                  <a:ext uri="{FF2B5EF4-FFF2-40B4-BE49-F238E27FC236}">
                    <a16:creationId xmlns:a16="http://schemas.microsoft.com/office/drawing/2014/main" id="{12C47D61-1236-5C79-F67F-979EB5DA4171}"/>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0" name="Group 9078">
              <a:extLst>
                <a:ext uri="{FF2B5EF4-FFF2-40B4-BE49-F238E27FC236}">
                  <a16:creationId xmlns:a16="http://schemas.microsoft.com/office/drawing/2014/main" id="{FFD36460-77E2-22F8-9127-1E0A41C57B51}"/>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34" name="Rectangle: Top Corners Rounded 9094">
                <a:hlinkClick xmlns:r="http://schemas.openxmlformats.org/officeDocument/2006/relationships" r:id="rId24"/>
                <a:extLst>
                  <a:ext uri="{FF2B5EF4-FFF2-40B4-BE49-F238E27FC236}">
                    <a16:creationId xmlns:a16="http://schemas.microsoft.com/office/drawing/2014/main" id="{B6B45727-883B-DEBA-563D-CD00F1426E62}"/>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5" name="Rectangle: Top Corners Rounded 9095">
                <a:extLst>
                  <a:ext uri="{FF2B5EF4-FFF2-40B4-BE49-F238E27FC236}">
                    <a16:creationId xmlns:a16="http://schemas.microsoft.com/office/drawing/2014/main" id="{033C3411-A6F6-F05B-386F-B45FBB5F7E85}"/>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1" name="Group 9083">
              <a:extLst>
                <a:ext uri="{FF2B5EF4-FFF2-40B4-BE49-F238E27FC236}">
                  <a16:creationId xmlns:a16="http://schemas.microsoft.com/office/drawing/2014/main" id="{CD176EC5-A770-E4C2-FB4D-1A28590CF0E1}"/>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32" name="Rectangle: Top Corners Rounded 9084">
                <a:hlinkClick xmlns:r="http://schemas.openxmlformats.org/officeDocument/2006/relationships" r:id="rId25"/>
                <a:extLst>
                  <a:ext uri="{FF2B5EF4-FFF2-40B4-BE49-F238E27FC236}">
                    <a16:creationId xmlns:a16="http://schemas.microsoft.com/office/drawing/2014/main" id="{52E56E28-F28B-F0F4-521D-F436C410D4E2}"/>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3" name="Rectangle: Top Corners Rounded 9085">
                <a:extLst>
                  <a:ext uri="{FF2B5EF4-FFF2-40B4-BE49-F238E27FC236}">
                    <a16:creationId xmlns:a16="http://schemas.microsoft.com/office/drawing/2014/main" id="{03770D79-75C6-87F9-2099-F323EE8CD423}"/>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19" name="Group 18">
            <a:extLst>
              <a:ext uri="{FF2B5EF4-FFF2-40B4-BE49-F238E27FC236}">
                <a16:creationId xmlns:a16="http://schemas.microsoft.com/office/drawing/2014/main" id="{4BD3A24F-A600-EBCF-F458-0BE59799F4A1}"/>
              </a:ext>
            </a:extLst>
          </xdr:cNvPr>
          <xdr:cNvGrpSpPr/>
        </xdr:nvGrpSpPr>
        <xdr:grpSpPr>
          <a:xfrm>
            <a:off x="250371" y="1390106"/>
            <a:ext cx="2466251" cy="617106"/>
            <a:chOff x="244929" y="1325880"/>
            <a:chExt cx="2525850" cy="556147"/>
          </a:xfrm>
        </xdr:grpSpPr>
        <xdr:grpSp>
          <xdr:nvGrpSpPr>
            <xdr:cNvPr id="20" name="Group 9052">
              <a:extLst>
                <a:ext uri="{FF2B5EF4-FFF2-40B4-BE49-F238E27FC236}">
                  <a16:creationId xmlns:a16="http://schemas.microsoft.com/office/drawing/2014/main" id="{EA769EEF-DB4B-7AD6-6153-1D03804151CC}"/>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24" name="Rectangle: Top Corners Rounded 9138">
                <a:hlinkClick xmlns:r="http://schemas.openxmlformats.org/officeDocument/2006/relationships" r:id="rId26"/>
                <a:extLst>
                  <a:ext uri="{FF2B5EF4-FFF2-40B4-BE49-F238E27FC236}">
                    <a16:creationId xmlns:a16="http://schemas.microsoft.com/office/drawing/2014/main" id="{2BA5B867-377D-7BFE-B381-A8DFEA706EF4}"/>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25" name="Rectangle: Top Corners Rounded 9139">
                <a:extLst>
                  <a:ext uri="{FF2B5EF4-FFF2-40B4-BE49-F238E27FC236}">
                    <a16:creationId xmlns:a16="http://schemas.microsoft.com/office/drawing/2014/main" id="{E449B530-2AB6-280B-1E96-85DB019EBC1D}"/>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21" name="Group 9052">
              <a:extLst>
                <a:ext uri="{FF2B5EF4-FFF2-40B4-BE49-F238E27FC236}">
                  <a16:creationId xmlns:a16="http://schemas.microsoft.com/office/drawing/2014/main" id="{0478E07B-EEFA-104D-66C7-100577905A23}"/>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22" name="Rectangle: Top Corners Rounded 9138">
                <a:hlinkClick xmlns:r="http://schemas.openxmlformats.org/officeDocument/2006/relationships" r:id="rId26"/>
                <a:extLst>
                  <a:ext uri="{FF2B5EF4-FFF2-40B4-BE49-F238E27FC236}">
                    <a16:creationId xmlns:a16="http://schemas.microsoft.com/office/drawing/2014/main" id="{60E7A5A2-4C27-D33E-AA4D-09678153001D}"/>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23" name="Rectangle: Top Corners Rounded 9139">
                <a:extLst>
                  <a:ext uri="{FF2B5EF4-FFF2-40B4-BE49-F238E27FC236}">
                    <a16:creationId xmlns:a16="http://schemas.microsoft.com/office/drawing/2014/main" id="{F23CDD50-6CFF-42D3-548A-1DF008024703}"/>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5</xdr:col>
      <xdr:colOff>2300</xdr:colOff>
      <xdr:row>3</xdr:row>
      <xdr:rowOff>110762</xdr:rowOff>
    </xdr:to>
    <xdr:pic>
      <xdr:nvPicPr>
        <xdr:cNvPr id="2" name="Picture 152">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85750" y="104775"/>
          <a:ext cx="2463833" cy="548912"/>
        </a:xfrm>
        <a:prstGeom prst="rect">
          <a:avLst/>
        </a:prstGeom>
        <a:ln>
          <a:noFill/>
        </a:ln>
      </xdr:spPr>
    </xdr:pic>
    <xdr:clientData/>
  </xdr:twoCellAnchor>
  <xdr:twoCellAnchor>
    <xdr:from>
      <xdr:col>0</xdr:col>
      <xdr:colOff>34562</xdr:colOff>
      <xdr:row>7</xdr:row>
      <xdr:rowOff>19867</xdr:rowOff>
    </xdr:from>
    <xdr:to>
      <xdr:col>5</xdr:col>
      <xdr:colOff>364</xdr:colOff>
      <xdr:row>23</xdr:row>
      <xdr:rowOff>2835780</xdr:rowOff>
    </xdr:to>
    <xdr:grpSp>
      <xdr:nvGrpSpPr>
        <xdr:cNvPr id="3" name="Group 2">
          <a:extLst>
            <a:ext uri="{FF2B5EF4-FFF2-40B4-BE49-F238E27FC236}">
              <a16:creationId xmlns:a16="http://schemas.microsoft.com/office/drawing/2014/main" id="{9000AF4A-6B10-483D-9CB6-E8D76C157EE9}"/>
            </a:ext>
          </a:extLst>
        </xdr:cNvPr>
        <xdr:cNvGrpSpPr/>
      </xdr:nvGrpSpPr>
      <xdr:grpSpPr>
        <a:xfrm>
          <a:off x="34562" y="1369696"/>
          <a:ext cx="2698116" cy="7670941"/>
          <a:chOff x="58239" y="1392011"/>
          <a:chExt cx="2656478" cy="7804836"/>
        </a:xfrm>
      </xdr:grpSpPr>
      <xdr:grpSp>
        <xdr:nvGrpSpPr>
          <xdr:cNvPr id="5" name="Group 4">
            <a:extLst>
              <a:ext uri="{FF2B5EF4-FFF2-40B4-BE49-F238E27FC236}">
                <a16:creationId xmlns:a16="http://schemas.microsoft.com/office/drawing/2014/main" id="{25F18ADA-7430-36D1-5ADE-F6A2ECE49704}"/>
              </a:ext>
            </a:extLst>
          </xdr:cNvPr>
          <xdr:cNvGrpSpPr/>
        </xdr:nvGrpSpPr>
        <xdr:grpSpPr>
          <a:xfrm>
            <a:off x="63954" y="2165728"/>
            <a:ext cx="2650943" cy="1763747"/>
            <a:chOff x="58239" y="2021492"/>
            <a:chExt cx="2710815" cy="1640194"/>
          </a:xfrm>
        </xdr:grpSpPr>
        <xdr:grpSp>
          <xdr:nvGrpSpPr>
            <xdr:cNvPr id="58" name="Group 9055">
              <a:extLst>
                <a:ext uri="{FF2B5EF4-FFF2-40B4-BE49-F238E27FC236}">
                  <a16:creationId xmlns:a16="http://schemas.microsoft.com/office/drawing/2014/main" id="{56F6FB2E-80B6-6A6F-21EF-D121C3D6CF7F}"/>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72" name="Rectangle: Top Corners Rounded 9132">
                <a:hlinkClick xmlns:r="http://schemas.openxmlformats.org/officeDocument/2006/relationships" r:id="rId3"/>
                <a:extLst>
                  <a:ext uri="{FF2B5EF4-FFF2-40B4-BE49-F238E27FC236}">
                    <a16:creationId xmlns:a16="http://schemas.microsoft.com/office/drawing/2014/main" id="{18FE40D0-7237-0E94-8D2A-B50DF3EB7FA6}"/>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3" name="Rectangle: Top Corners Rounded 9133">
                <a:extLst>
                  <a:ext uri="{FF2B5EF4-FFF2-40B4-BE49-F238E27FC236}">
                    <a16:creationId xmlns:a16="http://schemas.microsoft.com/office/drawing/2014/main" id="{562D0510-2425-3AB9-7476-C02507594C62}"/>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9" name="Rounded Rectangle 33">
              <a:extLst>
                <a:ext uri="{FF2B5EF4-FFF2-40B4-BE49-F238E27FC236}">
                  <a16:creationId xmlns:a16="http://schemas.microsoft.com/office/drawing/2014/main" id="{90C7E1D6-4F24-8022-F0DA-AABE14423953}"/>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60" name="Group 9057">
              <a:extLst>
                <a:ext uri="{FF2B5EF4-FFF2-40B4-BE49-F238E27FC236}">
                  <a16:creationId xmlns:a16="http://schemas.microsoft.com/office/drawing/2014/main" id="{32718F25-D3EF-68E6-2666-B38B1B02C5FB}"/>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70" name="Rectangle: Top Corners Rounded 9130">
                <a:hlinkClick xmlns:r="http://schemas.openxmlformats.org/officeDocument/2006/relationships" r:id="rId4"/>
                <a:extLst>
                  <a:ext uri="{FF2B5EF4-FFF2-40B4-BE49-F238E27FC236}">
                    <a16:creationId xmlns:a16="http://schemas.microsoft.com/office/drawing/2014/main" id="{FCFC242C-4C67-1D68-F836-B926159F7B66}"/>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1" name="Rectangle: Top Corners Rounded 9131">
                <a:extLst>
                  <a:ext uri="{FF2B5EF4-FFF2-40B4-BE49-F238E27FC236}">
                    <a16:creationId xmlns:a16="http://schemas.microsoft.com/office/drawing/2014/main" id="{9297F2E8-8387-1254-0426-07BEB1193DFE}"/>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58">
              <a:extLst>
                <a:ext uri="{FF2B5EF4-FFF2-40B4-BE49-F238E27FC236}">
                  <a16:creationId xmlns:a16="http://schemas.microsoft.com/office/drawing/2014/main" id="{0C76C216-80AF-8140-9441-FC7E2B40B633}"/>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8" name="Rectangle: Top Corners Rounded 9128">
                <a:hlinkClick xmlns:r="http://schemas.openxmlformats.org/officeDocument/2006/relationships" r:id="rId5"/>
                <a:extLst>
                  <a:ext uri="{FF2B5EF4-FFF2-40B4-BE49-F238E27FC236}">
                    <a16:creationId xmlns:a16="http://schemas.microsoft.com/office/drawing/2014/main" id="{E69419ED-5BDE-F04D-83BD-2F09FD00F7E1}"/>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9" name="Rectangle: Top Corners Rounded 9129">
                <a:extLst>
                  <a:ext uri="{FF2B5EF4-FFF2-40B4-BE49-F238E27FC236}">
                    <a16:creationId xmlns:a16="http://schemas.microsoft.com/office/drawing/2014/main" id="{00BFF059-D490-EC98-88DD-29B20E5F6E6E}"/>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2" name="Group 9059">
              <a:extLst>
                <a:ext uri="{FF2B5EF4-FFF2-40B4-BE49-F238E27FC236}">
                  <a16:creationId xmlns:a16="http://schemas.microsoft.com/office/drawing/2014/main" id="{A8886BD3-6B1E-8F20-DF8E-7F7311C3CCFC}"/>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6" name="Rectangle: Top Corners Rounded 9126">
                <a:hlinkClick xmlns:r="http://schemas.openxmlformats.org/officeDocument/2006/relationships" r:id="rId6"/>
                <a:extLst>
                  <a:ext uri="{FF2B5EF4-FFF2-40B4-BE49-F238E27FC236}">
                    <a16:creationId xmlns:a16="http://schemas.microsoft.com/office/drawing/2014/main" id="{557C22CB-56C6-6019-9306-39871967AC43}"/>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7" name="Rectangle: Top Corners Rounded 9127">
                <a:extLst>
                  <a:ext uri="{FF2B5EF4-FFF2-40B4-BE49-F238E27FC236}">
                    <a16:creationId xmlns:a16="http://schemas.microsoft.com/office/drawing/2014/main" id="{7454F3A9-8951-BE40-7350-CAD9B0662795}"/>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3" name="Group 9060">
              <a:extLst>
                <a:ext uri="{FF2B5EF4-FFF2-40B4-BE49-F238E27FC236}">
                  <a16:creationId xmlns:a16="http://schemas.microsoft.com/office/drawing/2014/main" id="{86385EB9-490E-EE73-1A4F-1BE23EF34133}"/>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4" name="Rectangle: Top Corners Rounded 9124">
                <a:hlinkClick xmlns:r="http://schemas.openxmlformats.org/officeDocument/2006/relationships" r:id="rId7"/>
                <a:extLst>
                  <a:ext uri="{FF2B5EF4-FFF2-40B4-BE49-F238E27FC236}">
                    <a16:creationId xmlns:a16="http://schemas.microsoft.com/office/drawing/2014/main" id="{82659281-5609-A506-E3F3-8EF64094429B}"/>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5" name="Rectangle: Top Corners Rounded 9125">
                <a:extLst>
                  <a:ext uri="{FF2B5EF4-FFF2-40B4-BE49-F238E27FC236}">
                    <a16:creationId xmlns:a16="http://schemas.microsoft.com/office/drawing/2014/main" id="{11E3C071-A427-38DF-C617-7B9AC58230C1}"/>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016FE560-5F2D-4203-AF09-AC2BEA04E210}"/>
              </a:ext>
            </a:extLst>
          </xdr:cNvPr>
          <xdr:cNvGrpSpPr/>
        </xdr:nvGrpSpPr>
        <xdr:grpSpPr>
          <a:xfrm>
            <a:off x="62049" y="4045322"/>
            <a:ext cx="2652848" cy="1518167"/>
            <a:chOff x="54429" y="4064474"/>
            <a:chExt cx="2732373" cy="1421339"/>
          </a:xfrm>
        </xdr:grpSpPr>
        <xdr:sp macro="" textlink="">
          <xdr:nvSpPr>
            <xdr:cNvPr id="45" name="Rounded Rectangle 33">
              <a:extLst>
                <a:ext uri="{FF2B5EF4-FFF2-40B4-BE49-F238E27FC236}">
                  <a16:creationId xmlns:a16="http://schemas.microsoft.com/office/drawing/2014/main" id="{81BC78E0-E621-D2E1-5613-DD6EFA13A033}"/>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6" name="Group 9065">
              <a:extLst>
                <a:ext uri="{FF2B5EF4-FFF2-40B4-BE49-F238E27FC236}">
                  <a16:creationId xmlns:a16="http://schemas.microsoft.com/office/drawing/2014/main" id="{2981AD1A-FFAB-6E4C-96FE-DA750E5636A4}"/>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6" name="Rectangle: Top Corners Rounded 9116">
                <a:hlinkClick xmlns:r="http://schemas.openxmlformats.org/officeDocument/2006/relationships" r:id="rId8"/>
                <a:extLst>
                  <a:ext uri="{FF2B5EF4-FFF2-40B4-BE49-F238E27FC236}">
                    <a16:creationId xmlns:a16="http://schemas.microsoft.com/office/drawing/2014/main" id="{20F5B599-6F5B-D927-D19B-3C7C23C9B53F}"/>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7" name="Rectangle: Top Corners Rounded 9117">
                <a:extLst>
                  <a:ext uri="{FF2B5EF4-FFF2-40B4-BE49-F238E27FC236}">
                    <a16:creationId xmlns:a16="http://schemas.microsoft.com/office/drawing/2014/main" id="{1A3FE1D1-7406-9C3D-4A91-AD07670AD68B}"/>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66">
              <a:extLst>
                <a:ext uri="{FF2B5EF4-FFF2-40B4-BE49-F238E27FC236}">
                  <a16:creationId xmlns:a16="http://schemas.microsoft.com/office/drawing/2014/main" id="{661C78C1-C40A-DEDC-914C-7997198179AC}"/>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4" name="Rectangle: Top Corners Rounded 9114">
                <a:hlinkClick xmlns:r="http://schemas.openxmlformats.org/officeDocument/2006/relationships" r:id="rId9"/>
                <a:extLst>
                  <a:ext uri="{FF2B5EF4-FFF2-40B4-BE49-F238E27FC236}">
                    <a16:creationId xmlns:a16="http://schemas.microsoft.com/office/drawing/2014/main" id="{7037398A-8A75-204E-BDDF-62EFE83A73CF}"/>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5">
                <a:extLst>
                  <a:ext uri="{FF2B5EF4-FFF2-40B4-BE49-F238E27FC236}">
                    <a16:creationId xmlns:a16="http://schemas.microsoft.com/office/drawing/2014/main" id="{70DD32B4-1798-2E25-C671-B8F18B21C62F}"/>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8" name="Group 9068">
              <a:extLst>
                <a:ext uri="{FF2B5EF4-FFF2-40B4-BE49-F238E27FC236}">
                  <a16:creationId xmlns:a16="http://schemas.microsoft.com/office/drawing/2014/main" id="{2FB62B6A-150E-473B-995D-14DED03BD0A4}"/>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2" name="Rectangle: Top Corners Rounded 9110">
                <a:hlinkClick xmlns:r="http://schemas.openxmlformats.org/officeDocument/2006/relationships" r:id="rId10"/>
                <a:extLst>
                  <a:ext uri="{FF2B5EF4-FFF2-40B4-BE49-F238E27FC236}">
                    <a16:creationId xmlns:a16="http://schemas.microsoft.com/office/drawing/2014/main" id="{1B6FFBED-C0D6-28A1-4B1C-F2A3D24F51B6}"/>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3" name="Rectangle: Top Corners Rounded 9111">
                <a:extLst>
                  <a:ext uri="{FF2B5EF4-FFF2-40B4-BE49-F238E27FC236}">
                    <a16:creationId xmlns:a16="http://schemas.microsoft.com/office/drawing/2014/main" id="{5510200A-3915-2753-1AF5-E9DC3A658D6A}"/>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9" name="Group 9081">
              <a:extLst>
                <a:ext uri="{FF2B5EF4-FFF2-40B4-BE49-F238E27FC236}">
                  <a16:creationId xmlns:a16="http://schemas.microsoft.com/office/drawing/2014/main" id="{CFAA249E-240C-7503-3311-606C888BAF57}"/>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50" name="Rectangle: Top Corners Rounded 9088">
                <a:hlinkClick xmlns:r="http://schemas.openxmlformats.org/officeDocument/2006/relationships" r:id="rId11"/>
                <a:extLst>
                  <a:ext uri="{FF2B5EF4-FFF2-40B4-BE49-F238E27FC236}">
                    <a16:creationId xmlns:a16="http://schemas.microsoft.com/office/drawing/2014/main" id="{046777D6-1FE5-C0C7-3D12-CED089256A05}"/>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1" name="Rectangle: Top Corners Rounded 9089">
                <a:extLst>
                  <a:ext uri="{FF2B5EF4-FFF2-40B4-BE49-F238E27FC236}">
                    <a16:creationId xmlns:a16="http://schemas.microsoft.com/office/drawing/2014/main" id="{A254FE2F-BB8D-6CF3-6374-95CEE8C7673C}"/>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6F66F52C-A4A6-0730-2388-A5DF00346ED1}"/>
              </a:ext>
            </a:extLst>
          </xdr:cNvPr>
          <xdr:cNvGrpSpPr/>
        </xdr:nvGrpSpPr>
        <xdr:grpSpPr>
          <a:xfrm>
            <a:off x="62049" y="5692250"/>
            <a:ext cx="2650944" cy="1517420"/>
            <a:chOff x="58239" y="5610347"/>
            <a:chExt cx="2728564" cy="1431292"/>
          </a:xfrm>
        </xdr:grpSpPr>
        <xdr:sp macro="" textlink="">
          <xdr:nvSpPr>
            <xdr:cNvPr id="32" name="Rounded Rectangle 33">
              <a:extLst>
                <a:ext uri="{FF2B5EF4-FFF2-40B4-BE49-F238E27FC236}">
                  <a16:creationId xmlns:a16="http://schemas.microsoft.com/office/drawing/2014/main" id="{7535D337-5684-EC7B-46BF-5232E034F764}"/>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3" name="Group 9071">
              <a:extLst>
                <a:ext uri="{FF2B5EF4-FFF2-40B4-BE49-F238E27FC236}">
                  <a16:creationId xmlns:a16="http://schemas.microsoft.com/office/drawing/2014/main" id="{9CFAE7F9-E484-C9E7-0A75-B9668D7D7B5C}"/>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3" name="Rectangle: Top Corners Rounded 9106">
                <a:hlinkClick xmlns:r="http://schemas.openxmlformats.org/officeDocument/2006/relationships" r:id="rId12"/>
                <a:extLst>
                  <a:ext uri="{FF2B5EF4-FFF2-40B4-BE49-F238E27FC236}">
                    <a16:creationId xmlns:a16="http://schemas.microsoft.com/office/drawing/2014/main" id="{359DDDFC-14D5-61E3-3F24-EBAECAB1C716}"/>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4" name="Rectangle: Top Corners Rounded 9107">
                <a:extLst>
                  <a:ext uri="{FF2B5EF4-FFF2-40B4-BE49-F238E27FC236}">
                    <a16:creationId xmlns:a16="http://schemas.microsoft.com/office/drawing/2014/main" id="{AD7157A7-4364-690B-185C-84D86AE3A8BD}"/>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72">
              <a:extLst>
                <a:ext uri="{FF2B5EF4-FFF2-40B4-BE49-F238E27FC236}">
                  <a16:creationId xmlns:a16="http://schemas.microsoft.com/office/drawing/2014/main" id="{C9AA6D78-E960-EA08-ACF0-CB203EC7C927}"/>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41" name="Rectangle: Top Corners Rounded 9104">
                <a:hlinkClick xmlns:r="http://schemas.openxmlformats.org/officeDocument/2006/relationships" r:id="rId13"/>
                <a:extLst>
                  <a:ext uri="{FF2B5EF4-FFF2-40B4-BE49-F238E27FC236}">
                    <a16:creationId xmlns:a16="http://schemas.microsoft.com/office/drawing/2014/main" id="{76DB724E-31EF-A6CD-24DB-FCF95FB274D9}"/>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5">
                <a:extLst>
                  <a:ext uri="{FF2B5EF4-FFF2-40B4-BE49-F238E27FC236}">
                    <a16:creationId xmlns:a16="http://schemas.microsoft.com/office/drawing/2014/main" id="{D2A4BDA2-447A-E8F9-0D4B-7059C2ADEC2E}"/>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5" name="Group 9073">
              <a:extLst>
                <a:ext uri="{FF2B5EF4-FFF2-40B4-BE49-F238E27FC236}">
                  <a16:creationId xmlns:a16="http://schemas.microsoft.com/office/drawing/2014/main" id="{A87B1CE5-3DE6-9415-D0A6-9B338AF29F94}"/>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9" name="Rectangle: Top Corners Rounded 9102">
                <a:hlinkClick xmlns:r="http://schemas.openxmlformats.org/officeDocument/2006/relationships" r:id="rId14"/>
                <a:extLst>
                  <a:ext uri="{FF2B5EF4-FFF2-40B4-BE49-F238E27FC236}">
                    <a16:creationId xmlns:a16="http://schemas.microsoft.com/office/drawing/2014/main" id="{8B7C3DE7-D14E-3004-8545-2EAD9672B17F}"/>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3">
                <a:extLst>
                  <a:ext uri="{FF2B5EF4-FFF2-40B4-BE49-F238E27FC236}">
                    <a16:creationId xmlns:a16="http://schemas.microsoft.com/office/drawing/2014/main" id="{AA9645B2-4EF6-113F-CDF4-F5975C0F61C6}"/>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6" name="Group 9082">
              <a:extLst>
                <a:ext uri="{FF2B5EF4-FFF2-40B4-BE49-F238E27FC236}">
                  <a16:creationId xmlns:a16="http://schemas.microsoft.com/office/drawing/2014/main" id="{5345BCAA-6AE4-ED70-A312-0E6CC3BB0A6C}"/>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7" name="Rectangle: Top Corners Rounded 9086">
                <a:hlinkClick xmlns:r="http://schemas.openxmlformats.org/officeDocument/2006/relationships" r:id="rId15"/>
                <a:extLst>
                  <a:ext uri="{FF2B5EF4-FFF2-40B4-BE49-F238E27FC236}">
                    <a16:creationId xmlns:a16="http://schemas.microsoft.com/office/drawing/2014/main" id="{F02EABAE-067D-03DF-18A6-B35D1027BFC8}"/>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087">
                <a:extLst>
                  <a:ext uri="{FF2B5EF4-FFF2-40B4-BE49-F238E27FC236}">
                    <a16:creationId xmlns:a16="http://schemas.microsoft.com/office/drawing/2014/main" id="{526B8C0E-E911-92BB-3FBB-BCE36CAAC6E5}"/>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8" name="Group 7">
            <a:extLst>
              <a:ext uri="{FF2B5EF4-FFF2-40B4-BE49-F238E27FC236}">
                <a16:creationId xmlns:a16="http://schemas.microsoft.com/office/drawing/2014/main" id="{2AB5F28E-A17B-1010-4401-7627486C85C0}"/>
              </a:ext>
            </a:extLst>
          </xdr:cNvPr>
          <xdr:cNvGrpSpPr/>
        </xdr:nvGrpSpPr>
        <xdr:grpSpPr>
          <a:xfrm>
            <a:off x="62049" y="7328186"/>
            <a:ext cx="2650943" cy="1870566"/>
            <a:chOff x="58239" y="7180530"/>
            <a:chExt cx="2728563" cy="1723787"/>
          </a:xfrm>
        </xdr:grpSpPr>
        <xdr:sp macro="" textlink="">
          <xdr:nvSpPr>
            <xdr:cNvPr id="16" name="Rounded Rectangle 33">
              <a:extLst>
                <a:ext uri="{FF2B5EF4-FFF2-40B4-BE49-F238E27FC236}">
                  <a16:creationId xmlns:a16="http://schemas.microsoft.com/office/drawing/2014/main" id="{C842C792-F054-3170-7802-92A0DC8B52B5}"/>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7" name="Group 9075">
              <a:extLst>
                <a:ext uri="{FF2B5EF4-FFF2-40B4-BE49-F238E27FC236}">
                  <a16:creationId xmlns:a16="http://schemas.microsoft.com/office/drawing/2014/main" id="{968EB74D-28B7-1DF6-AC03-E503D41BD085}"/>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30" name="Rectangle: Top Corners Rounded 9100">
                <a:hlinkClick xmlns:r="http://schemas.openxmlformats.org/officeDocument/2006/relationships" r:id="rId16"/>
                <a:extLst>
                  <a:ext uri="{FF2B5EF4-FFF2-40B4-BE49-F238E27FC236}">
                    <a16:creationId xmlns:a16="http://schemas.microsoft.com/office/drawing/2014/main" id="{17478E60-350F-FC75-C03C-C149E0B69710}"/>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1" name="Rectangle: Top Corners Rounded 9101">
                <a:extLst>
                  <a:ext uri="{FF2B5EF4-FFF2-40B4-BE49-F238E27FC236}">
                    <a16:creationId xmlns:a16="http://schemas.microsoft.com/office/drawing/2014/main" id="{B73F62A6-AC3B-14A5-248A-4309DB9AF94A}"/>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6">
              <a:extLst>
                <a:ext uri="{FF2B5EF4-FFF2-40B4-BE49-F238E27FC236}">
                  <a16:creationId xmlns:a16="http://schemas.microsoft.com/office/drawing/2014/main" id="{2FE476DF-9AF2-A3C1-6A72-01E7806E0693}"/>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8" name="Rectangle: Top Corners Rounded 9098">
                <a:hlinkClick xmlns:r="http://schemas.openxmlformats.org/officeDocument/2006/relationships" r:id="rId17"/>
                <a:extLst>
                  <a:ext uri="{FF2B5EF4-FFF2-40B4-BE49-F238E27FC236}">
                    <a16:creationId xmlns:a16="http://schemas.microsoft.com/office/drawing/2014/main" id="{03FD4853-5176-1F9A-C25B-3F30D5FBA843}"/>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099">
                <a:extLst>
                  <a:ext uri="{FF2B5EF4-FFF2-40B4-BE49-F238E27FC236}">
                    <a16:creationId xmlns:a16="http://schemas.microsoft.com/office/drawing/2014/main" id="{F088EE0E-050D-7D89-9E5B-60531FD6259A}"/>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77">
              <a:extLst>
                <a:ext uri="{FF2B5EF4-FFF2-40B4-BE49-F238E27FC236}">
                  <a16:creationId xmlns:a16="http://schemas.microsoft.com/office/drawing/2014/main" id="{5F68C6C2-C4BB-927B-3CC8-E58CA235F510}"/>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6" name="Rectangle: Top Corners Rounded 9096">
                <a:hlinkClick xmlns:r="http://schemas.openxmlformats.org/officeDocument/2006/relationships" r:id="rId18"/>
                <a:extLst>
                  <a:ext uri="{FF2B5EF4-FFF2-40B4-BE49-F238E27FC236}">
                    <a16:creationId xmlns:a16="http://schemas.microsoft.com/office/drawing/2014/main" id="{73858560-8990-B784-922B-24C65E57C837}"/>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7">
                <a:extLst>
                  <a:ext uri="{FF2B5EF4-FFF2-40B4-BE49-F238E27FC236}">
                    <a16:creationId xmlns:a16="http://schemas.microsoft.com/office/drawing/2014/main" id="{853A2232-EFBA-2870-DAD9-8D15BF3D5FD5}"/>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0" name="Group 9078">
              <a:extLst>
                <a:ext uri="{FF2B5EF4-FFF2-40B4-BE49-F238E27FC236}">
                  <a16:creationId xmlns:a16="http://schemas.microsoft.com/office/drawing/2014/main" id="{F070E5AF-9AE2-709D-F33B-0219D4B8CEDA}"/>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4" name="Rectangle: Top Corners Rounded 9094">
                <a:hlinkClick xmlns:r="http://schemas.openxmlformats.org/officeDocument/2006/relationships" r:id="rId19"/>
                <a:extLst>
                  <a:ext uri="{FF2B5EF4-FFF2-40B4-BE49-F238E27FC236}">
                    <a16:creationId xmlns:a16="http://schemas.microsoft.com/office/drawing/2014/main" id="{00CA0C99-7B20-06BD-3DDB-5B6A6B541BA3}"/>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5">
                <a:extLst>
                  <a:ext uri="{FF2B5EF4-FFF2-40B4-BE49-F238E27FC236}">
                    <a16:creationId xmlns:a16="http://schemas.microsoft.com/office/drawing/2014/main" id="{40306DD4-F14E-3EA7-34BB-E61118BF3704}"/>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1" name="Group 9083">
              <a:extLst>
                <a:ext uri="{FF2B5EF4-FFF2-40B4-BE49-F238E27FC236}">
                  <a16:creationId xmlns:a16="http://schemas.microsoft.com/office/drawing/2014/main" id="{B5C8BC29-43F1-717C-2DD6-411A6F42740F}"/>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2" name="Rectangle: Top Corners Rounded 9084">
                <a:hlinkClick xmlns:r="http://schemas.openxmlformats.org/officeDocument/2006/relationships" r:id="rId20"/>
                <a:extLst>
                  <a:ext uri="{FF2B5EF4-FFF2-40B4-BE49-F238E27FC236}">
                    <a16:creationId xmlns:a16="http://schemas.microsoft.com/office/drawing/2014/main" id="{18619EA8-E1B2-DD4C-6930-C82DE6239015}"/>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85">
                <a:extLst>
                  <a:ext uri="{FF2B5EF4-FFF2-40B4-BE49-F238E27FC236}">
                    <a16:creationId xmlns:a16="http://schemas.microsoft.com/office/drawing/2014/main" id="{56DF481E-45EF-D45F-B8D4-601BD2CDBF2B}"/>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9" name="Group 8">
            <a:extLst>
              <a:ext uri="{FF2B5EF4-FFF2-40B4-BE49-F238E27FC236}">
                <a16:creationId xmlns:a16="http://schemas.microsoft.com/office/drawing/2014/main" id="{072C001D-FFFA-0C97-88EB-BAAA3AE293E7}"/>
              </a:ext>
            </a:extLst>
          </xdr:cNvPr>
          <xdr:cNvGrpSpPr/>
        </xdr:nvGrpSpPr>
        <xdr:grpSpPr>
          <a:xfrm>
            <a:off x="250371" y="1390106"/>
            <a:ext cx="2466251" cy="617106"/>
            <a:chOff x="244929" y="1325880"/>
            <a:chExt cx="2525850" cy="556147"/>
          </a:xfrm>
        </xdr:grpSpPr>
        <xdr:grpSp>
          <xdr:nvGrpSpPr>
            <xdr:cNvPr id="10" name="Group 9052">
              <a:extLst>
                <a:ext uri="{FF2B5EF4-FFF2-40B4-BE49-F238E27FC236}">
                  <a16:creationId xmlns:a16="http://schemas.microsoft.com/office/drawing/2014/main" id="{3EF306C3-B322-BAD1-2C24-9BB7E496DDD2}"/>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4" name="Rectangle: Top Corners Rounded 9138">
                <a:hlinkClick xmlns:r="http://schemas.openxmlformats.org/officeDocument/2006/relationships" r:id="rId21"/>
                <a:extLst>
                  <a:ext uri="{FF2B5EF4-FFF2-40B4-BE49-F238E27FC236}">
                    <a16:creationId xmlns:a16="http://schemas.microsoft.com/office/drawing/2014/main" id="{E849F5FB-FFF6-9741-1933-9569BCBB2765}"/>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5" name="Rectangle: Top Corners Rounded 9139">
                <a:extLst>
                  <a:ext uri="{FF2B5EF4-FFF2-40B4-BE49-F238E27FC236}">
                    <a16:creationId xmlns:a16="http://schemas.microsoft.com/office/drawing/2014/main" id="{2B35B56C-F955-184C-6447-D2227CD908B5}"/>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11" name="Group 9052">
              <a:extLst>
                <a:ext uri="{FF2B5EF4-FFF2-40B4-BE49-F238E27FC236}">
                  <a16:creationId xmlns:a16="http://schemas.microsoft.com/office/drawing/2014/main" id="{D81E8EA8-1D13-7E04-093A-4ACD600553B3}"/>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D08456EA-D7B7-CA90-5E1A-4DB75840D54D}"/>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A6BF324D-37F8-36A7-EDEE-547AC7F35954}"/>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38441</xdr:colOff>
      <xdr:row>11</xdr:row>
      <xdr:rowOff>135141</xdr:rowOff>
    </xdr:from>
    <xdr:to>
      <xdr:col>6</xdr:col>
      <xdr:colOff>614441</xdr:colOff>
      <xdr:row>11</xdr:row>
      <xdr:rowOff>710469</xdr:rowOff>
    </xdr:to>
    <xdr:pic>
      <xdr:nvPicPr>
        <xdr:cNvPr id="4" name="Content Placeholder 4">
          <a:extLst>
            <a:ext uri="{FF2B5EF4-FFF2-40B4-BE49-F238E27FC236}">
              <a16:creationId xmlns:a16="http://schemas.microsoft.com/office/drawing/2014/main" id="{00000000-0008-0000-0700-000004000000}"/>
            </a:ext>
          </a:extLst>
        </xdr:cNvPr>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9470" y="2453798"/>
          <a:ext cx="576000" cy="575328"/>
        </a:xfrm>
        <a:prstGeom prst="rect">
          <a:avLst/>
        </a:prstGeom>
      </xdr:spPr>
    </xdr:pic>
    <xdr:clientData/>
  </xdr:twoCellAnchor>
  <xdr:twoCellAnchor>
    <xdr:from>
      <xdr:col>6</xdr:col>
      <xdr:colOff>49714</xdr:colOff>
      <xdr:row>55</xdr:row>
      <xdr:rowOff>100420</xdr:rowOff>
    </xdr:from>
    <xdr:to>
      <xdr:col>6</xdr:col>
      <xdr:colOff>625714</xdr:colOff>
      <xdr:row>55</xdr:row>
      <xdr:rowOff>649765</xdr:rowOff>
    </xdr:to>
    <xdr:pic>
      <xdr:nvPicPr>
        <xdr:cNvPr id="8" name="Picture 15">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80743" y="36458706"/>
          <a:ext cx="576000" cy="549345"/>
        </a:xfrm>
        <a:prstGeom prst="rect">
          <a:avLst/>
        </a:prstGeom>
      </xdr:spPr>
    </xdr:pic>
    <xdr:clientData/>
  </xdr:twoCellAnchor>
  <xdr:twoCellAnchor>
    <xdr:from>
      <xdr:col>6</xdr:col>
      <xdr:colOff>63478</xdr:colOff>
      <xdr:row>45</xdr:row>
      <xdr:rowOff>44633</xdr:rowOff>
    </xdr:from>
    <xdr:to>
      <xdr:col>6</xdr:col>
      <xdr:colOff>639478</xdr:colOff>
      <xdr:row>45</xdr:row>
      <xdr:rowOff>639385</xdr:rowOff>
    </xdr:to>
    <xdr:pic>
      <xdr:nvPicPr>
        <xdr:cNvPr id="9" name="Picture 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94507" y="28347490"/>
          <a:ext cx="576000" cy="594752"/>
        </a:xfrm>
        <a:prstGeom prst="rect">
          <a:avLst/>
        </a:prstGeom>
      </xdr:spPr>
    </xdr:pic>
    <xdr:clientData/>
  </xdr:twoCellAnchor>
  <xdr:twoCellAnchor>
    <xdr:from>
      <xdr:col>6</xdr:col>
      <xdr:colOff>102805</xdr:colOff>
      <xdr:row>33</xdr:row>
      <xdr:rowOff>65306</xdr:rowOff>
    </xdr:from>
    <xdr:to>
      <xdr:col>6</xdr:col>
      <xdr:colOff>678805</xdr:colOff>
      <xdr:row>33</xdr:row>
      <xdr:rowOff>715754</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33834" y="19714020"/>
          <a:ext cx="576000" cy="650448"/>
        </a:xfrm>
        <a:prstGeom prst="rect">
          <a:avLst/>
        </a:prstGeom>
      </xdr:spPr>
    </xdr:pic>
    <xdr:clientData/>
  </xdr:twoCellAnchor>
  <xdr:twoCellAnchor>
    <xdr:from>
      <xdr:col>6</xdr:col>
      <xdr:colOff>91919</xdr:colOff>
      <xdr:row>39</xdr:row>
      <xdr:rowOff>21764</xdr:rowOff>
    </xdr:from>
    <xdr:to>
      <xdr:col>6</xdr:col>
      <xdr:colOff>667919</xdr:colOff>
      <xdr:row>39</xdr:row>
      <xdr:rowOff>657140</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422948" y="23208335"/>
          <a:ext cx="576000" cy="635376"/>
        </a:xfrm>
        <a:prstGeom prst="rect">
          <a:avLst/>
        </a:prstGeom>
      </xdr:spPr>
    </xdr:pic>
    <xdr:clientData/>
  </xdr:twoCellAnchor>
  <xdr:twoCellAnchor>
    <xdr:from>
      <xdr:col>6</xdr:col>
      <xdr:colOff>37490</xdr:colOff>
      <xdr:row>41</xdr:row>
      <xdr:rowOff>45991</xdr:rowOff>
    </xdr:from>
    <xdr:to>
      <xdr:col>6</xdr:col>
      <xdr:colOff>613490</xdr:colOff>
      <xdr:row>41</xdr:row>
      <xdr:rowOff>620071</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368519" y="25377048"/>
          <a:ext cx="576000" cy="574080"/>
        </a:xfrm>
        <a:prstGeom prst="rect">
          <a:avLst/>
        </a:prstGeom>
      </xdr:spPr>
    </xdr:pic>
    <xdr:clientData/>
  </xdr:twoCellAnchor>
  <xdr:twoCellAnchor>
    <xdr:from>
      <xdr:col>6</xdr:col>
      <xdr:colOff>100899</xdr:colOff>
      <xdr:row>51</xdr:row>
      <xdr:rowOff>110761</xdr:rowOff>
    </xdr:from>
    <xdr:to>
      <xdr:col>7</xdr:col>
      <xdr:colOff>27099</xdr:colOff>
      <xdr:row>51</xdr:row>
      <xdr:rowOff>760083</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431928" y="33192447"/>
          <a:ext cx="612000" cy="649322"/>
        </a:xfrm>
        <a:prstGeom prst="rect">
          <a:avLst/>
        </a:prstGeom>
      </xdr:spPr>
    </xdr:pic>
    <xdr:clientData/>
  </xdr:twoCellAnchor>
  <xdr:twoCellAnchor>
    <xdr:from>
      <xdr:col>6</xdr:col>
      <xdr:colOff>103755</xdr:colOff>
      <xdr:row>31</xdr:row>
      <xdr:rowOff>79459</xdr:rowOff>
    </xdr:from>
    <xdr:to>
      <xdr:col>6</xdr:col>
      <xdr:colOff>679755</xdr:colOff>
      <xdr:row>31</xdr:row>
      <xdr:rowOff>643571</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34784" y="17921145"/>
          <a:ext cx="576000" cy="564112"/>
        </a:xfrm>
        <a:prstGeom prst="rect">
          <a:avLst/>
        </a:prstGeom>
      </xdr:spPr>
    </xdr:pic>
    <xdr:clientData/>
  </xdr:twoCellAnchor>
  <xdr:twoCellAnchor>
    <xdr:from>
      <xdr:col>6</xdr:col>
      <xdr:colOff>68242</xdr:colOff>
      <xdr:row>48</xdr:row>
      <xdr:rowOff>117831</xdr:rowOff>
    </xdr:from>
    <xdr:to>
      <xdr:col>6</xdr:col>
      <xdr:colOff>644242</xdr:colOff>
      <xdr:row>48</xdr:row>
      <xdr:rowOff>712407</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99271" y="30978831"/>
          <a:ext cx="576000" cy="594576"/>
        </a:xfrm>
        <a:prstGeom prst="rect">
          <a:avLst/>
        </a:prstGeom>
      </xdr:spPr>
    </xdr:pic>
    <xdr:clientData/>
  </xdr:twoCellAnchor>
  <xdr:twoCellAnchor editAs="oneCell">
    <xdr:from>
      <xdr:col>1</xdr:col>
      <xdr:colOff>72933</xdr:colOff>
      <xdr:row>0</xdr:row>
      <xdr:rowOff>125457</xdr:rowOff>
    </xdr:from>
    <xdr:to>
      <xdr:col>5</xdr:col>
      <xdr:colOff>170987</xdr:colOff>
      <xdr:row>3</xdr:row>
      <xdr:rowOff>125375</xdr:rowOff>
    </xdr:to>
    <xdr:pic>
      <xdr:nvPicPr>
        <xdr:cNvPr id="20" name="Picture 77">
          <a:hlinkClick xmlns:r="http://schemas.openxmlformats.org/officeDocument/2006/relationships" r:id="rId10"/>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1"/>
        <a:stretch>
          <a:fillRect/>
        </a:stretch>
      </xdr:blipFill>
      <xdr:spPr>
        <a:xfrm>
          <a:off x="345076" y="125457"/>
          <a:ext cx="2606939" cy="562709"/>
        </a:xfrm>
        <a:prstGeom prst="rect">
          <a:avLst/>
        </a:prstGeom>
        <a:ln>
          <a:noFill/>
        </a:ln>
      </xdr:spPr>
    </xdr:pic>
    <xdr:clientData/>
  </xdr:twoCellAnchor>
  <xdr:twoCellAnchor editAs="oneCell">
    <xdr:from>
      <xdr:col>6</xdr:col>
      <xdr:colOff>32657</xdr:colOff>
      <xdr:row>18</xdr:row>
      <xdr:rowOff>87087</xdr:rowOff>
    </xdr:from>
    <xdr:to>
      <xdr:col>6</xdr:col>
      <xdr:colOff>608657</xdr:colOff>
      <xdr:row>18</xdr:row>
      <xdr:rowOff>682137</xdr:rowOff>
    </xdr:to>
    <xdr:pic>
      <xdr:nvPicPr>
        <xdr:cNvPr id="5" name="Picture 30">
          <a:extLst>
            <a:ext uri="{FF2B5EF4-FFF2-40B4-BE49-F238E27FC236}">
              <a16:creationId xmlns:a16="http://schemas.microsoft.com/office/drawing/2014/main" id="{93514C03-CD42-C522-0116-9DF6E60E978F}"/>
            </a:ext>
          </a:extLst>
        </xdr:cNvPr>
        <xdr:cNvPicPr>
          <a:picLocks noChangeAspect="1"/>
        </xdr:cNvPicPr>
      </xdr:nvPicPr>
      <xdr:blipFill>
        <a:blip xmlns:r="http://schemas.openxmlformats.org/officeDocument/2006/relationships" r:embed="rId12">
          <a:extLst>
            <a:ext uri="{BEBA8EAE-BF5A-486C-A8C5-ECC9F3942E4B}">
              <a14:imgProps xmlns:a14="http://schemas.microsoft.com/office/drawing/2010/main">
                <a14:imgLayer r:embed="rId13">
                  <a14:imgEffect>
                    <a14:backgroundRemoval t="9180" b="89941" l="9961" r="89941">
                      <a14:foregroundMark x1="14844" y1="26563" x2="14355" y2="10254"/>
                      <a14:foregroundMark x1="31836" y1="9180" x2="32422" y2="14648"/>
                      <a14:foregroundMark x1="29199" y1="15137" x2="29590" y2="9668"/>
                      <a14:foregroundMark x1="37001" y1="12988" x2="37305" y2="11621"/>
                      <a14:foregroundMark x1="36523" y1="15137" x2="37001" y2="12988"/>
                      <a14:foregroundMark x1="41602" y1="9375" x2="41504" y2="12695"/>
                      <a14:foregroundMark x1="45313" y1="9375" x2="45410" y2="11230"/>
                      <a14:foregroundMark x1="48730" y1="9277" x2="48535" y2="11523"/>
                      <a14:foregroundMark x1="30664" y1="21582" x2="30664" y2="24219"/>
                      <a14:foregroundMark x1="35742" y1="21582" x2="35840" y2="23535"/>
                      <a14:foregroundMark x1="40723" y1="22070" x2="40723" y2="24219"/>
                      <a14:foregroundMark x1="46289" y1="21875" x2="45996" y2="24121"/>
                      <a14:foregroundMark x1="50586" y1="21680" x2="50586" y2="23340"/>
                      <a14:foregroundMark x1="53418" y1="21680" x2="53711" y2="23242"/>
                      <a14:foregroundMark x1="55957" y1="22363" x2="55957" y2="24121"/>
                      <a14:foregroundMark x1="61035" y1="21973" x2="61230" y2="23340"/>
                      <a14:foregroundMark x1="26758" y1="22168" x2="27148" y2="24316"/>
                      <a14:foregroundMark x1="29199" y1="51367" x2="33398" y2="72656"/>
                      <a14:foregroundMark x1="33398" y1="72656" x2="35156" y2="55176"/>
                      <a14:foregroundMark x1="35156" y1="55176" x2="30566" y2="52539"/>
                      <a14:foregroundMark x1="22754" y1="45801" x2="23145" y2="48926"/>
                      <a14:foregroundMark x1="76367" y1="41992" x2="76758" y2="42676"/>
                      <a14:foregroundMark x1="75977" y1="49023" x2="76953" y2="56055"/>
                      <a14:backgroundMark x1="38184" y1="12988" x2="38184" y2="12988"/>
                      <a14:backgroundMark x1="46777" y1="24805" x2="46777" y2="24805"/>
                    </a14:backgroundRemoval>
                  </a14:imgEffect>
                </a14:imgLayer>
              </a14:imgProps>
            </a:ext>
          </a:extLst>
        </a:blip>
        <a:stretch>
          <a:fillRect/>
        </a:stretch>
      </xdr:blipFill>
      <xdr:spPr>
        <a:xfrm>
          <a:off x="3363686" y="8109858"/>
          <a:ext cx="576000" cy="576000"/>
        </a:xfrm>
        <a:prstGeom prst="rect">
          <a:avLst/>
        </a:prstGeom>
      </xdr:spPr>
    </xdr:pic>
    <xdr:clientData/>
  </xdr:twoCellAnchor>
  <xdr:twoCellAnchor editAs="oneCell">
    <xdr:from>
      <xdr:col>6</xdr:col>
      <xdr:colOff>65313</xdr:colOff>
      <xdr:row>20</xdr:row>
      <xdr:rowOff>141514</xdr:rowOff>
    </xdr:from>
    <xdr:to>
      <xdr:col>7</xdr:col>
      <xdr:colOff>18378</xdr:colOff>
      <xdr:row>20</xdr:row>
      <xdr:rowOff>720507</xdr:rowOff>
    </xdr:to>
    <xdr:pic>
      <xdr:nvPicPr>
        <xdr:cNvPr id="17" name="Picture 16" descr="Communications materials - United Nations Sustainable Development">
          <a:extLst>
            <a:ext uri="{FF2B5EF4-FFF2-40B4-BE49-F238E27FC236}">
              <a16:creationId xmlns:a16="http://schemas.microsoft.com/office/drawing/2014/main" id="{78D28BDE-E74B-5E0C-45C0-F5DCD2715EC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396342" y="10210800"/>
          <a:ext cx="576000" cy="577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65314</xdr:colOff>
      <xdr:row>25</xdr:row>
      <xdr:rowOff>97972</xdr:rowOff>
    </xdr:from>
    <xdr:to>
      <xdr:col>7</xdr:col>
      <xdr:colOff>18379</xdr:colOff>
      <xdr:row>25</xdr:row>
      <xdr:rowOff>681592</xdr:rowOff>
    </xdr:to>
    <xdr:pic>
      <xdr:nvPicPr>
        <xdr:cNvPr id="18" name="Picture 17">
          <a:extLst>
            <a:ext uri="{FF2B5EF4-FFF2-40B4-BE49-F238E27FC236}">
              <a16:creationId xmlns:a16="http://schemas.microsoft.com/office/drawing/2014/main" id="{B46CD223-6F90-8846-CBA5-C308980E565B}"/>
            </a:ext>
          </a:extLst>
        </xdr:cNvPr>
        <xdr:cNvPicPr>
          <a:picLocks noChangeAspect="1"/>
        </xdr:cNvPicPr>
      </xdr:nvPicPr>
      <xdr:blipFill>
        <a:blip xmlns:r="http://schemas.openxmlformats.org/officeDocument/2006/relationships" r:embed="rId15"/>
        <a:stretch>
          <a:fillRect/>
        </a:stretch>
      </xdr:blipFill>
      <xdr:spPr>
        <a:xfrm>
          <a:off x="3396343" y="13552715"/>
          <a:ext cx="576000" cy="576000"/>
        </a:xfrm>
        <a:prstGeom prst="rect">
          <a:avLst/>
        </a:prstGeom>
      </xdr:spPr>
    </xdr:pic>
    <xdr:clientData/>
  </xdr:twoCellAnchor>
  <xdr:twoCellAnchor>
    <xdr:from>
      <xdr:col>0</xdr:col>
      <xdr:colOff>36467</xdr:colOff>
      <xdr:row>7</xdr:row>
      <xdr:rowOff>19867</xdr:rowOff>
    </xdr:from>
    <xdr:to>
      <xdr:col>5</xdr:col>
      <xdr:colOff>2269</xdr:colOff>
      <xdr:row>19</xdr:row>
      <xdr:rowOff>123876</xdr:rowOff>
    </xdr:to>
    <xdr:grpSp>
      <xdr:nvGrpSpPr>
        <xdr:cNvPr id="3" name="Group 2">
          <a:extLst>
            <a:ext uri="{FF2B5EF4-FFF2-40B4-BE49-F238E27FC236}">
              <a16:creationId xmlns:a16="http://schemas.microsoft.com/office/drawing/2014/main" id="{2F430F69-3D19-4AEB-B596-B605D79E615B}"/>
            </a:ext>
          </a:extLst>
        </xdr:cNvPr>
        <xdr:cNvGrpSpPr/>
      </xdr:nvGrpSpPr>
      <xdr:grpSpPr>
        <a:xfrm>
          <a:off x="36467" y="1413238"/>
          <a:ext cx="2698116" cy="7767552"/>
          <a:chOff x="58239" y="1392011"/>
          <a:chExt cx="2656478" cy="7804836"/>
        </a:xfrm>
      </xdr:grpSpPr>
      <xdr:grpSp>
        <xdr:nvGrpSpPr>
          <xdr:cNvPr id="6" name="Group 5">
            <a:extLst>
              <a:ext uri="{FF2B5EF4-FFF2-40B4-BE49-F238E27FC236}">
                <a16:creationId xmlns:a16="http://schemas.microsoft.com/office/drawing/2014/main" id="{6974E244-452C-60C4-138E-EBDFA1F19E73}"/>
              </a:ext>
            </a:extLst>
          </xdr:cNvPr>
          <xdr:cNvGrpSpPr/>
        </xdr:nvGrpSpPr>
        <xdr:grpSpPr>
          <a:xfrm>
            <a:off x="63954" y="2165728"/>
            <a:ext cx="2650943" cy="1763747"/>
            <a:chOff x="58239" y="2021492"/>
            <a:chExt cx="2710815" cy="1640194"/>
          </a:xfrm>
        </xdr:grpSpPr>
        <xdr:grpSp>
          <xdr:nvGrpSpPr>
            <xdr:cNvPr id="70" name="Group 9055">
              <a:extLst>
                <a:ext uri="{FF2B5EF4-FFF2-40B4-BE49-F238E27FC236}">
                  <a16:creationId xmlns:a16="http://schemas.microsoft.com/office/drawing/2014/main" id="{69882205-13EB-03B7-8C3A-940BD70312A9}"/>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84" name="Rectangle: Top Corners Rounded 9132">
                <a:hlinkClick xmlns:r="http://schemas.openxmlformats.org/officeDocument/2006/relationships" r:id="rId16"/>
                <a:extLst>
                  <a:ext uri="{FF2B5EF4-FFF2-40B4-BE49-F238E27FC236}">
                    <a16:creationId xmlns:a16="http://schemas.microsoft.com/office/drawing/2014/main" id="{ED086932-95B8-E69B-52F9-CB469A0188D3}"/>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85" name="Rectangle: Top Corners Rounded 9133">
                <a:extLst>
                  <a:ext uri="{FF2B5EF4-FFF2-40B4-BE49-F238E27FC236}">
                    <a16:creationId xmlns:a16="http://schemas.microsoft.com/office/drawing/2014/main" id="{ECCD1C98-682C-8421-11A7-BD89790ADD5E}"/>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71" name="Rounded Rectangle 33">
              <a:extLst>
                <a:ext uri="{FF2B5EF4-FFF2-40B4-BE49-F238E27FC236}">
                  <a16:creationId xmlns:a16="http://schemas.microsoft.com/office/drawing/2014/main" id="{EF82200B-0847-7856-6D6B-32A2C569FBE7}"/>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72" name="Group 9057">
              <a:extLst>
                <a:ext uri="{FF2B5EF4-FFF2-40B4-BE49-F238E27FC236}">
                  <a16:creationId xmlns:a16="http://schemas.microsoft.com/office/drawing/2014/main" id="{07C00864-23FB-4BB5-9F1D-0822D25AE8EC}"/>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82" name="Rectangle: Top Corners Rounded 9130">
                <a:hlinkClick xmlns:r="http://schemas.openxmlformats.org/officeDocument/2006/relationships" r:id="rId17"/>
                <a:extLst>
                  <a:ext uri="{FF2B5EF4-FFF2-40B4-BE49-F238E27FC236}">
                    <a16:creationId xmlns:a16="http://schemas.microsoft.com/office/drawing/2014/main" id="{B67223F6-ADB8-B435-B975-CB08892473F8}"/>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83" name="Rectangle: Top Corners Rounded 9131">
                <a:extLst>
                  <a:ext uri="{FF2B5EF4-FFF2-40B4-BE49-F238E27FC236}">
                    <a16:creationId xmlns:a16="http://schemas.microsoft.com/office/drawing/2014/main" id="{4C625E9F-E515-C6F3-F3E0-A4E47B43CA61}"/>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73" name="Group 9058">
              <a:extLst>
                <a:ext uri="{FF2B5EF4-FFF2-40B4-BE49-F238E27FC236}">
                  <a16:creationId xmlns:a16="http://schemas.microsoft.com/office/drawing/2014/main" id="{960E9897-46F7-DA6D-C4E9-7EC0557B55B2}"/>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80" name="Rectangle: Top Corners Rounded 9128">
                <a:hlinkClick xmlns:r="http://schemas.openxmlformats.org/officeDocument/2006/relationships" r:id="rId18"/>
                <a:extLst>
                  <a:ext uri="{FF2B5EF4-FFF2-40B4-BE49-F238E27FC236}">
                    <a16:creationId xmlns:a16="http://schemas.microsoft.com/office/drawing/2014/main" id="{1C24D7AC-89FB-AB30-2715-76BC1B8A172D}"/>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81" name="Rectangle: Top Corners Rounded 9129">
                <a:extLst>
                  <a:ext uri="{FF2B5EF4-FFF2-40B4-BE49-F238E27FC236}">
                    <a16:creationId xmlns:a16="http://schemas.microsoft.com/office/drawing/2014/main" id="{008234E0-74CF-18E8-E5E5-20D681DAA65D}"/>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74" name="Group 9059">
              <a:extLst>
                <a:ext uri="{FF2B5EF4-FFF2-40B4-BE49-F238E27FC236}">
                  <a16:creationId xmlns:a16="http://schemas.microsoft.com/office/drawing/2014/main" id="{513E4C1F-0C42-235B-2ADC-C8C0D487591C}"/>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78" name="Rectangle: Top Corners Rounded 9126">
                <a:hlinkClick xmlns:r="http://schemas.openxmlformats.org/officeDocument/2006/relationships" r:id="rId19"/>
                <a:extLst>
                  <a:ext uri="{FF2B5EF4-FFF2-40B4-BE49-F238E27FC236}">
                    <a16:creationId xmlns:a16="http://schemas.microsoft.com/office/drawing/2014/main" id="{C3B25E77-D6CA-BC67-EE5C-0B1EADC9E383}"/>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9" name="Rectangle: Top Corners Rounded 9127">
                <a:extLst>
                  <a:ext uri="{FF2B5EF4-FFF2-40B4-BE49-F238E27FC236}">
                    <a16:creationId xmlns:a16="http://schemas.microsoft.com/office/drawing/2014/main" id="{7615F1AA-E681-CE73-E4B0-121E67C45C45}"/>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75" name="Group 9060">
              <a:extLst>
                <a:ext uri="{FF2B5EF4-FFF2-40B4-BE49-F238E27FC236}">
                  <a16:creationId xmlns:a16="http://schemas.microsoft.com/office/drawing/2014/main" id="{2A30D742-5F37-D8A9-3A62-BC62294794AF}"/>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76" name="Rectangle: Top Corners Rounded 9124">
                <a:hlinkClick xmlns:r="http://schemas.openxmlformats.org/officeDocument/2006/relationships" r:id="rId20"/>
                <a:extLst>
                  <a:ext uri="{FF2B5EF4-FFF2-40B4-BE49-F238E27FC236}">
                    <a16:creationId xmlns:a16="http://schemas.microsoft.com/office/drawing/2014/main" id="{8D944083-6E09-D386-3781-E3A20DF3EEB6}"/>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7" name="Rectangle: Top Corners Rounded 9125">
                <a:extLst>
                  <a:ext uri="{FF2B5EF4-FFF2-40B4-BE49-F238E27FC236}">
                    <a16:creationId xmlns:a16="http://schemas.microsoft.com/office/drawing/2014/main" id="{C2E8FFA5-17D1-8DC7-6F19-F6BC13D30C9D}"/>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2914C45D-2EF7-4D95-E9BB-9D9DAD3D16B0}"/>
              </a:ext>
            </a:extLst>
          </xdr:cNvPr>
          <xdr:cNvGrpSpPr/>
        </xdr:nvGrpSpPr>
        <xdr:grpSpPr>
          <a:xfrm>
            <a:off x="62049" y="4045322"/>
            <a:ext cx="2652848" cy="1518167"/>
            <a:chOff x="54429" y="4064474"/>
            <a:chExt cx="2732373" cy="1421339"/>
          </a:xfrm>
        </xdr:grpSpPr>
        <xdr:sp macro="" textlink="">
          <xdr:nvSpPr>
            <xdr:cNvPr id="57" name="Rounded Rectangle 33">
              <a:extLst>
                <a:ext uri="{FF2B5EF4-FFF2-40B4-BE49-F238E27FC236}">
                  <a16:creationId xmlns:a16="http://schemas.microsoft.com/office/drawing/2014/main" id="{08C2FCEC-3D0D-B877-BFBE-1BFC40C04DA2}"/>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58" name="Group 9065">
              <a:extLst>
                <a:ext uri="{FF2B5EF4-FFF2-40B4-BE49-F238E27FC236}">
                  <a16:creationId xmlns:a16="http://schemas.microsoft.com/office/drawing/2014/main" id="{134D0E7C-1DEF-DB8C-CD0E-4A399E20406C}"/>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68" name="Rectangle: Top Corners Rounded 9116">
                <a:hlinkClick xmlns:r="http://schemas.openxmlformats.org/officeDocument/2006/relationships" r:id="rId21"/>
                <a:extLst>
                  <a:ext uri="{FF2B5EF4-FFF2-40B4-BE49-F238E27FC236}">
                    <a16:creationId xmlns:a16="http://schemas.microsoft.com/office/drawing/2014/main" id="{1694D6F6-76B3-5E09-8C98-7156FF1F6506}"/>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69" name="Rectangle: Top Corners Rounded 9117">
                <a:extLst>
                  <a:ext uri="{FF2B5EF4-FFF2-40B4-BE49-F238E27FC236}">
                    <a16:creationId xmlns:a16="http://schemas.microsoft.com/office/drawing/2014/main" id="{EBDE8926-D0BE-A6D3-967D-6F845EEDBA48}"/>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59" name="Group 9066">
              <a:extLst>
                <a:ext uri="{FF2B5EF4-FFF2-40B4-BE49-F238E27FC236}">
                  <a16:creationId xmlns:a16="http://schemas.microsoft.com/office/drawing/2014/main" id="{4B87A294-905A-6ED3-C1E6-E4A3C0D5E5E5}"/>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66" name="Rectangle: Top Corners Rounded 9114">
                <a:hlinkClick xmlns:r="http://schemas.openxmlformats.org/officeDocument/2006/relationships" r:id="rId22"/>
                <a:extLst>
                  <a:ext uri="{FF2B5EF4-FFF2-40B4-BE49-F238E27FC236}">
                    <a16:creationId xmlns:a16="http://schemas.microsoft.com/office/drawing/2014/main" id="{099DA7B0-7093-3195-0EA7-A05398CDC6E2}"/>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67" name="Rectangle: Top Corners Rounded 9115">
                <a:extLst>
                  <a:ext uri="{FF2B5EF4-FFF2-40B4-BE49-F238E27FC236}">
                    <a16:creationId xmlns:a16="http://schemas.microsoft.com/office/drawing/2014/main" id="{286589FB-E53D-54CC-E031-5305C52E1039}"/>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60" name="Group 9068">
              <a:extLst>
                <a:ext uri="{FF2B5EF4-FFF2-40B4-BE49-F238E27FC236}">
                  <a16:creationId xmlns:a16="http://schemas.microsoft.com/office/drawing/2014/main" id="{C33FC2AB-C5E2-0120-860F-8DDBCF180622}"/>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64" name="Rectangle: Top Corners Rounded 9110">
                <a:hlinkClick xmlns:r="http://schemas.openxmlformats.org/officeDocument/2006/relationships" r:id="rId23"/>
                <a:extLst>
                  <a:ext uri="{FF2B5EF4-FFF2-40B4-BE49-F238E27FC236}">
                    <a16:creationId xmlns:a16="http://schemas.microsoft.com/office/drawing/2014/main" id="{D19A001F-3F25-519B-0C94-D4E5B8E284E9}"/>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65" name="Rectangle: Top Corners Rounded 9111">
                <a:extLst>
                  <a:ext uri="{FF2B5EF4-FFF2-40B4-BE49-F238E27FC236}">
                    <a16:creationId xmlns:a16="http://schemas.microsoft.com/office/drawing/2014/main" id="{CA99312B-1F45-CD10-4652-B11EBD710D50}"/>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61" name="Group 9081">
              <a:extLst>
                <a:ext uri="{FF2B5EF4-FFF2-40B4-BE49-F238E27FC236}">
                  <a16:creationId xmlns:a16="http://schemas.microsoft.com/office/drawing/2014/main" id="{67254A5A-E065-043F-3DC7-E479EA3B59C1}"/>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62" name="Rectangle: Top Corners Rounded 9088">
                <a:hlinkClick xmlns:r="http://schemas.openxmlformats.org/officeDocument/2006/relationships" r:id="rId24"/>
                <a:extLst>
                  <a:ext uri="{FF2B5EF4-FFF2-40B4-BE49-F238E27FC236}">
                    <a16:creationId xmlns:a16="http://schemas.microsoft.com/office/drawing/2014/main" id="{F82E4AA8-5F47-3119-8DF2-799653D2ACF7}"/>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63" name="Rectangle: Top Corners Rounded 9089">
                <a:extLst>
                  <a:ext uri="{FF2B5EF4-FFF2-40B4-BE49-F238E27FC236}">
                    <a16:creationId xmlns:a16="http://schemas.microsoft.com/office/drawing/2014/main" id="{7AADD08D-C180-0B12-0195-8B5D92029A9E}"/>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13" name="Group 12">
            <a:extLst>
              <a:ext uri="{FF2B5EF4-FFF2-40B4-BE49-F238E27FC236}">
                <a16:creationId xmlns:a16="http://schemas.microsoft.com/office/drawing/2014/main" id="{16D17B43-2A61-085C-3978-C8953A9323B6}"/>
              </a:ext>
            </a:extLst>
          </xdr:cNvPr>
          <xdr:cNvGrpSpPr/>
        </xdr:nvGrpSpPr>
        <xdr:grpSpPr>
          <a:xfrm>
            <a:off x="62049" y="5692250"/>
            <a:ext cx="2650944" cy="1517420"/>
            <a:chOff x="58239" y="5610347"/>
            <a:chExt cx="2728564" cy="1431292"/>
          </a:xfrm>
        </xdr:grpSpPr>
        <xdr:sp macro="" textlink="">
          <xdr:nvSpPr>
            <xdr:cNvPr id="44" name="Rounded Rectangle 33">
              <a:extLst>
                <a:ext uri="{FF2B5EF4-FFF2-40B4-BE49-F238E27FC236}">
                  <a16:creationId xmlns:a16="http://schemas.microsoft.com/office/drawing/2014/main" id="{C573B810-C8C8-923B-B44E-A85C25094F79}"/>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45" name="Group 9071">
              <a:extLst>
                <a:ext uri="{FF2B5EF4-FFF2-40B4-BE49-F238E27FC236}">
                  <a16:creationId xmlns:a16="http://schemas.microsoft.com/office/drawing/2014/main" id="{43CB0FAD-73F4-38AE-0893-682FA04F2C09}"/>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55" name="Rectangle: Top Corners Rounded 9106">
                <a:hlinkClick xmlns:r="http://schemas.openxmlformats.org/officeDocument/2006/relationships" r:id="rId25"/>
                <a:extLst>
                  <a:ext uri="{FF2B5EF4-FFF2-40B4-BE49-F238E27FC236}">
                    <a16:creationId xmlns:a16="http://schemas.microsoft.com/office/drawing/2014/main" id="{49A14CD0-B96C-266D-7647-CB9BF0A2A3DC}"/>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6" name="Rectangle: Top Corners Rounded 9107">
                <a:extLst>
                  <a:ext uri="{FF2B5EF4-FFF2-40B4-BE49-F238E27FC236}">
                    <a16:creationId xmlns:a16="http://schemas.microsoft.com/office/drawing/2014/main" id="{B065D208-590B-F11F-A463-D1FBE5B4F1C0}"/>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6" name="Group 9072">
              <a:extLst>
                <a:ext uri="{FF2B5EF4-FFF2-40B4-BE49-F238E27FC236}">
                  <a16:creationId xmlns:a16="http://schemas.microsoft.com/office/drawing/2014/main" id="{66BBAB00-6922-7137-7E3B-640DC5CE2153}"/>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53" name="Rectangle: Top Corners Rounded 9104">
                <a:hlinkClick xmlns:r="http://schemas.openxmlformats.org/officeDocument/2006/relationships" r:id="rId26"/>
                <a:extLst>
                  <a:ext uri="{FF2B5EF4-FFF2-40B4-BE49-F238E27FC236}">
                    <a16:creationId xmlns:a16="http://schemas.microsoft.com/office/drawing/2014/main" id="{77E37CCA-4833-F3B1-BEB4-6E2DADBB5EF0}"/>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4" name="Rectangle: Top Corners Rounded 9105">
                <a:extLst>
                  <a:ext uri="{FF2B5EF4-FFF2-40B4-BE49-F238E27FC236}">
                    <a16:creationId xmlns:a16="http://schemas.microsoft.com/office/drawing/2014/main" id="{05EC6048-83B7-4ECF-8E6B-63D61E1F6FCD}"/>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7" name="Group 9073">
              <a:extLst>
                <a:ext uri="{FF2B5EF4-FFF2-40B4-BE49-F238E27FC236}">
                  <a16:creationId xmlns:a16="http://schemas.microsoft.com/office/drawing/2014/main" id="{1E935A80-4DB5-7F4D-0B75-7AC34D97602B}"/>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51" name="Rectangle: Top Corners Rounded 9102">
                <a:hlinkClick xmlns:r="http://schemas.openxmlformats.org/officeDocument/2006/relationships" r:id="rId27"/>
                <a:extLst>
                  <a:ext uri="{FF2B5EF4-FFF2-40B4-BE49-F238E27FC236}">
                    <a16:creationId xmlns:a16="http://schemas.microsoft.com/office/drawing/2014/main" id="{6BD44BFE-F729-E43F-A24E-13D0B5E87E7B}"/>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2" name="Rectangle: Top Corners Rounded 9103">
                <a:extLst>
                  <a:ext uri="{FF2B5EF4-FFF2-40B4-BE49-F238E27FC236}">
                    <a16:creationId xmlns:a16="http://schemas.microsoft.com/office/drawing/2014/main" id="{37A6F1B7-034C-6D73-3B2A-B5B248C9901F}"/>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48" name="Group 9082">
              <a:extLst>
                <a:ext uri="{FF2B5EF4-FFF2-40B4-BE49-F238E27FC236}">
                  <a16:creationId xmlns:a16="http://schemas.microsoft.com/office/drawing/2014/main" id="{89B3FB0B-20A6-92FD-5E77-2BC219DB1FB9}"/>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49" name="Rectangle: Top Corners Rounded 9086">
                <a:hlinkClick xmlns:r="http://schemas.openxmlformats.org/officeDocument/2006/relationships" r:id="rId28"/>
                <a:extLst>
                  <a:ext uri="{FF2B5EF4-FFF2-40B4-BE49-F238E27FC236}">
                    <a16:creationId xmlns:a16="http://schemas.microsoft.com/office/drawing/2014/main" id="{B74B482D-EE50-8E70-EB85-3326DCF0074C}"/>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50" name="Rectangle: Top Corners Rounded 9087">
                <a:extLst>
                  <a:ext uri="{FF2B5EF4-FFF2-40B4-BE49-F238E27FC236}">
                    <a16:creationId xmlns:a16="http://schemas.microsoft.com/office/drawing/2014/main" id="{32F88A51-05AC-DB6F-AEB6-A285D2A87106}"/>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19" name="Group 18">
            <a:extLst>
              <a:ext uri="{FF2B5EF4-FFF2-40B4-BE49-F238E27FC236}">
                <a16:creationId xmlns:a16="http://schemas.microsoft.com/office/drawing/2014/main" id="{1D97E346-F882-8D07-ACE7-E9666EEC8D6A}"/>
              </a:ext>
            </a:extLst>
          </xdr:cNvPr>
          <xdr:cNvGrpSpPr/>
        </xdr:nvGrpSpPr>
        <xdr:grpSpPr>
          <a:xfrm>
            <a:off x="62049" y="7328186"/>
            <a:ext cx="2650943" cy="1870566"/>
            <a:chOff x="58239" y="7180530"/>
            <a:chExt cx="2728563" cy="1723787"/>
          </a:xfrm>
        </xdr:grpSpPr>
        <xdr:sp macro="" textlink="">
          <xdr:nvSpPr>
            <xdr:cNvPr id="28" name="Rounded Rectangle 33">
              <a:extLst>
                <a:ext uri="{FF2B5EF4-FFF2-40B4-BE49-F238E27FC236}">
                  <a16:creationId xmlns:a16="http://schemas.microsoft.com/office/drawing/2014/main" id="{48B3E6C4-91AA-B5BA-B1F5-4E8EF0228ECD}"/>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29" name="Group 9075">
              <a:extLst>
                <a:ext uri="{FF2B5EF4-FFF2-40B4-BE49-F238E27FC236}">
                  <a16:creationId xmlns:a16="http://schemas.microsoft.com/office/drawing/2014/main" id="{8A1B1E39-A57E-0F70-BEA2-D5E4A9652B67}"/>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42" name="Rectangle: Top Corners Rounded 9100">
                <a:hlinkClick xmlns:r="http://schemas.openxmlformats.org/officeDocument/2006/relationships" r:id="rId29"/>
                <a:extLst>
                  <a:ext uri="{FF2B5EF4-FFF2-40B4-BE49-F238E27FC236}">
                    <a16:creationId xmlns:a16="http://schemas.microsoft.com/office/drawing/2014/main" id="{37204978-0A37-8293-EB1A-4DEABAC11BB7}"/>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43" name="Rectangle: Top Corners Rounded 9101">
                <a:extLst>
                  <a:ext uri="{FF2B5EF4-FFF2-40B4-BE49-F238E27FC236}">
                    <a16:creationId xmlns:a16="http://schemas.microsoft.com/office/drawing/2014/main" id="{C998FFCA-75C8-0517-6C3B-4944DC69FC0B}"/>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0" name="Group 9076">
              <a:extLst>
                <a:ext uri="{FF2B5EF4-FFF2-40B4-BE49-F238E27FC236}">
                  <a16:creationId xmlns:a16="http://schemas.microsoft.com/office/drawing/2014/main" id="{E563BF7A-5427-F20B-714F-CA325156FAE4}"/>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40" name="Rectangle: Top Corners Rounded 9098">
                <a:hlinkClick xmlns:r="http://schemas.openxmlformats.org/officeDocument/2006/relationships" r:id="rId30"/>
                <a:extLst>
                  <a:ext uri="{FF2B5EF4-FFF2-40B4-BE49-F238E27FC236}">
                    <a16:creationId xmlns:a16="http://schemas.microsoft.com/office/drawing/2014/main" id="{EE8BE00A-137A-6CEC-6B29-9E0AE26B31B9}"/>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41" name="Rectangle: Top Corners Rounded 9099">
                <a:extLst>
                  <a:ext uri="{FF2B5EF4-FFF2-40B4-BE49-F238E27FC236}">
                    <a16:creationId xmlns:a16="http://schemas.microsoft.com/office/drawing/2014/main" id="{290635BA-E585-7F59-A669-5C8AF8975805}"/>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1" name="Group 9077">
              <a:extLst>
                <a:ext uri="{FF2B5EF4-FFF2-40B4-BE49-F238E27FC236}">
                  <a16:creationId xmlns:a16="http://schemas.microsoft.com/office/drawing/2014/main" id="{2C0B8453-5BD3-694B-04E7-A4EB729DB2E8}"/>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38" name="Rectangle: Top Corners Rounded 9096">
                <a:hlinkClick xmlns:r="http://schemas.openxmlformats.org/officeDocument/2006/relationships" r:id="rId31"/>
                <a:extLst>
                  <a:ext uri="{FF2B5EF4-FFF2-40B4-BE49-F238E27FC236}">
                    <a16:creationId xmlns:a16="http://schemas.microsoft.com/office/drawing/2014/main" id="{75AA915C-1397-BC0E-0EA9-51112193CC57}"/>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9" name="Rectangle: Top Corners Rounded 9097">
                <a:extLst>
                  <a:ext uri="{FF2B5EF4-FFF2-40B4-BE49-F238E27FC236}">
                    <a16:creationId xmlns:a16="http://schemas.microsoft.com/office/drawing/2014/main" id="{82FE0227-2831-E87C-FE49-EBCE56427C55}"/>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2" name="Group 9078">
              <a:extLst>
                <a:ext uri="{FF2B5EF4-FFF2-40B4-BE49-F238E27FC236}">
                  <a16:creationId xmlns:a16="http://schemas.microsoft.com/office/drawing/2014/main" id="{DA1E6510-F2C1-DF67-C92B-6F57C020B87E}"/>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36" name="Rectangle: Top Corners Rounded 9094">
                <a:hlinkClick xmlns:r="http://schemas.openxmlformats.org/officeDocument/2006/relationships" r:id="rId32"/>
                <a:extLst>
                  <a:ext uri="{FF2B5EF4-FFF2-40B4-BE49-F238E27FC236}">
                    <a16:creationId xmlns:a16="http://schemas.microsoft.com/office/drawing/2014/main" id="{037E77F6-424A-6CE3-B8CF-008E2F4F581D}"/>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7" name="Rectangle: Top Corners Rounded 9095">
                <a:extLst>
                  <a:ext uri="{FF2B5EF4-FFF2-40B4-BE49-F238E27FC236}">
                    <a16:creationId xmlns:a16="http://schemas.microsoft.com/office/drawing/2014/main" id="{FCAE1E42-86EA-7D31-7108-7CBA1238F334}"/>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33" name="Group 9083">
              <a:extLst>
                <a:ext uri="{FF2B5EF4-FFF2-40B4-BE49-F238E27FC236}">
                  <a16:creationId xmlns:a16="http://schemas.microsoft.com/office/drawing/2014/main" id="{8CC5D1E4-CF2A-2DC1-4298-54E497938367}"/>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34" name="Rectangle: Top Corners Rounded 9084">
                <a:hlinkClick xmlns:r="http://schemas.openxmlformats.org/officeDocument/2006/relationships" r:id="rId33"/>
                <a:extLst>
                  <a:ext uri="{FF2B5EF4-FFF2-40B4-BE49-F238E27FC236}">
                    <a16:creationId xmlns:a16="http://schemas.microsoft.com/office/drawing/2014/main" id="{76D8AF5E-E777-90D5-F86C-01691AB68EC3}"/>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5" name="Rectangle: Top Corners Rounded 9085">
                <a:extLst>
                  <a:ext uri="{FF2B5EF4-FFF2-40B4-BE49-F238E27FC236}">
                    <a16:creationId xmlns:a16="http://schemas.microsoft.com/office/drawing/2014/main" id="{EA3D8FCB-4EDC-DF95-22F9-4B6424BDCFB3}"/>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21" name="Group 20">
            <a:extLst>
              <a:ext uri="{FF2B5EF4-FFF2-40B4-BE49-F238E27FC236}">
                <a16:creationId xmlns:a16="http://schemas.microsoft.com/office/drawing/2014/main" id="{FFA92DD0-39E1-D803-F564-81BB35770DFF}"/>
              </a:ext>
            </a:extLst>
          </xdr:cNvPr>
          <xdr:cNvGrpSpPr/>
        </xdr:nvGrpSpPr>
        <xdr:grpSpPr>
          <a:xfrm>
            <a:off x="250371" y="1390106"/>
            <a:ext cx="2466251" cy="617106"/>
            <a:chOff x="244929" y="1325880"/>
            <a:chExt cx="2525850" cy="556147"/>
          </a:xfrm>
        </xdr:grpSpPr>
        <xdr:grpSp>
          <xdr:nvGrpSpPr>
            <xdr:cNvPr id="22" name="Group 9052">
              <a:extLst>
                <a:ext uri="{FF2B5EF4-FFF2-40B4-BE49-F238E27FC236}">
                  <a16:creationId xmlns:a16="http://schemas.microsoft.com/office/drawing/2014/main" id="{F637EA7E-4C9D-D3CA-3A5F-EC6D951C52FD}"/>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26" name="Rectangle: Top Corners Rounded 9138">
                <a:hlinkClick xmlns:r="http://schemas.openxmlformats.org/officeDocument/2006/relationships" r:id="rId34"/>
                <a:extLst>
                  <a:ext uri="{FF2B5EF4-FFF2-40B4-BE49-F238E27FC236}">
                    <a16:creationId xmlns:a16="http://schemas.microsoft.com/office/drawing/2014/main" id="{ECE2F8F3-57FF-47F5-95FF-8F5BB80C3F03}"/>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27" name="Rectangle: Top Corners Rounded 9139">
                <a:extLst>
                  <a:ext uri="{FF2B5EF4-FFF2-40B4-BE49-F238E27FC236}">
                    <a16:creationId xmlns:a16="http://schemas.microsoft.com/office/drawing/2014/main" id="{ECA7DC73-F470-35B4-D883-8332E9F54751}"/>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23" name="Group 9052">
              <a:extLst>
                <a:ext uri="{FF2B5EF4-FFF2-40B4-BE49-F238E27FC236}">
                  <a16:creationId xmlns:a16="http://schemas.microsoft.com/office/drawing/2014/main" id="{C84A4B90-786F-9443-DFE5-6DB6208AD02B}"/>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24" name="Rectangle: Top Corners Rounded 9138">
                <a:hlinkClick xmlns:r="http://schemas.openxmlformats.org/officeDocument/2006/relationships" r:id="rId34"/>
                <a:extLst>
                  <a:ext uri="{FF2B5EF4-FFF2-40B4-BE49-F238E27FC236}">
                    <a16:creationId xmlns:a16="http://schemas.microsoft.com/office/drawing/2014/main" id="{6D106D0D-E923-CD9D-C8DD-C2D27254A8BE}"/>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25" name="Rectangle: Top Corners Rounded 9139">
                <a:extLst>
                  <a:ext uri="{FF2B5EF4-FFF2-40B4-BE49-F238E27FC236}">
                    <a16:creationId xmlns:a16="http://schemas.microsoft.com/office/drawing/2014/main" id="{5F17879A-36EA-8E00-9F1E-2DA742D20FB5}"/>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50800</xdr:colOff>
      <xdr:row>0</xdr:row>
      <xdr:rowOff>88900</xdr:rowOff>
    </xdr:from>
    <xdr:to>
      <xdr:col>5</xdr:col>
      <xdr:colOff>37787</xdr:colOff>
      <xdr:row>3</xdr:row>
      <xdr:rowOff>148953</xdr:rowOff>
    </xdr:to>
    <xdr:pic>
      <xdr:nvPicPr>
        <xdr:cNvPr id="2" name="Picture 83">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323215" y="86995"/>
          <a:ext cx="2461928" cy="610598"/>
        </a:xfrm>
        <a:prstGeom prst="rect">
          <a:avLst/>
        </a:prstGeom>
      </xdr:spPr>
    </xdr:pic>
    <xdr:clientData/>
  </xdr:twoCellAnchor>
  <xdr:twoCellAnchor>
    <xdr:from>
      <xdr:col>0</xdr:col>
      <xdr:colOff>60143</xdr:colOff>
      <xdr:row>7</xdr:row>
      <xdr:rowOff>67765</xdr:rowOff>
    </xdr:from>
    <xdr:to>
      <xdr:col>5</xdr:col>
      <xdr:colOff>22135</xdr:colOff>
      <xdr:row>18</xdr:row>
      <xdr:rowOff>2137191</xdr:rowOff>
    </xdr:to>
    <xdr:grpSp>
      <xdr:nvGrpSpPr>
        <xdr:cNvPr id="3" name="Group 2">
          <a:extLst>
            <a:ext uri="{FF2B5EF4-FFF2-40B4-BE49-F238E27FC236}">
              <a16:creationId xmlns:a16="http://schemas.microsoft.com/office/drawing/2014/main" id="{D63D0D33-78EB-45DA-9AA5-9834B35D5964}"/>
            </a:ext>
          </a:extLst>
        </xdr:cNvPr>
        <xdr:cNvGrpSpPr/>
      </xdr:nvGrpSpPr>
      <xdr:grpSpPr>
        <a:xfrm>
          <a:off x="60143" y="1395822"/>
          <a:ext cx="2694306" cy="7697340"/>
          <a:chOff x="58239" y="1392011"/>
          <a:chExt cx="2656478" cy="7804836"/>
        </a:xfrm>
      </xdr:grpSpPr>
      <xdr:grpSp>
        <xdr:nvGrpSpPr>
          <xdr:cNvPr id="4" name="Group 3">
            <a:extLst>
              <a:ext uri="{FF2B5EF4-FFF2-40B4-BE49-F238E27FC236}">
                <a16:creationId xmlns:a16="http://schemas.microsoft.com/office/drawing/2014/main" id="{31154BA4-5A66-5CB1-A1B3-4F8A24A650DE}"/>
              </a:ext>
            </a:extLst>
          </xdr:cNvPr>
          <xdr:cNvGrpSpPr/>
        </xdr:nvGrpSpPr>
        <xdr:grpSpPr>
          <a:xfrm>
            <a:off x="63954" y="2165728"/>
            <a:ext cx="2650943" cy="1763747"/>
            <a:chOff x="58239" y="2021492"/>
            <a:chExt cx="2710815" cy="1640194"/>
          </a:xfrm>
        </xdr:grpSpPr>
        <xdr:grpSp>
          <xdr:nvGrpSpPr>
            <xdr:cNvPr id="57" name="Group 9055">
              <a:extLst>
                <a:ext uri="{FF2B5EF4-FFF2-40B4-BE49-F238E27FC236}">
                  <a16:creationId xmlns:a16="http://schemas.microsoft.com/office/drawing/2014/main" id="{1A07C87D-A833-2D8A-3C70-A79D035A1E6E}"/>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71" name="Rectangle: Top Corners Rounded 9132">
                <a:hlinkClick xmlns:r="http://schemas.openxmlformats.org/officeDocument/2006/relationships" r:id="rId3"/>
                <a:extLst>
                  <a:ext uri="{FF2B5EF4-FFF2-40B4-BE49-F238E27FC236}">
                    <a16:creationId xmlns:a16="http://schemas.microsoft.com/office/drawing/2014/main" id="{8FE34C39-9F44-B2CD-8372-2CA21BA04EF5}"/>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2" name="Rectangle: Top Corners Rounded 9133">
                <a:extLst>
                  <a:ext uri="{FF2B5EF4-FFF2-40B4-BE49-F238E27FC236}">
                    <a16:creationId xmlns:a16="http://schemas.microsoft.com/office/drawing/2014/main" id="{DEFB7D56-01FD-8343-8D49-9CFAE45B211B}"/>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8" name="Rounded Rectangle 33">
              <a:extLst>
                <a:ext uri="{FF2B5EF4-FFF2-40B4-BE49-F238E27FC236}">
                  <a16:creationId xmlns:a16="http://schemas.microsoft.com/office/drawing/2014/main" id="{E1B10A41-C63C-2202-42F5-343F0B9807B9}"/>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9" name="Group 9057">
              <a:extLst>
                <a:ext uri="{FF2B5EF4-FFF2-40B4-BE49-F238E27FC236}">
                  <a16:creationId xmlns:a16="http://schemas.microsoft.com/office/drawing/2014/main" id="{FE12282E-07F2-1EF4-1921-374E50F46277}"/>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69" name="Rectangle: Top Corners Rounded 9130">
                <a:hlinkClick xmlns:r="http://schemas.openxmlformats.org/officeDocument/2006/relationships" r:id="rId4"/>
                <a:extLst>
                  <a:ext uri="{FF2B5EF4-FFF2-40B4-BE49-F238E27FC236}">
                    <a16:creationId xmlns:a16="http://schemas.microsoft.com/office/drawing/2014/main" id="{CE44566D-CFE0-7EE2-9804-D92F3D9BC765}"/>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70" name="Rectangle: Top Corners Rounded 9131">
                <a:extLst>
                  <a:ext uri="{FF2B5EF4-FFF2-40B4-BE49-F238E27FC236}">
                    <a16:creationId xmlns:a16="http://schemas.microsoft.com/office/drawing/2014/main" id="{C55C70F3-9B4F-195F-6B47-09F59CCD225C}"/>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8">
              <a:extLst>
                <a:ext uri="{FF2B5EF4-FFF2-40B4-BE49-F238E27FC236}">
                  <a16:creationId xmlns:a16="http://schemas.microsoft.com/office/drawing/2014/main" id="{4052486A-1BCF-DE53-6CFF-0C92B4F30033}"/>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67" name="Rectangle: Top Corners Rounded 9128">
                <a:hlinkClick xmlns:r="http://schemas.openxmlformats.org/officeDocument/2006/relationships" r:id="rId5"/>
                <a:extLst>
                  <a:ext uri="{FF2B5EF4-FFF2-40B4-BE49-F238E27FC236}">
                    <a16:creationId xmlns:a16="http://schemas.microsoft.com/office/drawing/2014/main" id="{CCF2430B-CF21-CBCD-A7C9-2CA128BED114}"/>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8" name="Rectangle: Top Corners Rounded 9129">
                <a:extLst>
                  <a:ext uri="{FF2B5EF4-FFF2-40B4-BE49-F238E27FC236}">
                    <a16:creationId xmlns:a16="http://schemas.microsoft.com/office/drawing/2014/main" id="{9C47D977-E667-08CC-93DD-44A131C01914}"/>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59">
              <a:extLst>
                <a:ext uri="{FF2B5EF4-FFF2-40B4-BE49-F238E27FC236}">
                  <a16:creationId xmlns:a16="http://schemas.microsoft.com/office/drawing/2014/main" id="{5E176F58-8593-4A60-4BF4-4E21F851947C}"/>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65" name="Rectangle: Top Corners Rounded 9126">
                <a:hlinkClick xmlns:r="http://schemas.openxmlformats.org/officeDocument/2006/relationships" r:id="rId6"/>
                <a:extLst>
                  <a:ext uri="{FF2B5EF4-FFF2-40B4-BE49-F238E27FC236}">
                    <a16:creationId xmlns:a16="http://schemas.microsoft.com/office/drawing/2014/main" id="{57AA17F8-1A44-5CBD-D129-1D124004C9A0}"/>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6" name="Rectangle: Top Corners Rounded 9127">
                <a:extLst>
                  <a:ext uri="{FF2B5EF4-FFF2-40B4-BE49-F238E27FC236}">
                    <a16:creationId xmlns:a16="http://schemas.microsoft.com/office/drawing/2014/main" id="{EC714BDB-A35C-6B0C-2568-3BAA6C7516FE}"/>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2" name="Group 9060">
              <a:extLst>
                <a:ext uri="{FF2B5EF4-FFF2-40B4-BE49-F238E27FC236}">
                  <a16:creationId xmlns:a16="http://schemas.microsoft.com/office/drawing/2014/main" id="{866318FB-A441-3583-93F0-CD2AA48B38C3}"/>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3" name="Rectangle: Top Corners Rounded 9124">
                <a:hlinkClick xmlns:r="http://schemas.openxmlformats.org/officeDocument/2006/relationships" r:id="rId7"/>
                <a:extLst>
                  <a:ext uri="{FF2B5EF4-FFF2-40B4-BE49-F238E27FC236}">
                    <a16:creationId xmlns:a16="http://schemas.microsoft.com/office/drawing/2014/main" id="{C272D540-57DF-5B47-08CD-26DE11086577}"/>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4" name="Rectangle: Top Corners Rounded 9125">
                <a:extLst>
                  <a:ext uri="{FF2B5EF4-FFF2-40B4-BE49-F238E27FC236}">
                    <a16:creationId xmlns:a16="http://schemas.microsoft.com/office/drawing/2014/main" id="{F03B2DE5-2DFC-38FD-4E09-5FD504D1B0B7}"/>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DEE41B9E-9AA2-C3AB-74C5-F4D4506D1C5C}"/>
              </a:ext>
            </a:extLst>
          </xdr:cNvPr>
          <xdr:cNvGrpSpPr/>
        </xdr:nvGrpSpPr>
        <xdr:grpSpPr>
          <a:xfrm>
            <a:off x="62049" y="4045322"/>
            <a:ext cx="2652848" cy="1518167"/>
            <a:chOff x="54429" y="4064474"/>
            <a:chExt cx="2732373" cy="1421339"/>
          </a:xfrm>
        </xdr:grpSpPr>
        <xdr:sp macro="" textlink="">
          <xdr:nvSpPr>
            <xdr:cNvPr id="44" name="Rounded Rectangle 33">
              <a:extLst>
                <a:ext uri="{FF2B5EF4-FFF2-40B4-BE49-F238E27FC236}">
                  <a16:creationId xmlns:a16="http://schemas.microsoft.com/office/drawing/2014/main" id="{86563C61-D573-5269-55E3-BEACB55EB638}"/>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5" name="Group 9065">
              <a:extLst>
                <a:ext uri="{FF2B5EF4-FFF2-40B4-BE49-F238E27FC236}">
                  <a16:creationId xmlns:a16="http://schemas.microsoft.com/office/drawing/2014/main" id="{A1822437-5A3B-ACF9-C5C3-AB930D1FC060}"/>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5" name="Rectangle: Top Corners Rounded 9116">
                <a:hlinkClick xmlns:r="http://schemas.openxmlformats.org/officeDocument/2006/relationships" r:id="rId8"/>
                <a:extLst>
                  <a:ext uri="{FF2B5EF4-FFF2-40B4-BE49-F238E27FC236}">
                    <a16:creationId xmlns:a16="http://schemas.microsoft.com/office/drawing/2014/main" id="{5904B2D2-8F02-981E-3B59-2DE96FEC8582}"/>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6" name="Rectangle: Top Corners Rounded 9117">
                <a:extLst>
                  <a:ext uri="{FF2B5EF4-FFF2-40B4-BE49-F238E27FC236}">
                    <a16:creationId xmlns:a16="http://schemas.microsoft.com/office/drawing/2014/main" id="{BBE18F85-9B91-0B5E-722F-BDC8DB2E9913}"/>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6">
              <a:extLst>
                <a:ext uri="{FF2B5EF4-FFF2-40B4-BE49-F238E27FC236}">
                  <a16:creationId xmlns:a16="http://schemas.microsoft.com/office/drawing/2014/main" id="{A86120C4-3D1B-417B-B921-F865A839F4C8}"/>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3" name="Rectangle: Top Corners Rounded 9114">
                <a:hlinkClick xmlns:r="http://schemas.openxmlformats.org/officeDocument/2006/relationships" r:id="rId9"/>
                <a:extLst>
                  <a:ext uri="{FF2B5EF4-FFF2-40B4-BE49-F238E27FC236}">
                    <a16:creationId xmlns:a16="http://schemas.microsoft.com/office/drawing/2014/main" id="{2E965B7F-F8BC-C89C-138F-8534FED41515}"/>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4" name="Rectangle: Top Corners Rounded 9115">
                <a:extLst>
                  <a:ext uri="{FF2B5EF4-FFF2-40B4-BE49-F238E27FC236}">
                    <a16:creationId xmlns:a16="http://schemas.microsoft.com/office/drawing/2014/main" id="{92B7EB2E-B49B-46CE-3749-E5B789F3BFB3}"/>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68">
              <a:extLst>
                <a:ext uri="{FF2B5EF4-FFF2-40B4-BE49-F238E27FC236}">
                  <a16:creationId xmlns:a16="http://schemas.microsoft.com/office/drawing/2014/main" id="{F90F299F-0F6D-8EEE-398F-76A3408F8967}"/>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1" name="Rectangle: Top Corners Rounded 9110">
                <a:hlinkClick xmlns:r="http://schemas.openxmlformats.org/officeDocument/2006/relationships" r:id="rId10"/>
                <a:extLst>
                  <a:ext uri="{FF2B5EF4-FFF2-40B4-BE49-F238E27FC236}">
                    <a16:creationId xmlns:a16="http://schemas.microsoft.com/office/drawing/2014/main" id="{EE297CD2-A5F1-3852-7477-CBE4875963D5}"/>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2" name="Rectangle: Top Corners Rounded 9111">
                <a:extLst>
                  <a:ext uri="{FF2B5EF4-FFF2-40B4-BE49-F238E27FC236}">
                    <a16:creationId xmlns:a16="http://schemas.microsoft.com/office/drawing/2014/main" id="{F30E9645-55CD-A4B8-A674-AC12DF87182E}"/>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8" name="Group 9081">
              <a:extLst>
                <a:ext uri="{FF2B5EF4-FFF2-40B4-BE49-F238E27FC236}">
                  <a16:creationId xmlns:a16="http://schemas.microsoft.com/office/drawing/2014/main" id="{AC6D078B-3527-6A61-2FAC-EEFA74777863}"/>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9" name="Rectangle: Top Corners Rounded 9088">
                <a:hlinkClick xmlns:r="http://schemas.openxmlformats.org/officeDocument/2006/relationships" r:id="rId11"/>
                <a:extLst>
                  <a:ext uri="{FF2B5EF4-FFF2-40B4-BE49-F238E27FC236}">
                    <a16:creationId xmlns:a16="http://schemas.microsoft.com/office/drawing/2014/main" id="{48A3D0E4-FE80-235C-8015-0AC9DF6F44DC}"/>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0" name="Rectangle: Top Corners Rounded 9089">
                <a:extLst>
                  <a:ext uri="{FF2B5EF4-FFF2-40B4-BE49-F238E27FC236}">
                    <a16:creationId xmlns:a16="http://schemas.microsoft.com/office/drawing/2014/main" id="{52882D34-C618-3A63-A012-E3EBCB879CE3}"/>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3654A838-FFE7-63DC-407E-09D6174D7E48}"/>
              </a:ext>
            </a:extLst>
          </xdr:cNvPr>
          <xdr:cNvGrpSpPr/>
        </xdr:nvGrpSpPr>
        <xdr:grpSpPr>
          <a:xfrm>
            <a:off x="62049" y="5692250"/>
            <a:ext cx="2650944" cy="1517420"/>
            <a:chOff x="58239" y="5610347"/>
            <a:chExt cx="2728564" cy="1431292"/>
          </a:xfrm>
        </xdr:grpSpPr>
        <xdr:sp macro="" textlink="">
          <xdr:nvSpPr>
            <xdr:cNvPr id="31" name="Rounded Rectangle 33">
              <a:extLst>
                <a:ext uri="{FF2B5EF4-FFF2-40B4-BE49-F238E27FC236}">
                  <a16:creationId xmlns:a16="http://schemas.microsoft.com/office/drawing/2014/main" id="{E3B43236-2BC8-A079-879F-201CB539C230}"/>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2" name="Group 9071">
              <a:extLst>
                <a:ext uri="{FF2B5EF4-FFF2-40B4-BE49-F238E27FC236}">
                  <a16:creationId xmlns:a16="http://schemas.microsoft.com/office/drawing/2014/main" id="{06551CD8-76E2-986A-AB74-7AD37342FF70}"/>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2" name="Rectangle: Top Corners Rounded 9106">
                <a:hlinkClick xmlns:r="http://schemas.openxmlformats.org/officeDocument/2006/relationships" r:id="rId12"/>
                <a:extLst>
                  <a:ext uri="{FF2B5EF4-FFF2-40B4-BE49-F238E27FC236}">
                    <a16:creationId xmlns:a16="http://schemas.microsoft.com/office/drawing/2014/main" id="{CE819634-F3F0-71A9-8806-DDCA155669FF}"/>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3" name="Rectangle: Top Corners Rounded 9107">
                <a:extLst>
                  <a:ext uri="{FF2B5EF4-FFF2-40B4-BE49-F238E27FC236}">
                    <a16:creationId xmlns:a16="http://schemas.microsoft.com/office/drawing/2014/main" id="{5D5947A4-9FC3-4463-D6BB-18F519955D56}"/>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2">
              <a:extLst>
                <a:ext uri="{FF2B5EF4-FFF2-40B4-BE49-F238E27FC236}">
                  <a16:creationId xmlns:a16="http://schemas.microsoft.com/office/drawing/2014/main" id="{5C969183-3827-43E2-0E31-559281FD32C0}"/>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40" name="Rectangle: Top Corners Rounded 9104">
                <a:hlinkClick xmlns:r="http://schemas.openxmlformats.org/officeDocument/2006/relationships" r:id="rId13"/>
                <a:extLst>
                  <a:ext uri="{FF2B5EF4-FFF2-40B4-BE49-F238E27FC236}">
                    <a16:creationId xmlns:a16="http://schemas.microsoft.com/office/drawing/2014/main" id="{A15245A1-57D0-2C3C-DBF3-44910B3895A0}"/>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1" name="Rectangle: Top Corners Rounded 9105">
                <a:extLst>
                  <a:ext uri="{FF2B5EF4-FFF2-40B4-BE49-F238E27FC236}">
                    <a16:creationId xmlns:a16="http://schemas.microsoft.com/office/drawing/2014/main" id="{69E91B51-454E-0569-B9A8-CB7A58D173AD}"/>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73">
              <a:extLst>
                <a:ext uri="{FF2B5EF4-FFF2-40B4-BE49-F238E27FC236}">
                  <a16:creationId xmlns:a16="http://schemas.microsoft.com/office/drawing/2014/main" id="{DE857195-2D69-40AC-0E5D-5875A25CAF93}"/>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8" name="Rectangle: Top Corners Rounded 9102">
                <a:hlinkClick xmlns:r="http://schemas.openxmlformats.org/officeDocument/2006/relationships" r:id="rId14"/>
                <a:extLst>
                  <a:ext uri="{FF2B5EF4-FFF2-40B4-BE49-F238E27FC236}">
                    <a16:creationId xmlns:a16="http://schemas.microsoft.com/office/drawing/2014/main" id="{B7A40DB8-6B90-D9EB-E46B-5C9AA4544EE6}"/>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9" name="Rectangle: Top Corners Rounded 9103">
                <a:extLst>
                  <a:ext uri="{FF2B5EF4-FFF2-40B4-BE49-F238E27FC236}">
                    <a16:creationId xmlns:a16="http://schemas.microsoft.com/office/drawing/2014/main" id="{3B417CB4-D548-2831-D669-C57B12098C19}"/>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5" name="Group 9082">
              <a:extLst>
                <a:ext uri="{FF2B5EF4-FFF2-40B4-BE49-F238E27FC236}">
                  <a16:creationId xmlns:a16="http://schemas.microsoft.com/office/drawing/2014/main" id="{58EF4BE7-715E-FADC-0FAE-F69C258F75B9}"/>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6" name="Rectangle: Top Corners Rounded 9086">
                <a:hlinkClick xmlns:r="http://schemas.openxmlformats.org/officeDocument/2006/relationships" r:id="rId15"/>
                <a:extLst>
                  <a:ext uri="{FF2B5EF4-FFF2-40B4-BE49-F238E27FC236}">
                    <a16:creationId xmlns:a16="http://schemas.microsoft.com/office/drawing/2014/main" id="{99574744-11DF-491E-2216-AE1A8585F9B7}"/>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7" name="Rectangle: Top Corners Rounded 9087">
                <a:extLst>
                  <a:ext uri="{FF2B5EF4-FFF2-40B4-BE49-F238E27FC236}">
                    <a16:creationId xmlns:a16="http://schemas.microsoft.com/office/drawing/2014/main" id="{D49E6198-1D9E-E004-213E-830FE178439E}"/>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AED631F4-C1E0-352C-8206-812B077C574C}"/>
              </a:ext>
            </a:extLst>
          </xdr:cNvPr>
          <xdr:cNvGrpSpPr/>
        </xdr:nvGrpSpPr>
        <xdr:grpSpPr>
          <a:xfrm>
            <a:off x="62049" y="7328186"/>
            <a:ext cx="2650943" cy="1870566"/>
            <a:chOff x="58239" y="7180530"/>
            <a:chExt cx="2728563" cy="1723787"/>
          </a:xfrm>
        </xdr:grpSpPr>
        <xdr:sp macro="" textlink="">
          <xdr:nvSpPr>
            <xdr:cNvPr id="15" name="Rounded Rectangle 33">
              <a:extLst>
                <a:ext uri="{FF2B5EF4-FFF2-40B4-BE49-F238E27FC236}">
                  <a16:creationId xmlns:a16="http://schemas.microsoft.com/office/drawing/2014/main" id="{9E618F56-D321-DDC7-0EEA-79462A57C39E}"/>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6" name="Group 9075">
              <a:extLst>
                <a:ext uri="{FF2B5EF4-FFF2-40B4-BE49-F238E27FC236}">
                  <a16:creationId xmlns:a16="http://schemas.microsoft.com/office/drawing/2014/main" id="{5B17AACC-CC1B-3424-78BA-EBD68067C92E}"/>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9" name="Rectangle: Top Corners Rounded 9100">
                <a:hlinkClick xmlns:r="http://schemas.openxmlformats.org/officeDocument/2006/relationships" r:id="rId16"/>
                <a:extLst>
                  <a:ext uri="{FF2B5EF4-FFF2-40B4-BE49-F238E27FC236}">
                    <a16:creationId xmlns:a16="http://schemas.microsoft.com/office/drawing/2014/main" id="{F01C6D55-8D2B-1B54-E9F4-0AB15A109CE8}"/>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30" name="Rectangle: Top Corners Rounded 9101">
                <a:extLst>
                  <a:ext uri="{FF2B5EF4-FFF2-40B4-BE49-F238E27FC236}">
                    <a16:creationId xmlns:a16="http://schemas.microsoft.com/office/drawing/2014/main" id="{B0074673-459A-BFB1-C0FC-FF9306F46670}"/>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6">
              <a:extLst>
                <a:ext uri="{FF2B5EF4-FFF2-40B4-BE49-F238E27FC236}">
                  <a16:creationId xmlns:a16="http://schemas.microsoft.com/office/drawing/2014/main" id="{2F2E1C33-B2CE-1F23-D70E-5112FD03A1D6}"/>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7" name="Rectangle: Top Corners Rounded 9098">
                <a:hlinkClick xmlns:r="http://schemas.openxmlformats.org/officeDocument/2006/relationships" r:id="rId17"/>
                <a:extLst>
                  <a:ext uri="{FF2B5EF4-FFF2-40B4-BE49-F238E27FC236}">
                    <a16:creationId xmlns:a16="http://schemas.microsoft.com/office/drawing/2014/main" id="{76811F74-2DB1-2723-214D-F23F43A72BB1}"/>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8" name="Rectangle: Top Corners Rounded 9099">
                <a:extLst>
                  <a:ext uri="{FF2B5EF4-FFF2-40B4-BE49-F238E27FC236}">
                    <a16:creationId xmlns:a16="http://schemas.microsoft.com/office/drawing/2014/main" id="{4EAC3D1B-619E-44EF-5109-6C1ECDAF82E2}"/>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7">
              <a:extLst>
                <a:ext uri="{FF2B5EF4-FFF2-40B4-BE49-F238E27FC236}">
                  <a16:creationId xmlns:a16="http://schemas.microsoft.com/office/drawing/2014/main" id="{DD1B50EA-9BC5-83FD-C9D7-43F424524B0B}"/>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5" name="Rectangle: Top Corners Rounded 9096">
                <a:hlinkClick xmlns:r="http://schemas.openxmlformats.org/officeDocument/2006/relationships" r:id="rId18"/>
                <a:extLst>
                  <a:ext uri="{FF2B5EF4-FFF2-40B4-BE49-F238E27FC236}">
                    <a16:creationId xmlns:a16="http://schemas.microsoft.com/office/drawing/2014/main" id="{05541341-75AD-7E15-F08E-8842FA7FF9EF}"/>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6" name="Rectangle: Top Corners Rounded 9097">
                <a:extLst>
                  <a:ext uri="{FF2B5EF4-FFF2-40B4-BE49-F238E27FC236}">
                    <a16:creationId xmlns:a16="http://schemas.microsoft.com/office/drawing/2014/main" id="{C5D20ADF-4B37-96DC-F6DD-1CFEA61173CC}"/>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78">
              <a:extLst>
                <a:ext uri="{FF2B5EF4-FFF2-40B4-BE49-F238E27FC236}">
                  <a16:creationId xmlns:a16="http://schemas.microsoft.com/office/drawing/2014/main" id="{5EB9BB86-3AB9-187E-D751-31DB3D78A4F6}"/>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3" name="Rectangle: Top Corners Rounded 9094">
                <a:hlinkClick xmlns:r="http://schemas.openxmlformats.org/officeDocument/2006/relationships" r:id="rId19"/>
                <a:extLst>
                  <a:ext uri="{FF2B5EF4-FFF2-40B4-BE49-F238E27FC236}">
                    <a16:creationId xmlns:a16="http://schemas.microsoft.com/office/drawing/2014/main" id="{AD94C838-84AC-BFE5-AEEB-EC3B07244226}"/>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4" name="Rectangle: Top Corners Rounded 9095">
                <a:extLst>
                  <a:ext uri="{FF2B5EF4-FFF2-40B4-BE49-F238E27FC236}">
                    <a16:creationId xmlns:a16="http://schemas.microsoft.com/office/drawing/2014/main" id="{6FA2BDA0-75DA-8F44-9362-043EF780817F}"/>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20" name="Group 9083">
              <a:extLst>
                <a:ext uri="{FF2B5EF4-FFF2-40B4-BE49-F238E27FC236}">
                  <a16:creationId xmlns:a16="http://schemas.microsoft.com/office/drawing/2014/main" id="{0E1D5081-D64B-EBBB-DADF-2463F8DCBBC5}"/>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1" name="Rectangle: Top Corners Rounded 9084">
                <a:hlinkClick xmlns:r="http://schemas.openxmlformats.org/officeDocument/2006/relationships" r:id="rId20"/>
                <a:extLst>
                  <a:ext uri="{FF2B5EF4-FFF2-40B4-BE49-F238E27FC236}">
                    <a16:creationId xmlns:a16="http://schemas.microsoft.com/office/drawing/2014/main" id="{CDF1EB04-E575-A4C6-3A27-8D335F0EEE30}"/>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2" name="Rectangle: Top Corners Rounded 9085">
                <a:extLst>
                  <a:ext uri="{FF2B5EF4-FFF2-40B4-BE49-F238E27FC236}">
                    <a16:creationId xmlns:a16="http://schemas.microsoft.com/office/drawing/2014/main" id="{D68F98F3-A2A3-A83B-2B35-FA4B05335146}"/>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8" name="Group 7">
            <a:extLst>
              <a:ext uri="{FF2B5EF4-FFF2-40B4-BE49-F238E27FC236}">
                <a16:creationId xmlns:a16="http://schemas.microsoft.com/office/drawing/2014/main" id="{C4EBD024-2E0C-D038-1968-52A8666C8478}"/>
              </a:ext>
            </a:extLst>
          </xdr:cNvPr>
          <xdr:cNvGrpSpPr/>
        </xdr:nvGrpSpPr>
        <xdr:grpSpPr>
          <a:xfrm>
            <a:off x="250371" y="1390106"/>
            <a:ext cx="2466251" cy="617106"/>
            <a:chOff x="244929" y="1325880"/>
            <a:chExt cx="2525850" cy="556147"/>
          </a:xfrm>
        </xdr:grpSpPr>
        <xdr:grpSp>
          <xdr:nvGrpSpPr>
            <xdr:cNvPr id="9" name="Group 9052">
              <a:extLst>
                <a:ext uri="{FF2B5EF4-FFF2-40B4-BE49-F238E27FC236}">
                  <a16:creationId xmlns:a16="http://schemas.microsoft.com/office/drawing/2014/main" id="{94B2DC61-EFC5-A2EF-3F6F-B70EAB2CEE6E}"/>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3" name="Rectangle: Top Corners Rounded 9138">
                <a:hlinkClick xmlns:r="http://schemas.openxmlformats.org/officeDocument/2006/relationships" r:id="rId21"/>
                <a:extLst>
                  <a:ext uri="{FF2B5EF4-FFF2-40B4-BE49-F238E27FC236}">
                    <a16:creationId xmlns:a16="http://schemas.microsoft.com/office/drawing/2014/main" id="{D69B7422-7E1D-133C-BDDD-785ACBA475EB}"/>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4" name="Rectangle: Top Corners Rounded 9139">
                <a:extLst>
                  <a:ext uri="{FF2B5EF4-FFF2-40B4-BE49-F238E27FC236}">
                    <a16:creationId xmlns:a16="http://schemas.microsoft.com/office/drawing/2014/main" id="{A79C477B-3D72-471F-2B02-723F24B234B8}"/>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10" name="Group 9052">
              <a:extLst>
                <a:ext uri="{FF2B5EF4-FFF2-40B4-BE49-F238E27FC236}">
                  <a16:creationId xmlns:a16="http://schemas.microsoft.com/office/drawing/2014/main" id="{A54BAB2D-D54E-2985-9E6D-3B1B186C677D}"/>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1" name="Rectangle: Top Corners Rounded 9138">
                <a:hlinkClick xmlns:r="http://schemas.openxmlformats.org/officeDocument/2006/relationships" r:id="rId21"/>
                <a:extLst>
                  <a:ext uri="{FF2B5EF4-FFF2-40B4-BE49-F238E27FC236}">
                    <a16:creationId xmlns:a16="http://schemas.microsoft.com/office/drawing/2014/main" id="{4A31937C-C891-6C7D-657E-85B4CDD906AB}"/>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2" name="Rectangle: Top Corners Rounded 9139">
                <a:extLst>
                  <a:ext uri="{FF2B5EF4-FFF2-40B4-BE49-F238E27FC236}">
                    <a16:creationId xmlns:a16="http://schemas.microsoft.com/office/drawing/2014/main" id="{F579B0F4-05F9-9290-9DEF-B5F8DC5349A7}"/>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50800</xdr:colOff>
      <xdr:row>0</xdr:row>
      <xdr:rowOff>88900</xdr:rowOff>
    </xdr:from>
    <xdr:to>
      <xdr:col>5</xdr:col>
      <xdr:colOff>27448</xdr:colOff>
      <xdr:row>3</xdr:row>
      <xdr:rowOff>111397</xdr:rowOff>
    </xdr:to>
    <xdr:pic>
      <xdr:nvPicPr>
        <xdr:cNvPr id="159" name="Picture 83">
          <a:hlinkClick xmlns:r="http://schemas.openxmlformats.org/officeDocument/2006/relationships" r:id="rId1"/>
          <a:extLst>
            <a:ext uri="{FF2B5EF4-FFF2-40B4-BE49-F238E27FC236}">
              <a16:creationId xmlns:a16="http://schemas.microsoft.com/office/drawing/2014/main" id="{00000000-0008-0000-0C00-00009F000000}"/>
            </a:ext>
          </a:extLst>
        </xdr:cNvPr>
        <xdr:cNvPicPr>
          <a:picLocks noChangeAspect="1"/>
        </xdr:cNvPicPr>
      </xdr:nvPicPr>
      <xdr:blipFill>
        <a:blip xmlns:r="http://schemas.openxmlformats.org/officeDocument/2006/relationships" r:embed="rId2"/>
        <a:stretch>
          <a:fillRect/>
        </a:stretch>
      </xdr:blipFill>
      <xdr:spPr>
        <a:xfrm>
          <a:off x="165100" y="88900"/>
          <a:ext cx="2437163" cy="528592"/>
        </a:xfrm>
        <a:prstGeom prst="rect">
          <a:avLst/>
        </a:prstGeom>
      </xdr:spPr>
    </xdr:pic>
    <xdr:clientData/>
  </xdr:twoCellAnchor>
  <xdr:twoCellAnchor>
    <xdr:from>
      <xdr:col>0</xdr:col>
      <xdr:colOff>45990</xdr:colOff>
      <xdr:row>7</xdr:row>
      <xdr:rowOff>41639</xdr:rowOff>
    </xdr:from>
    <xdr:to>
      <xdr:col>5</xdr:col>
      <xdr:colOff>7982</xdr:colOff>
      <xdr:row>48</xdr:row>
      <xdr:rowOff>150819</xdr:rowOff>
    </xdr:to>
    <xdr:grpSp>
      <xdr:nvGrpSpPr>
        <xdr:cNvPr id="2" name="Group 1">
          <a:extLst>
            <a:ext uri="{FF2B5EF4-FFF2-40B4-BE49-F238E27FC236}">
              <a16:creationId xmlns:a16="http://schemas.microsoft.com/office/drawing/2014/main" id="{42AFB2BF-9115-43E9-BF58-5535DA5368D2}"/>
            </a:ext>
          </a:extLst>
        </xdr:cNvPr>
        <xdr:cNvGrpSpPr/>
      </xdr:nvGrpSpPr>
      <xdr:grpSpPr>
        <a:xfrm>
          <a:off x="45990" y="1391468"/>
          <a:ext cx="2694306" cy="7348180"/>
          <a:chOff x="58239" y="1392011"/>
          <a:chExt cx="2656478" cy="7804836"/>
        </a:xfrm>
      </xdr:grpSpPr>
      <xdr:grpSp>
        <xdr:nvGrpSpPr>
          <xdr:cNvPr id="3" name="Group 2">
            <a:extLst>
              <a:ext uri="{FF2B5EF4-FFF2-40B4-BE49-F238E27FC236}">
                <a16:creationId xmlns:a16="http://schemas.microsoft.com/office/drawing/2014/main" id="{8A981304-278F-735A-F093-4759B099B7E0}"/>
              </a:ext>
            </a:extLst>
          </xdr:cNvPr>
          <xdr:cNvGrpSpPr/>
        </xdr:nvGrpSpPr>
        <xdr:grpSpPr>
          <a:xfrm>
            <a:off x="63954" y="2165728"/>
            <a:ext cx="2650943" cy="1763747"/>
            <a:chOff x="58239" y="2021492"/>
            <a:chExt cx="2710815" cy="1640194"/>
          </a:xfrm>
        </xdr:grpSpPr>
        <xdr:grpSp>
          <xdr:nvGrpSpPr>
            <xdr:cNvPr id="56" name="Group 9055">
              <a:extLst>
                <a:ext uri="{FF2B5EF4-FFF2-40B4-BE49-F238E27FC236}">
                  <a16:creationId xmlns:a16="http://schemas.microsoft.com/office/drawing/2014/main" id="{ECE69EFF-BFDC-ED00-4356-90CBED53FBD0}"/>
                </a:ext>
              </a:extLst>
            </xdr:cNvPr>
            <xdr:cNvGrpSpPr/>
          </xdr:nvGrpSpPr>
          <xdr:grpSpPr>
            <a:xfrm>
              <a:off x="251640" y="2225895"/>
              <a:ext cx="2513604" cy="251620"/>
              <a:chOff x="202807" y="1245740"/>
              <a:chExt cx="2753832" cy="274320"/>
            </a:xfrm>
            <a:effectLst>
              <a:outerShdw blurRad="50800" dist="38100" dir="2700000" algn="tl" rotWithShape="0">
                <a:prstClr val="black">
                  <a:alpha val="40000"/>
                </a:prstClr>
              </a:outerShdw>
            </a:effectLst>
          </xdr:grpSpPr>
          <xdr:sp macro="" textlink="">
            <xdr:nvSpPr>
              <xdr:cNvPr id="134" name="Rectangle: Top Corners Rounded 9132">
                <a:hlinkClick xmlns:r="http://schemas.openxmlformats.org/officeDocument/2006/relationships" r:id="rId3"/>
                <a:extLst>
                  <a:ext uri="{FF2B5EF4-FFF2-40B4-BE49-F238E27FC236}">
                    <a16:creationId xmlns:a16="http://schemas.microsoft.com/office/drawing/2014/main" id="{0922BF50-12F3-48A7-F85C-ADE059AC33D2}"/>
                  </a:ext>
                </a:extLst>
              </xdr:cNvPr>
              <xdr:cNvSpPr/>
            </xdr:nvSpPr>
            <xdr:spPr>
              <a:xfrm rot="5400000">
                <a:off x="1505479" y="6890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GRI content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5" name="Rectangle: Top Corners Rounded 9133">
                <a:extLst>
                  <a:ext uri="{FF2B5EF4-FFF2-40B4-BE49-F238E27FC236}">
                    <a16:creationId xmlns:a16="http://schemas.microsoft.com/office/drawing/2014/main" id="{4C3108B1-D449-9C6D-DE95-4550851F4856}"/>
                  </a:ext>
                </a:extLst>
              </xdr:cNvPr>
              <xdr:cNvSpPr/>
            </xdr:nvSpPr>
            <xdr:spPr>
              <a:xfrm rot="16200000">
                <a:off x="128563" y="1319984"/>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sp macro="" textlink="">
          <xdr:nvSpPr>
            <xdr:cNvPr id="57" name="Rounded Rectangle 33">
              <a:extLst>
                <a:ext uri="{FF2B5EF4-FFF2-40B4-BE49-F238E27FC236}">
                  <a16:creationId xmlns:a16="http://schemas.microsoft.com/office/drawing/2014/main" id="{252C1147-7DC4-78DC-5757-01C28A208E09}"/>
                </a:ext>
              </a:extLst>
            </xdr:cNvPr>
            <xdr:cNvSpPr/>
          </xdr:nvSpPr>
          <xdr:spPr>
            <a:xfrm>
              <a:off x="58239" y="2021492"/>
              <a:ext cx="2617433" cy="206308"/>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bg2">
                      <a:lumMod val="50000"/>
                    </a:schemeClr>
                  </a:solidFill>
                  <a:effectLst/>
                  <a:uLnTx/>
                  <a:uFillTx/>
                  <a:latin typeface="Arial" panose="020B0604020202020204" pitchFamily="34" charset="0"/>
                  <a:ea typeface="+mn-ea"/>
                  <a:cs typeface="Arial" panose="020B0604020202020204" pitchFamily="34" charset="0"/>
                </a:rPr>
                <a:t>SUSTAINABILITY FRAMEWORKS</a:t>
              </a:r>
            </a:p>
          </xdr:txBody>
        </xdr:sp>
        <xdr:grpSp>
          <xdr:nvGrpSpPr>
            <xdr:cNvPr id="58" name="Group 9057">
              <a:extLst>
                <a:ext uri="{FF2B5EF4-FFF2-40B4-BE49-F238E27FC236}">
                  <a16:creationId xmlns:a16="http://schemas.microsoft.com/office/drawing/2014/main" id="{957D6C15-2FD9-CAC5-1CF2-170342D426C5}"/>
                </a:ext>
              </a:extLst>
            </xdr:cNvPr>
            <xdr:cNvGrpSpPr/>
          </xdr:nvGrpSpPr>
          <xdr:grpSpPr>
            <a:xfrm>
              <a:off x="251640" y="2535137"/>
              <a:ext cx="2513604" cy="248354"/>
              <a:chOff x="202807" y="1569598"/>
              <a:chExt cx="2753832" cy="274320"/>
            </a:xfrm>
            <a:effectLst>
              <a:outerShdw blurRad="50800" dist="38100" dir="2700000" algn="tl" rotWithShape="0">
                <a:prstClr val="black">
                  <a:alpha val="40000"/>
                </a:prstClr>
              </a:outerShdw>
            </a:effectLst>
          </xdr:grpSpPr>
          <xdr:sp macro="" textlink="">
            <xdr:nvSpPr>
              <xdr:cNvPr id="132" name="Rectangle: Top Corners Rounded 9130">
                <a:hlinkClick xmlns:r="http://schemas.openxmlformats.org/officeDocument/2006/relationships" r:id="rId4"/>
                <a:extLst>
                  <a:ext uri="{FF2B5EF4-FFF2-40B4-BE49-F238E27FC236}">
                    <a16:creationId xmlns:a16="http://schemas.microsoft.com/office/drawing/2014/main" id="{97CA22E6-44B2-7BC1-D11C-B42252BC00AE}"/>
                  </a:ext>
                </a:extLst>
              </xdr:cNvPr>
              <xdr:cNvSpPr/>
            </xdr:nvSpPr>
            <xdr:spPr>
              <a:xfrm rot="5400000">
                <a:off x="1505479" y="39275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SASB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3" name="Rectangle: Top Corners Rounded 9131">
                <a:extLst>
                  <a:ext uri="{FF2B5EF4-FFF2-40B4-BE49-F238E27FC236}">
                    <a16:creationId xmlns:a16="http://schemas.microsoft.com/office/drawing/2014/main" id="{B5337EF5-95B1-EE66-CF68-CE5187FA783F}"/>
                  </a:ext>
                </a:extLst>
              </xdr:cNvPr>
              <xdr:cNvSpPr/>
            </xdr:nvSpPr>
            <xdr:spPr>
              <a:xfrm rot="16200000">
                <a:off x="128563" y="1643842"/>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59" name="Group 9058">
              <a:extLst>
                <a:ext uri="{FF2B5EF4-FFF2-40B4-BE49-F238E27FC236}">
                  <a16:creationId xmlns:a16="http://schemas.microsoft.com/office/drawing/2014/main" id="{0515ED56-4760-525F-C174-20AA42ACAD4E}"/>
                </a:ext>
              </a:extLst>
            </xdr:cNvPr>
            <xdr:cNvGrpSpPr/>
          </xdr:nvGrpSpPr>
          <xdr:grpSpPr>
            <a:xfrm>
              <a:off x="251640" y="2827778"/>
              <a:ext cx="2513604" cy="244545"/>
              <a:chOff x="202807" y="1893456"/>
              <a:chExt cx="2753832" cy="274320"/>
            </a:xfrm>
            <a:effectLst>
              <a:outerShdw blurRad="50800" dist="38100" dir="2700000" algn="tl" rotWithShape="0">
                <a:prstClr val="black">
                  <a:alpha val="40000"/>
                </a:prstClr>
              </a:outerShdw>
            </a:effectLst>
          </xdr:grpSpPr>
          <xdr:sp macro="" textlink="">
            <xdr:nvSpPr>
              <xdr:cNvPr id="130" name="Rectangle: Top Corners Rounded 9128">
                <a:hlinkClick xmlns:r="http://schemas.openxmlformats.org/officeDocument/2006/relationships" r:id="rId5"/>
                <a:extLst>
                  <a:ext uri="{FF2B5EF4-FFF2-40B4-BE49-F238E27FC236}">
                    <a16:creationId xmlns:a16="http://schemas.microsoft.com/office/drawing/2014/main" id="{B71C785D-62FE-8DAD-BCC0-9FE975639ACD}"/>
                  </a:ext>
                </a:extLst>
              </xdr:cNvPr>
              <xdr:cNvSpPr/>
            </xdr:nvSpPr>
            <xdr:spPr>
              <a:xfrm rot="5400000">
                <a:off x="1505479" y="716616"/>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UNGC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31" name="Rectangle: Top Corners Rounded 9129">
                <a:extLst>
                  <a:ext uri="{FF2B5EF4-FFF2-40B4-BE49-F238E27FC236}">
                    <a16:creationId xmlns:a16="http://schemas.microsoft.com/office/drawing/2014/main" id="{6C5F0BAC-A0C3-B83E-5B54-1D0E51B7D147}"/>
                  </a:ext>
                </a:extLst>
              </xdr:cNvPr>
              <xdr:cNvSpPr/>
            </xdr:nvSpPr>
            <xdr:spPr>
              <a:xfrm rot="16200000">
                <a:off x="128563" y="1967700"/>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0" name="Group 9059">
              <a:extLst>
                <a:ext uri="{FF2B5EF4-FFF2-40B4-BE49-F238E27FC236}">
                  <a16:creationId xmlns:a16="http://schemas.microsoft.com/office/drawing/2014/main" id="{BF91B371-E972-79DD-968E-4A38362DE8B6}"/>
                </a:ext>
              </a:extLst>
            </xdr:cNvPr>
            <xdr:cNvGrpSpPr/>
          </xdr:nvGrpSpPr>
          <xdr:grpSpPr>
            <a:xfrm>
              <a:off x="251640" y="3118515"/>
              <a:ext cx="2513604" cy="245360"/>
              <a:chOff x="202807" y="2217314"/>
              <a:chExt cx="2753832" cy="274320"/>
            </a:xfrm>
            <a:effectLst>
              <a:outerShdw blurRad="50800" dist="38100" dir="2700000" algn="tl" rotWithShape="0">
                <a:prstClr val="black">
                  <a:alpha val="40000"/>
                </a:prstClr>
              </a:outerShdw>
            </a:effectLst>
          </xdr:grpSpPr>
          <xdr:sp macro="" textlink="">
            <xdr:nvSpPr>
              <xdr:cNvPr id="128" name="Rectangle: Top Corners Rounded 9126">
                <a:hlinkClick xmlns:r="http://schemas.openxmlformats.org/officeDocument/2006/relationships" r:id="rId6"/>
                <a:extLst>
                  <a:ext uri="{FF2B5EF4-FFF2-40B4-BE49-F238E27FC236}">
                    <a16:creationId xmlns:a16="http://schemas.microsoft.com/office/drawing/2014/main" id="{E57A8E75-AF8E-F695-6BCC-CA722B7A7308}"/>
                  </a:ext>
                </a:extLst>
              </xdr:cNvPr>
              <xdr:cNvSpPr/>
            </xdr:nvSpPr>
            <xdr:spPr>
              <a:xfrm rot="5400000">
                <a:off x="1505479" y="104047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TCFD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129" name="Rectangle: Top Corners Rounded 9127">
                <a:extLst>
                  <a:ext uri="{FF2B5EF4-FFF2-40B4-BE49-F238E27FC236}">
                    <a16:creationId xmlns:a16="http://schemas.microsoft.com/office/drawing/2014/main" id="{A1FE1733-EF34-5C25-01EF-D81D1DE7B6A7}"/>
                  </a:ext>
                </a:extLst>
              </xdr:cNvPr>
              <xdr:cNvSpPr/>
            </xdr:nvSpPr>
            <xdr:spPr>
              <a:xfrm rot="16200000">
                <a:off x="128563" y="2291558"/>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nvGrpSpPr>
            <xdr:cNvPr id="61" name="Group 9060">
              <a:extLst>
                <a:ext uri="{FF2B5EF4-FFF2-40B4-BE49-F238E27FC236}">
                  <a16:creationId xmlns:a16="http://schemas.microsoft.com/office/drawing/2014/main" id="{6220B4F0-ABB2-C4E7-655C-0E4B2ECC7B61}"/>
                </a:ext>
              </a:extLst>
            </xdr:cNvPr>
            <xdr:cNvGrpSpPr/>
          </xdr:nvGrpSpPr>
          <xdr:grpSpPr>
            <a:xfrm>
              <a:off x="251640" y="3417686"/>
              <a:ext cx="2513604" cy="242095"/>
              <a:chOff x="202807" y="2541171"/>
              <a:chExt cx="2753832" cy="274320"/>
            </a:xfrm>
            <a:effectLst>
              <a:outerShdw blurRad="50800" dist="38100" dir="2700000" algn="tl" rotWithShape="0">
                <a:prstClr val="black">
                  <a:alpha val="40000"/>
                </a:prstClr>
              </a:outerShdw>
            </a:effectLst>
          </xdr:grpSpPr>
          <xdr:sp macro="" textlink="">
            <xdr:nvSpPr>
              <xdr:cNvPr id="62" name="Rectangle: Top Corners Rounded 9124">
                <a:hlinkClick xmlns:r="http://schemas.openxmlformats.org/officeDocument/2006/relationships" r:id="rId7"/>
                <a:extLst>
                  <a:ext uri="{FF2B5EF4-FFF2-40B4-BE49-F238E27FC236}">
                    <a16:creationId xmlns:a16="http://schemas.microsoft.com/office/drawing/2014/main" id="{BF6E6AD7-4043-6441-6CFA-79F4D49A1404}"/>
                  </a:ext>
                </a:extLst>
              </xdr:cNvPr>
              <xdr:cNvSpPr/>
            </xdr:nvSpPr>
            <xdr:spPr>
              <a:xfrm rot="5400000">
                <a:off x="1505479" y="136433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75000"/>
                      </a:schemeClr>
                    </a:solidFill>
                    <a:effectLst/>
                    <a:uLnTx/>
                    <a:uFillTx/>
                    <a:latin typeface="Arial" panose="020B0604020202020204"/>
                    <a:ea typeface="+mn-ea"/>
                    <a:cs typeface="+mn-cs"/>
                  </a:rPr>
                  <a:t>SDG index</a:t>
                </a:r>
                <a:endParaRPr kumimoji="0" lang="en-AU" sz="8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sp macro="" textlink="">
            <xdr:nvSpPr>
              <xdr:cNvPr id="63" name="Rectangle: Top Corners Rounded 9125">
                <a:extLst>
                  <a:ext uri="{FF2B5EF4-FFF2-40B4-BE49-F238E27FC236}">
                    <a16:creationId xmlns:a16="http://schemas.microsoft.com/office/drawing/2014/main" id="{EBBC559D-48AA-9DE3-068A-07CB93BEC0C1}"/>
                  </a:ext>
                </a:extLst>
              </xdr:cNvPr>
              <xdr:cNvSpPr/>
            </xdr:nvSpPr>
            <xdr:spPr>
              <a:xfrm rot="16200000">
                <a:off x="128563" y="2615415"/>
                <a:ext cx="274320" cy="125832"/>
              </a:xfrm>
              <a:prstGeom prst="round2SameRect">
                <a:avLst>
                  <a:gd name="adj1" fmla="val 22764"/>
                  <a:gd name="adj2" fmla="val 0"/>
                </a:avLst>
              </a:prstGeom>
              <a:solidFill>
                <a:schemeClr val="bg2"/>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rgbClr val="FFFFFF"/>
                  </a:solidFill>
                  <a:effectLst/>
                  <a:uLnTx/>
                  <a:uFillTx/>
                  <a:latin typeface="Arial" panose="020B0604020202020204"/>
                  <a:ea typeface="+mn-ea"/>
                  <a:cs typeface="+mn-cs"/>
                </a:endParaRPr>
              </a:p>
            </xdr:txBody>
          </xdr:sp>
        </xdr:grpSp>
      </xdr:grpSp>
      <xdr:grpSp>
        <xdr:nvGrpSpPr>
          <xdr:cNvPr id="4" name="Group 3">
            <a:extLst>
              <a:ext uri="{FF2B5EF4-FFF2-40B4-BE49-F238E27FC236}">
                <a16:creationId xmlns:a16="http://schemas.microsoft.com/office/drawing/2014/main" id="{C34C8FE4-56BA-301D-A3FC-301FE7D94D75}"/>
              </a:ext>
            </a:extLst>
          </xdr:cNvPr>
          <xdr:cNvGrpSpPr/>
        </xdr:nvGrpSpPr>
        <xdr:grpSpPr>
          <a:xfrm>
            <a:off x="62049" y="4045322"/>
            <a:ext cx="2652848" cy="1518167"/>
            <a:chOff x="54429" y="4064474"/>
            <a:chExt cx="2732373" cy="1421339"/>
          </a:xfrm>
        </xdr:grpSpPr>
        <xdr:sp macro="" textlink="">
          <xdr:nvSpPr>
            <xdr:cNvPr id="43" name="Rounded Rectangle 33">
              <a:extLst>
                <a:ext uri="{FF2B5EF4-FFF2-40B4-BE49-F238E27FC236}">
                  <a16:creationId xmlns:a16="http://schemas.microsoft.com/office/drawing/2014/main" id="{63F5FE3F-A49C-4ED8-861C-3CED74BECF6A}"/>
                </a:ext>
              </a:extLst>
            </xdr:cNvPr>
            <xdr:cNvSpPr/>
          </xdr:nvSpPr>
          <xdr:spPr>
            <a:xfrm>
              <a:off x="54429" y="4064474"/>
              <a:ext cx="2631632" cy="215171"/>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2">
                      <a:lumMod val="75000"/>
                      <a:lumOff val="25000"/>
                    </a:schemeClr>
                  </a:solidFill>
                  <a:effectLst/>
                  <a:uLnTx/>
                  <a:uFillTx/>
                  <a:latin typeface="Arial" panose="020B0604020202020204" pitchFamily="34" charset="0"/>
                  <a:ea typeface="+mn-ea"/>
                  <a:cs typeface="Arial" panose="020B0604020202020204" pitchFamily="34" charset="0"/>
                </a:rPr>
                <a:t>GOVERNANCE</a:t>
              </a:r>
            </a:p>
          </xdr:txBody>
        </xdr:sp>
        <xdr:grpSp>
          <xdr:nvGrpSpPr>
            <xdr:cNvPr id="44" name="Group 9065">
              <a:extLst>
                <a:ext uri="{FF2B5EF4-FFF2-40B4-BE49-F238E27FC236}">
                  <a16:creationId xmlns:a16="http://schemas.microsoft.com/office/drawing/2014/main" id="{12CCE124-7FB5-3FC3-3730-75CFE2EA6280}"/>
                </a:ext>
              </a:extLst>
            </xdr:cNvPr>
            <xdr:cNvGrpSpPr/>
          </xdr:nvGrpSpPr>
          <xdr:grpSpPr>
            <a:xfrm>
              <a:off x="249735" y="4284088"/>
              <a:ext cx="2533257" cy="257216"/>
              <a:chOff x="202807" y="4108913"/>
              <a:chExt cx="2753832" cy="274320"/>
            </a:xfrm>
            <a:effectLst>
              <a:outerShdw blurRad="50800" dist="38100" dir="2700000" algn="tl" rotWithShape="0">
                <a:prstClr val="black">
                  <a:alpha val="40000"/>
                </a:prstClr>
              </a:outerShdw>
            </a:effectLst>
          </xdr:grpSpPr>
          <xdr:sp macro="" textlink="">
            <xdr:nvSpPr>
              <xdr:cNvPr id="54" name="Rectangle: Top Corners Rounded 9116">
                <a:hlinkClick xmlns:r="http://schemas.openxmlformats.org/officeDocument/2006/relationships" r:id="rId8"/>
                <a:extLst>
                  <a:ext uri="{FF2B5EF4-FFF2-40B4-BE49-F238E27FC236}">
                    <a16:creationId xmlns:a16="http://schemas.microsoft.com/office/drawing/2014/main" id="{81D127C0-A0BE-B635-FDBC-63C7F06BCF2F}"/>
                  </a:ext>
                </a:extLst>
              </xdr:cNvPr>
              <xdr:cNvSpPr/>
            </xdr:nvSpPr>
            <xdr:spPr>
              <a:xfrm rot="5400000">
                <a:off x="1505479" y="2932073"/>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Our stakeholders</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5" name="Rectangle: Top Corners Rounded 9117">
                <a:extLst>
                  <a:ext uri="{FF2B5EF4-FFF2-40B4-BE49-F238E27FC236}">
                    <a16:creationId xmlns:a16="http://schemas.microsoft.com/office/drawing/2014/main" id="{552CFDE2-4B22-0889-A504-DD9730503AFE}"/>
                  </a:ext>
                </a:extLst>
              </xdr:cNvPr>
              <xdr:cNvSpPr/>
            </xdr:nvSpPr>
            <xdr:spPr>
              <a:xfrm rot="16200000">
                <a:off x="128563" y="4183157"/>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5" name="Group 9066">
              <a:extLst>
                <a:ext uri="{FF2B5EF4-FFF2-40B4-BE49-F238E27FC236}">
                  <a16:creationId xmlns:a16="http://schemas.microsoft.com/office/drawing/2014/main" id="{1E178C15-D92A-0641-60ED-71471E278FB0}"/>
                </a:ext>
              </a:extLst>
            </xdr:cNvPr>
            <xdr:cNvGrpSpPr/>
          </xdr:nvGrpSpPr>
          <xdr:grpSpPr>
            <a:xfrm>
              <a:off x="249735" y="4608147"/>
              <a:ext cx="2533257" cy="247029"/>
              <a:chOff x="202807" y="4432149"/>
              <a:chExt cx="2753832" cy="274320"/>
            </a:xfrm>
            <a:effectLst>
              <a:outerShdw blurRad="50800" dist="38100" dir="2700000" algn="tl" rotWithShape="0">
                <a:prstClr val="black">
                  <a:alpha val="40000"/>
                </a:prstClr>
              </a:outerShdw>
            </a:effectLst>
          </xdr:grpSpPr>
          <xdr:sp macro="" textlink="">
            <xdr:nvSpPr>
              <xdr:cNvPr id="52" name="Rectangle: Top Corners Rounded 9114">
                <a:hlinkClick xmlns:r="http://schemas.openxmlformats.org/officeDocument/2006/relationships" r:id="rId9"/>
                <a:extLst>
                  <a:ext uri="{FF2B5EF4-FFF2-40B4-BE49-F238E27FC236}">
                    <a16:creationId xmlns:a16="http://schemas.microsoft.com/office/drawing/2014/main" id="{A43F6EC0-47AD-20D7-F9F8-8AC752FE6FCE}"/>
                  </a:ext>
                </a:extLst>
              </xdr:cNvPr>
              <xdr:cNvSpPr/>
            </xdr:nvSpPr>
            <xdr:spPr>
              <a:xfrm rot="5400000">
                <a:off x="1505479" y="325530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Ethics &amp; integrity</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53" name="Rectangle: Top Corners Rounded 9115">
                <a:extLst>
                  <a:ext uri="{FF2B5EF4-FFF2-40B4-BE49-F238E27FC236}">
                    <a16:creationId xmlns:a16="http://schemas.microsoft.com/office/drawing/2014/main" id="{D9D655EF-CD49-0F18-92C3-D3AE4347C87D}"/>
                  </a:ext>
                </a:extLst>
              </xdr:cNvPr>
              <xdr:cNvSpPr/>
            </xdr:nvSpPr>
            <xdr:spPr>
              <a:xfrm rot="16200000">
                <a:off x="128563" y="4506393"/>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6" name="Group 9068">
              <a:extLst>
                <a:ext uri="{FF2B5EF4-FFF2-40B4-BE49-F238E27FC236}">
                  <a16:creationId xmlns:a16="http://schemas.microsoft.com/office/drawing/2014/main" id="{BA0E495C-30DC-896C-B6F7-9AAD242F0125}"/>
                </a:ext>
              </a:extLst>
            </xdr:cNvPr>
            <xdr:cNvGrpSpPr/>
          </xdr:nvGrpSpPr>
          <xdr:grpSpPr>
            <a:xfrm>
              <a:off x="249735" y="4900792"/>
              <a:ext cx="2533257" cy="257216"/>
              <a:chOff x="202807" y="4755385"/>
              <a:chExt cx="2753832" cy="274320"/>
            </a:xfrm>
            <a:effectLst>
              <a:outerShdw blurRad="50800" dist="38100" dir="2700000" algn="tl" rotWithShape="0">
                <a:prstClr val="black">
                  <a:alpha val="40000"/>
                </a:prstClr>
              </a:outerShdw>
            </a:effectLst>
          </xdr:grpSpPr>
          <xdr:sp macro="" textlink="">
            <xdr:nvSpPr>
              <xdr:cNvPr id="50" name="Rectangle: Top Corners Rounded 9110">
                <a:hlinkClick xmlns:r="http://schemas.openxmlformats.org/officeDocument/2006/relationships" r:id="rId10"/>
                <a:extLst>
                  <a:ext uri="{FF2B5EF4-FFF2-40B4-BE49-F238E27FC236}">
                    <a16:creationId xmlns:a16="http://schemas.microsoft.com/office/drawing/2014/main" id="{0D47974F-79B5-BC1A-19DC-DDA7A85B597C}"/>
                  </a:ext>
                </a:extLst>
              </xdr:cNvPr>
              <xdr:cNvSpPr/>
            </xdr:nvSpPr>
            <xdr:spPr>
              <a:xfrm rot="5400000">
                <a:off x="1505479" y="357854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Value &amp; performance</a:t>
                </a:r>
              </a:p>
            </xdr:txBody>
          </xdr:sp>
          <xdr:sp macro="" textlink="">
            <xdr:nvSpPr>
              <xdr:cNvPr id="51" name="Rectangle: Top Corners Rounded 9111">
                <a:extLst>
                  <a:ext uri="{FF2B5EF4-FFF2-40B4-BE49-F238E27FC236}">
                    <a16:creationId xmlns:a16="http://schemas.microsoft.com/office/drawing/2014/main" id="{6AE27369-6C0C-2814-7419-79D0F79F443F}"/>
                  </a:ext>
                </a:extLst>
              </xdr:cNvPr>
              <xdr:cNvSpPr/>
            </xdr:nvSpPr>
            <xdr:spPr>
              <a:xfrm rot="16200000">
                <a:off x="128563" y="4829629"/>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nvGrpSpPr>
            <xdr:cNvPr id="47" name="Group 9081">
              <a:extLst>
                <a:ext uri="{FF2B5EF4-FFF2-40B4-BE49-F238E27FC236}">
                  <a16:creationId xmlns:a16="http://schemas.microsoft.com/office/drawing/2014/main" id="{43953329-5832-BFC7-6129-15F8EF9FD788}"/>
                </a:ext>
              </a:extLst>
            </xdr:cNvPr>
            <xdr:cNvGrpSpPr/>
          </xdr:nvGrpSpPr>
          <xdr:grpSpPr>
            <a:xfrm>
              <a:off x="250563" y="5228597"/>
              <a:ext cx="2536239" cy="257216"/>
              <a:chOff x="202807" y="5401854"/>
              <a:chExt cx="2753832" cy="274320"/>
            </a:xfrm>
            <a:effectLst>
              <a:outerShdw blurRad="50800" dist="38100" dir="2700000" algn="tl" rotWithShape="0">
                <a:prstClr val="black">
                  <a:alpha val="40000"/>
                </a:prstClr>
              </a:outerShdw>
            </a:effectLst>
          </xdr:grpSpPr>
          <xdr:sp macro="" textlink="">
            <xdr:nvSpPr>
              <xdr:cNvPr id="48" name="Rectangle: Top Corners Rounded 9088">
                <a:hlinkClick xmlns:r="http://schemas.openxmlformats.org/officeDocument/2006/relationships" r:id="rId11"/>
                <a:extLst>
                  <a:ext uri="{FF2B5EF4-FFF2-40B4-BE49-F238E27FC236}">
                    <a16:creationId xmlns:a16="http://schemas.microsoft.com/office/drawing/2014/main" id="{F94EDF88-879E-556E-6117-A2237C945DCD}"/>
                  </a:ext>
                </a:extLst>
              </xdr:cNvPr>
              <xdr:cNvSpPr/>
            </xdr:nvSpPr>
            <xdr:spPr>
              <a:xfrm rot="5400000">
                <a:off x="1505479" y="422501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rPr>
                  <a:t>Responsible supply chain</a:t>
                </a:r>
                <a:endParaRPr kumimoji="0" lang="en-AU" sz="8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sp macro="" textlink="">
            <xdr:nvSpPr>
              <xdr:cNvPr id="49" name="Rectangle: Top Corners Rounded 9089">
                <a:extLst>
                  <a:ext uri="{FF2B5EF4-FFF2-40B4-BE49-F238E27FC236}">
                    <a16:creationId xmlns:a16="http://schemas.microsoft.com/office/drawing/2014/main" id="{E311DAFA-1033-4825-44C6-991AD0D0F9E8}"/>
                  </a:ext>
                </a:extLst>
              </xdr:cNvPr>
              <xdr:cNvSpPr/>
            </xdr:nvSpPr>
            <xdr:spPr>
              <a:xfrm rot="16200000">
                <a:off x="128563" y="5476098"/>
                <a:ext cx="274320" cy="125832"/>
              </a:xfrm>
              <a:prstGeom prst="round2SameRect">
                <a:avLst>
                  <a:gd name="adj1" fmla="val 22764"/>
                  <a:gd name="adj2" fmla="val 0"/>
                </a:avLst>
              </a:prstGeom>
              <a:solidFill>
                <a:schemeClr val="accent2">
                  <a:lumMod val="50000"/>
                  <a:lumOff val="5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2">
                      <a:lumMod val="50000"/>
                      <a:lumOff val="50000"/>
                    </a:schemeClr>
                  </a:solidFill>
                  <a:effectLst/>
                  <a:uLnTx/>
                  <a:uFillTx/>
                  <a:latin typeface="Arial" panose="020B0604020202020204"/>
                  <a:ea typeface="+mn-ea"/>
                  <a:cs typeface="+mn-cs"/>
                </a:endParaRPr>
              </a:p>
            </xdr:txBody>
          </xdr:sp>
        </xdr:grpSp>
      </xdr:grpSp>
      <xdr:grpSp>
        <xdr:nvGrpSpPr>
          <xdr:cNvPr id="5" name="Group 4">
            <a:extLst>
              <a:ext uri="{FF2B5EF4-FFF2-40B4-BE49-F238E27FC236}">
                <a16:creationId xmlns:a16="http://schemas.microsoft.com/office/drawing/2014/main" id="{44CE595E-15FA-3FAF-550F-FBB0F8D8E4FA}"/>
              </a:ext>
            </a:extLst>
          </xdr:cNvPr>
          <xdr:cNvGrpSpPr/>
        </xdr:nvGrpSpPr>
        <xdr:grpSpPr>
          <a:xfrm>
            <a:off x="62049" y="5692250"/>
            <a:ext cx="2650944" cy="1517420"/>
            <a:chOff x="58239" y="5610347"/>
            <a:chExt cx="2728564" cy="1431292"/>
          </a:xfrm>
        </xdr:grpSpPr>
        <xdr:sp macro="" textlink="">
          <xdr:nvSpPr>
            <xdr:cNvPr id="30" name="Rounded Rectangle 33">
              <a:extLst>
                <a:ext uri="{FF2B5EF4-FFF2-40B4-BE49-F238E27FC236}">
                  <a16:creationId xmlns:a16="http://schemas.microsoft.com/office/drawing/2014/main" id="{72BDE3D2-ABC0-FFB3-2F31-A1C1FE1FAC22}"/>
                </a:ext>
              </a:extLst>
            </xdr:cNvPr>
            <xdr:cNvSpPr/>
          </xdr:nvSpPr>
          <xdr:spPr>
            <a:xfrm>
              <a:off x="58239" y="5610347"/>
              <a:ext cx="2631632" cy="208792"/>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4">
                      <a:lumMod val="75000"/>
                    </a:schemeClr>
                  </a:solidFill>
                  <a:effectLst/>
                  <a:uLnTx/>
                  <a:uFillTx/>
                  <a:latin typeface="Arial" panose="020B0604020202020204" pitchFamily="34" charset="0"/>
                  <a:ea typeface="+mn-ea"/>
                  <a:cs typeface="Arial" panose="020B0604020202020204" pitchFamily="34" charset="0"/>
                </a:rPr>
                <a:t>SOCIAL</a:t>
              </a:r>
            </a:p>
          </xdr:txBody>
        </xdr:sp>
        <xdr:grpSp>
          <xdr:nvGrpSpPr>
            <xdr:cNvPr id="31" name="Group 9071">
              <a:extLst>
                <a:ext uri="{FF2B5EF4-FFF2-40B4-BE49-F238E27FC236}">
                  <a16:creationId xmlns:a16="http://schemas.microsoft.com/office/drawing/2014/main" id="{A30B00A4-AE44-F0B8-DB41-798344556D0F}"/>
                </a:ext>
              </a:extLst>
            </xdr:cNvPr>
            <xdr:cNvGrpSpPr/>
          </xdr:nvGrpSpPr>
          <xdr:grpSpPr>
            <a:xfrm>
              <a:off x="249735" y="6137257"/>
              <a:ext cx="2533258" cy="256790"/>
              <a:chOff x="202807" y="7014616"/>
              <a:chExt cx="2753833" cy="275634"/>
            </a:xfrm>
            <a:effectLst>
              <a:outerShdw blurRad="50800" dist="38100" dir="2700000" algn="tl" rotWithShape="0">
                <a:prstClr val="black">
                  <a:alpha val="40000"/>
                </a:prstClr>
              </a:outerShdw>
            </a:effectLst>
          </xdr:grpSpPr>
          <xdr:sp macro="" textlink="">
            <xdr:nvSpPr>
              <xdr:cNvPr id="41" name="Rectangle: Top Corners Rounded 9106">
                <a:hlinkClick xmlns:r="http://schemas.openxmlformats.org/officeDocument/2006/relationships" r:id="rId12"/>
                <a:extLst>
                  <a:ext uri="{FF2B5EF4-FFF2-40B4-BE49-F238E27FC236}">
                    <a16:creationId xmlns:a16="http://schemas.microsoft.com/office/drawing/2014/main" id="{24BAE845-DD7D-6B65-264C-02AD206A7D17}"/>
                  </a:ext>
                </a:extLst>
              </xdr:cNvPr>
              <xdr:cNvSpPr/>
            </xdr:nvSpPr>
            <xdr:spPr>
              <a:xfrm rot="5400000">
                <a:off x="1505505" y="5837751"/>
                <a:ext cx="274269"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Our people &amp; diversity</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2" name="Rectangle: Top Corners Rounded 9107">
                <a:extLst>
                  <a:ext uri="{FF2B5EF4-FFF2-40B4-BE49-F238E27FC236}">
                    <a16:creationId xmlns:a16="http://schemas.microsoft.com/office/drawing/2014/main" id="{B332DD44-922C-4141-AC70-94570774F626}"/>
                  </a:ext>
                </a:extLst>
              </xdr:cNvPr>
              <xdr:cNvSpPr/>
            </xdr:nvSpPr>
            <xdr:spPr>
              <a:xfrm rot="16200000">
                <a:off x="128563" y="7090174"/>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2" name="Group 9072">
              <a:extLst>
                <a:ext uri="{FF2B5EF4-FFF2-40B4-BE49-F238E27FC236}">
                  <a16:creationId xmlns:a16="http://schemas.microsoft.com/office/drawing/2014/main" id="{A8611C1D-5B14-5852-C986-41E7492D4E9B}"/>
                </a:ext>
              </a:extLst>
            </xdr:cNvPr>
            <xdr:cNvGrpSpPr/>
          </xdr:nvGrpSpPr>
          <xdr:grpSpPr>
            <a:xfrm>
              <a:off x="249735" y="6461439"/>
              <a:ext cx="2533257" cy="257216"/>
              <a:chOff x="202807" y="7353095"/>
              <a:chExt cx="2753832" cy="274320"/>
            </a:xfrm>
            <a:effectLst>
              <a:outerShdw blurRad="50800" dist="38100" dir="2700000" algn="tl" rotWithShape="0">
                <a:prstClr val="black">
                  <a:alpha val="40000"/>
                </a:prstClr>
              </a:outerShdw>
            </a:effectLst>
          </xdr:grpSpPr>
          <xdr:sp macro="" textlink="">
            <xdr:nvSpPr>
              <xdr:cNvPr id="39" name="Rectangle: Top Corners Rounded 9104">
                <a:hlinkClick xmlns:r="http://schemas.openxmlformats.org/officeDocument/2006/relationships" r:id="rId13"/>
                <a:extLst>
                  <a:ext uri="{FF2B5EF4-FFF2-40B4-BE49-F238E27FC236}">
                    <a16:creationId xmlns:a16="http://schemas.microsoft.com/office/drawing/2014/main" id="{0900EB93-6879-DD10-FA40-6AFE979BE6A1}"/>
                  </a:ext>
                </a:extLst>
              </xdr:cNvPr>
              <xdr:cNvSpPr/>
            </xdr:nvSpPr>
            <xdr:spPr>
              <a:xfrm rot="5400000">
                <a:off x="1505479" y="6176255"/>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Attracting &amp; retaining talent</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40" name="Rectangle: Top Corners Rounded 9105">
                <a:extLst>
                  <a:ext uri="{FF2B5EF4-FFF2-40B4-BE49-F238E27FC236}">
                    <a16:creationId xmlns:a16="http://schemas.microsoft.com/office/drawing/2014/main" id="{D4D6AAB9-81B7-9B79-30E4-3E537550E154}"/>
                  </a:ext>
                </a:extLst>
              </xdr:cNvPr>
              <xdr:cNvSpPr/>
            </xdr:nvSpPr>
            <xdr:spPr>
              <a:xfrm rot="16200000">
                <a:off x="128563" y="7427339"/>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3" name="Group 9073">
              <a:extLst>
                <a:ext uri="{FF2B5EF4-FFF2-40B4-BE49-F238E27FC236}">
                  <a16:creationId xmlns:a16="http://schemas.microsoft.com/office/drawing/2014/main" id="{5F38ADE2-5A1C-1EB4-ACC9-E92EF11CC837}"/>
                </a:ext>
              </a:extLst>
            </xdr:cNvPr>
            <xdr:cNvGrpSpPr/>
          </xdr:nvGrpSpPr>
          <xdr:grpSpPr>
            <a:xfrm>
              <a:off x="249735" y="6781275"/>
              <a:ext cx="2533257" cy="264174"/>
              <a:chOff x="202807" y="7690281"/>
              <a:chExt cx="2753832" cy="274320"/>
            </a:xfrm>
            <a:effectLst>
              <a:outerShdw blurRad="50800" dist="38100" dir="2700000" algn="tl" rotWithShape="0">
                <a:prstClr val="black">
                  <a:alpha val="40000"/>
                </a:prstClr>
              </a:outerShdw>
            </a:effectLst>
          </xdr:grpSpPr>
          <xdr:sp macro="" textlink="">
            <xdr:nvSpPr>
              <xdr:cNvPr id="37" name="Rectangle: Top Corners Rounded 9102">
                <a:hlinkClick xmlns:r="http://schemas.openxmlformats.org/officeDocument/2006/relationships" r:id="rId14"/>
                <a:extLst>
                  <a:ext uri="{FF2B5EF4-FFF2-40B4-BE49-F238E27FC236}">
                    <a16:creationId xmlns:a16="http://schemas.microsoft.com/office/drawing/2014/main" id="{0897B306-0B19-FBE3-555F-600DAD76342C}"/>
                  </a:ext>
                </a:extLst>
              </xdr:cNvPr>
              <xdr:cNvSpPr/>
            </xdr:nvSpPr>
            <xdr:spPr>
              <a:xfrm rot="5400000">
                <a:off x="1505479" y="651344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Working with Traditional Owners</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8" name="Rectangle: Top Corners Rounded 9103">
                <a:extLst>
                  <a:ext uri="{FF2B5EF4-FFF2-40B4-BE49-F238E27FC236}">
                    <a16:creationId xmlns:a16="http://schemas.microsoft.com/office/drawing/2014/main" id="{AB546454-F50C-3CBE-DD07-9A0C2B591437}"/>
                  </a:ext>
                </a:extLst>
              </xdr:cNvPr>
              <xdr:cNvSpPr/>
            </xdr:nvSpPr>
            <xdr:spPr>
              <a:xfrm rot="16200000">
                <a:off x="128563" y="7764525"/>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nvGrpSpPr>
            <xdr:cNvPr id="34" name="Group 9082">
              <a:extLst>
                <a:ext uri="{FF2B5EF4-FFF2-40B4-BE49-F238E27FC236}">
                  <a16:creationId xmlns:a16="http://schemas.microsoft.com/office/drawing/2014/main" id="{1E565B8E-BF38-D2AA-0B7C-3DDD767C2265}"/>
                </a:ext>
              </a:extLst>
            </xdr:cNvPr>
            <xdr:cNvGrpSpPr/>
          </xdr:nvGrpSpPr>
          <xdr:grpSpPr>
            <a:xfrm>
              <a:off x="249735" y="5800277"/>
              <a:ext cx="2533257" cy="269581"/>
              <a:chOff x="202807" y="6341534"/>
              <a:chExt cx="2753832" cy="274320"/>
            </a:xfrm>
            <a:effectLst>
              <a:outerShdw blurRad="50800" dist="38100" dir="2700000" algn="tl" rotWithShape="0">
                <a:prstClr val="black">
                  <a:alpha val="40000"/>
                </a:prstClr>
              </a:outerShdw>
            </a:effectLst>
          </xdr:grpSpPr>
          <xdr:sp macro="" textlink="">
            <xdr:nvSpPr>
              <xdr:cNvPr id="35" name="Rectangle: Top Corners Rounded 9086">
                <a:hlinkClick xmlns:r="http://schemas.openxmlformats.org/officeDocument/2006/relationships" r:id="rId15"/>
                <a:extLst>
                  <a:ext uri="{FF2B5EF4-FFF2-40B4-BE49-F238E27FC236}">
                    <a16:creationId xmlns:a16="http://schemas.microsoft.com/office/drawing/2014/main" id="{4422359A-870A-26BE-623D-4A665D915034}"/>
                  </a:ext>
                </a:extLst>
              </xdr:cNvPr>
              <xdr:cNvSpPr/>
            </xdr:nvSpPr>
            <xdr:spPr>
              <a:xfrm rot="5400000">
                <a:off x="1505479" y="5164694"/>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4"/>
                    </a:solidFill>
                    <a:effectLst/>
                    <a:uLnTx/>
                    <a:uFillTx/>
                    <a:latin typeface="Arial" panose="020B0604020202020204"/>
                    <a:ea typeface="+mn-ea"/>
                    <a:cs typeface="+mn-cs"/>
                  </a:rPr>
                  <a:t>Safety, health &amp; wellbeing</a:t>
                </a:r>
                <a:endParaRPr kumimoji="0" lang="en-AU" sz="8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sp macro="" textlink="">
            <xdr:nvSpPr>
              <xdr:cNvPr id="36" name="Rectangle: Top Corners Rounded 9087">
                <a:extLst>
                  <a:ext uri="{FF2B5EF4-FFF2-40B4-BE49-F238E27FC236}">
                    <a16:creationId xmlns:a16="http://schemas.microsoft.com/office/drawing/2014/main" id="{D16496D3-3A89-65F1-6084-93BDA7DD99AB}"/>
                  </a:ext>
                </a:extLst>
              </xdr:cNvPr>
              <xdr:cNvSpPr/>
            </xdr:nvSpPr>
            <xdr:spPr>
              <a:xfrm rot="16200000">
                <a:off x="128563" y="6415778"/>
                <a:ext cx="274320" cy="125832"/>
              </a:xfrm>
              <a:prstGeom prst="round2SameRect">
                <a:avLst>
                  <a:gd name="adj1" fmla="val 22764"/>
                  <a:gd name="adj2" fmla="val 0"/>
                </a:avLst>
              </a:prstGeom>
              <a:solidFill>
                <a:srgbClr val="C37C59"/>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4"/>
                  </a:solidFill>
                  <a:effectLst/>
                  <a:uLnTx/>
                  <a:uFillTx/>
                  <a:latin typeface="Arial" panose="020B0604020202020204"/>
                  <a:ea typeface="+mn-ea"/>
                  <a:cs typeface="+mn-cs"/>
                </a:endParaRPr>
              </a:p>
            </xdr:txBody>
          </xdr:sp>
        </xdr:grpSp>
      </xdr:grpSp>
      <xdr:grpSp>
        <xdr:nvGrpSpPr>
          <xdr:cNvPr id="6" name="Group 5">
            <a:extLst>
              <a:ext uri="{FF2B5EF4-FFF2-40B4-BE49-F238E27FC236}">
                <a16:creationId xmlns:a16="http://schemas.microsoft.com/office/drawing/2014/main" id="{C3375221-1CEA-3354-1BEE-CD20ABCEE414}"/>
              </a:ext>
            </a:extLst>
          </xdr:cNvPr>
          <xdr:cNvGrpSpPr/>
        </xdr:nvGrpSpPr>
        <xdr:grpSpPr>
          <a:xfrm>
            <a:off x="62049" y="7328186"/>
            <a:ext cx="2650943" cy="1870566"/>
            <a:chOff x="58239" y="7180530"/>
            <a:chExt cx="2728563" cy="1723787"/>
          </a:xfrm>
        </xdr:grpSpPr>
        <xdr:sp macro="" textlink="">
          <xdr:nvSpPr>
            <xdr:cNvPr id="14" name="Rounded Rectangle 33">
              <a:extLst>
                <a:ext uri="{FF2B5EF4-FFF2-40B4-BE49-F238E27FC236}">
                  <a16:creationId xmlns:a16="http://schemas.microsoft.com/office/drawing/2014/main" id="{30637737-C56B-28D0-DE48-46FC42398494}"/>
                </a:ext>
              </a:extLst>
            </xdr:cNvPr>
            <xdr:cNvSpPr/>
          </xdr:nvSpPr>
          <xdr:spPr>
            <a:xfrm>
              <a:off x="58239" y="7180530"/>
              <a:ext cx="2631632" cy="201836"/>
            </a:xfrm>
            <a:prstGeom prst="roundRect">
              <a:avLst>
                <a:gd name="adj" fmla="val 10256"/>
              </a:avLst>
            </a:prstGeom>
            <a:noFill/>
            <a:ln w="12700" cap="flat" cmpd="sng" algn="ctr">
              <a:noFill/>
              <a:prstDash val="solid"/>
              <a:miter lim="800000"/>
            </a:ln>
            <a:effectLst/>
          </xdr:spPr>
          <xdr:txBody>
            <a:bodyPr wrap="square" lIns="144000" tIns="0" rIns="36000" bIns="0" rtlCol="0" anchor="ctr" anchorCtr="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000" b="1" i="0" u="none" strike="noStrike" kern="0" cap="none" spc="15" normalizeH="0" baseline="0" noProof="0">
                  <a:ln>
                    <a:noFill/>
                  </a:ln>
                  <a:solidFill>
                    <a:schemeClr val="accent5">
                      <a:lumMod val="75000"/>
                    </a:schemeClr>
                  </a:solidFill>
                  <a:effectLst/>
                  <a:uLnTx/>
                  <a:uFillTx/>
                  <a:latin typeface="Arial" panose="020B0604020202020204" pitchFamily="34" charset="0"/>
                  <a:ea typeface="+mn-ea"/>
                  <a:cs typeface="Arial" panose="020B0604020202020204" pitchFamily="34" charset="0"/>
                </a:rPr>
                <a:t>ENVIRONMENT</a:t>
              </a:r>
            </a:p>
          </xdr:txBody>
        </xdr:sp>
        <xdr:grpSp>
          <xdr:nvGrpSpPr>
            <xdr:cNvPr id="15" name="Group 9075">
              <a:extLst>
                <a:ext uri="{FF2B5EF4-FFF2-40B4-BE49-F238E27FC236}">
                  <a16:creationId xmlns:a16="http://schemas.microsoft.com/office/drawing/2014/main" id="{03CB2892-6546-22BE-E906-1DE5F1331BCE}"/>
                </a:ext>
              </a:extLst>
            </xdr:cNvPr>
            <xdr:cNvGrpSpPr/>
          </xdr:nvGrpSpPr>
          <xdr:grpSpPr>
            <a:xfrm>
              <a:off x="249735" y="7380461"/>
              <a:ext cx="2533257" cy="255312"/>
              <a:chOff x="202807" y="8318557"/>
              <a:chExt cx="2753832" cy="274320"/>
            </a:xfrm>
            <a:effectLst>
              <a:outerShdw blurRad="50800" dist="38100" dir="2700000" algn="tl" rotWithShape="0">
                <a:prstClr val="black">
                  <a:alpha val="40000"/>
                </a:prstClr>
              </a:outerShdw>
            </a:effectLst>
          </xdr:grpSpPr>
          <xdr:sp macro="" textlink="">
            <xdr:nvSpPr>
              <xdr:cNvPr id="28" name="Rectangle: Top Corners Rounded 9100">
                <a:hlinkClick xmlns:r="http://schemas.openxmlformats.org/officeDocument/2006/relationships" r:id="rId16"/>
                <a:extLst>
                  <a:ext uri="{FF2B5EF4-FFF2-40B4-BE49-F238E27FC236}">
                    <a16:creationId xmlns:a16="http://schemas.microsoft.com/office/drawing/2014/main" id="{49A4AD2B-9C34-4CEB-6136-D6DD94F010FC}"/>
                  </a:ext>
                </a:extLst>
              </xdr:cNvPr>
              <xdr:cNvSpPr/>
            </xdr:nvSpPr>
            <xdr:spPr>
              <a:xfrm rot="5400000">
                <a:off x="1505479" y="7141717"/>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Climate change</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9" name="Rectangle: Top Corners Rounded 9101">
                <a:extLst>
                  <a:ext uri="{FF2B5EF4-FFF2-40B4-BE49-F238E27FC236}">
                    <a16:creationId xmlns:a16="http://schemas.microsoft.com/office/drawing/2014/main" id="{CB54353E-5356-9338-E99E-C48BCB2FC8FB}"/>
                  </a:ext>
                </a:extLst>
              </xdr:cNvPr>
              <xdr:cNvSpPr/>
            </xdr:nvSpPr>
            <xdr:spPr>
              <a:xfrm rot="16200000">
                <a:off x="128563" y="8392801"/>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6" name="Group 9076">
              <a:extLst>
                <a:ext uri="{FF2B5EF4-FFF2-40B4-BE49-F238E27FC236}">
                  <a16:creationId xmlns:a16="http://schemas.microsoft.com/office/drawing/2014/main" id="{D3E705AF-DFCF-8075-5AB2-EC6C81990223}"/>
                </a:ext>
              </a:extLst>
            </xdr:cNvPr>
            <xdr:cNvGrpSpPr/>
          </xdr:nvGrpSpPr>
          <xdr:grpSpPr>
            <a:xfrm>
              <a:off x="249735" y="8003835"/>
              <a:ext cx="2533257" cy="253678"/>
              <a:chOff x="202807" y="8966059"/>
              <a:chExt cx="2753832" cy="274320"/>
            </a:xfrm>
            <a:effectLst>
              <a:outerShdw blurRad="50800" dist="38100" dir="2700000" algn="tl" rotWithShape="0">
                <a:prstClr val="black">
                  <a:alpha val="40000"/>
                </a:prstClr>
              </a:outerShdw>
            </a:effectLst>
          </xdr:grpSpPr>
          <xdr:sp macro="" textlink="">
            <xdr:nvSpPr>
              <xdr:cNvPr id="26" name="Rectangle: Top Corners Rounded 9098">
                <a:hlinkClick xmlns:r="http://schemas.openxmlformats.org/officeDocument/2006/relationships" r:id="rId17"/>
                <a:extLst>
                  <a:ext uri="{FF2B5EF4-FFF2-40B4-BE49-F238E27FC236}">
                    <a16:creationId xmlns:a16="http://schemas.microsoft.com/office/drawing/2014/main" id="{41439CFC-23F3-6CF4-E959-18B824785E44}"/>
                  </a:ext>
                </a:extLst>
              </xdr:cNvPr>
              <xdr:cNvSpPr/>
            </xdr:nvSpPr>
            <xdr:spPr>
              <a:xfrm rot="5400000">
                <a:off x="1505479" y="7789219"/>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Water</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7" name="Rectangle: Top Corners Rounded 9099">
                <a:extLst>
                  <a:ext uri="{FF2B5EF4-FFF2-40B4-BE49-F238E27FC236}">
                    <a16:creationId xmlns:a16="http://schemas.microsoft.com/office/drawing/2014/main" id="{DB1F0F91-D87F-B3A3-7D62-50792EB66E01}"/>
                  </a:ext>
                </a:extLst>
              </xdr:cNvPr>
              <xdr:cNvSpPr/>
            </xdr:nvSpPr>
            <xdr:spPr>
              <a:xfrm rot="16200000">
                <a:off x="128563" y="9040303"/>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7" name="Group 9077">
              <a:extLst>
                <a:ext uri="{FF2B5EF4-FFF2-40B4-BE49-F238E27FC236}">
                  <a16:creationId xmlns:a16="http://schemas.microsoft.com/office/drawing/2014/main" id="{8366FDE1-B397-7A79-FC6D-3C828D53898D}"/>
                </a:ext>
              </a:extLst>
            </xdr:cNvPr>
            <xdr:cNvGrpSpPr/>
          </xdr:nvGrpSpPr>
          <xdr:grpSpPr>
            <a:xfrm>
              <a:off x="249735" y="8320088"/>
              <a:ext cx="2533257" cy="259394"/>
              <a:chOff x="202807" y="9289810"/>
              <a:chExt cx="2753832" cy="274320"/>
            </a:xfrm>
            <a:effectLst>
              <a:outerShdw blurRad="50800" dist="38100" dir="2700000" algn="tl" rotWithShape="0">
                <a:prstClr val="black">
                  <a:alpha val="40000"/>
                </a:prstClr>
              </a:outerShdw>
            </a:effectLst>
          </xdr:grpSpPr>
          <xdr:sp macro="" textlink="">
            <xdr:nvSpPr>
              <xdr:cNvPr id="24" name="Rectangle: Top Corners Rounded 9096">
                <a:hlinkClick xmlns:r="http://schemas.openxmlformats.org/officeDocument/2006/relationships" r:id="rId18"/>
                <a:extLst>
                  <a:ext uri="{FF2B5EF4-FFF2-40B4-BE49-F238E27FC236}">
                    <a16:creationId xmlns:a16="http://schemas.microsoft.com/office/drawing/2014/main" id="{075D67DE-F055-D75A-BFD7-E9A8F2B6D936}"/>
                  </a:ext>
                </a:extLst>
              </xdr:cNvPr>
              <xdr:cNvSpPr/>
            </xdr:nvSpPr>
            <xdr:spPr>
              <a:xfrm rot="5400000">
                <a:off x="1505479" y="811297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Waste &amp; tailings</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5" name="Rectangle: Top Corners Rounded 9097">
                <a:extLst>
                  <a:ext uri="{FF2B5EF4-FFF2-40B4-BE49-F238E27FC236}">
                    <a16:creationId xmlns:a16="http://schemas.microsoft.com/office/drawing/2014/main" id="{7A03BF5E-E289-25C0-6D7A-DB37E302BFC1}"/>
                  </a:ext>
                </a:extLst>
              </xdr:cNvPr>
              <xdr:cNvSpPr/>
            </xdr:nvSpPr>
            <xdr:spPr>
              <a:xfrm rot="16200000">
                <a:off x="128563" y="9364054"/>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8" name="Group 9078">
              <a:extLst>
                <a:ext uri="{FF2B5EF4-FFF2-40B4-BE49-F238E27FC236}">
                  <a16:creationId xmlns:a16="http://schemas.microsoft.com/office/drawing/2014/main" id="{74B23EED-AB20-154B-A7CD-46303264C38F}"/>
                </a:ext>
              </a:extLst>
            </xdr:cNvPr>
            <xdr:cNvGrpSpPr/>
          </xdr:nvGrpSpPr>
          <xdr:grpSpPr>
            <a:xfrm>
              <a:off x="251684" y="8650685"/>
              <a:ext cx="2531308" cy="257442"/>
              <a:chOff x="202807" y="9613561"/>
              <a:chExt cx="2753832" cy="274320"/>
            </a:xfrm>
            <a:effectLst>
              <a:outerShdw blurRad="50800" dist="38100" dir="2700000" algn="tl" rotWithShape="0">
                <a:prstClr val="black">
                  <a:alpha val="40000"/>
                </a:prstClr>
              </a:outerShdw>
            </a:effectLst>
          </xdr:grpSpPr>
          <xdr:sp macro="" textlink="">
            <xdr:nvSpPr>
              <xdr:cNvPr id="22" name="Rectangle: Top Corners Rounded 9094">
                <a:hlinkClick xmlns:r="http://schemas.openxmlformats.org/officeDocument/2006/relationships" r:id="rId19"/>
                <a:extLst>
                  <a:ext uri="{FF2B5EF4-FFF2-40B4-BE49-F238E27FC236}">
                    <a16:creationId xmlns:a16="http://schemas.microsoft.com/office/drawing/2014/main" id="{792756C4-2345-DFFF-7144-6A8C63F48FD2}"/>
                  </a:ext>
                </a:extLst>
              </xdr:cNvPr>
              <xdr:cNvSpPr/>
            </xdr:nvSpPr>
            <xdr:spPr>
              <a:xfrm rot="5400000">
                <a:off x="1505479" y="8436721"/>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Air quality</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3" name="Rectangle: Top Corners Rounded 9095">
                <a:extLst>
                  <a:ext uri="{FF2B5EF4-FFF2-40B4-BE49-F238E27FC236}">
                    <a16:creationId xmlns:a16="http://schemas.microsoft.com/office/drawing/2014/main" id="{838BA7AF-C090-9D14-DE02-390321325B9A}"/>
                  </a:ext>
                </a:extLst>
              </xdr:cNvPr>
              <xdr:cNvSpPr/>
            </xdr:nvSpPr>
            <xdr:spPr>
              <a:xfrm rot="16200000">
                <a:off x="128563" y="9687805"/>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nvGrpSpPr>
            <xdr:cNvPr id="19" name="Group 9083">
              <a:extLst>
                <a:ext uri="{FF2B5EF4-FFF2-40B4-BE49-F238E27FC236}">
                  <a16:creationId xmlns:a16="http://schemas.microsoft.com/office/drawing/2014/main" id="{69313CC3-7AAD-B2E0-04D0-C178BF5600BD}"/>
                </a:ext>
              </a:extLst>
            </xdr:cNvPr>
            <xdr:cNvGrpSpPr/>
          </xdr:nvGrpSpPr>
          <xdr:grpSpPr>
            <a:xfrm>
              <a:off x="249735" y="7704998"/>
              <a:ext cx="2533257" cy="252744"/>
              <a:chOff x="202807" y="8642308"/>
              <a:chExt cx="2753832" cy="274320"/>
            </a:xfrm>
            <a:effectLst>
              <a:outerShdw blurRad="50800" dist="38100" dir="2700000" algn="tl" rotWithShape="0">
                <a:prstClr val="black">
                  <a:alpha val="40000"/>
                </a:prstClr>
              </a:outerShdw>
            </a:effectLst>
          </xdr:grpSpPr>
          <xdr:sp macro="" textlink="">
            <xdr:nvSpPr>
              <xdr:cNvPr id="20" name="Rectangle: Top Corners Rounded 9084">
                <a:hlinkClick xmlns:r="http://schemas.openxmlformats.org/officeDocument/2006/relationships" r:id="rId20"/>
                <a:extLst>
                  <a:ext uri="{FF2B5EF4-FFF2-40B4-BE49-F238E27FC236}">
                    <a16:creationId xmlns:a16="http://schemas.microsoft.com/office/drawing/2014/main" id="{942ABE8A-6150-17F3-8A30-5AE93DC6D818}"/>
                  </a:ext>
                </a:extLst>
              </xdr:cNvPr>
              <xdr:cNvSpPr/>
            </xdr:nvSpPr>
            <xdr:spPr>
              <a:xfrm rot="5400000">
                <a:off x="1505479" y="7465468"/>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accent5"/>
                    </a:solidFill>
                    <a:effectLst/>
                    <a:uLnTx/>
                    <a:uFillTx/>
                    <a:latin typeface="Arial" panose="020B0604020202020204"/>
                    <a:ea typeface="+mn-ea"/>
                    <a:cs typeface="+mn-cs"/>
                  </a:rPr>
                  <a:t>Environmental stewardship</a:t>
                </a:r>
                <a:endParaRPr kumimoji="0" lang="en-AU" sz="8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sp macro="" textlink="">
            <xdr:nvSpPr>
              <xdr:cNvPr id="21" name="Rectangle: Top Corners Rounded 9085">
                <a:extLst>
                  <a:ext uri="{FF2B5EF4-FFF2-40B4-BE49-F238E27FC236}">
                    <a16:creationId xmlns:a16="http://schemas.microsoft.com/office/drawing/2014/main" id="{39ABBB5D-F983-02CB-2F48-EC93D9EF3C0F}"/>
                  </a:ext>
                </a:extLst>
              </xdr:cNvPr>
              <xdr:cNvSpPr/>
            </xdr:nvSpPr>
            <xdr:spPr>
              <a:xfrm rot="16200000">
                <a:off x="128563" y="8716552"/>
                <a:ext cx="274320" cy="125832"/>
              </a:xfrm>
              <a:prstGeom prst="round2SameRect">
                <a:avLst>
                  <a:gd name="adj1" fmla="val 22764"/>
                  <a:gd name="adj2" fmla="val 0"/>
                </a:avLst>
              </a:prstGeom>
              <a:solidFill>
                <a:schemeClr val="accent5"/>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accent5"/>
                  </a:solidFill>
                  <a:effectLst/>
                  <a:uLnTx/>
                  <a:uFillTx/>
                  <a:latin typeface="Arial" panose="020B0604020202020204"/>
                  <a:ea typeface="+mn-ea"/>
                  <a:cs typeface="+mn-cs"/>
                </a:endParaRPr>
              </a:p>
            </xdr:txBody>
          </xdr:sp>
        </xdr:grpSp>
      </xdr:grpSp>
      <xdr:grpSp>
        <xdr:nvGrpSpPr>
          <xdr:cNvPr id="7" name="Group 6">
            <a:extLst>
              <a:ext uri="{FF2B5EF4-FFF2-40B4-BE49-F238E27FC236}">
                <a16:creationId xmlns:a16="http://schemas.microsoft.com/office/drawing/2014/main" id="{3E6F8830-1FBB-44F1-0E80-0A877232E07D}"/>
              </a:ext>
            </a:extLst>
          </xdr:cNvPr>
          <xdr:cNvGrpSpPr/>
        </xdr:nvGrpSpPr>
        <xdr:grpSpPr>
          <a:xfrm>
            <a:off x="250371" y="1390106"/>
            <a:ext cx="2466251" cy="617106"/>
            <a:chOff x="244929" y="1325880"/>
            <a:chExt cx="2525850" cy="556147"/>
          </a:xfrm>
        </xdr:grpSpPr>
        <xdr:grpSp>
          <xdr:nvGrpSpPr>
            <xdr:cNvPr id="8" name="Group 9052">
              <a:extLst>
                <a:ext uri="{FF2B5EF4-FFF2-40B4-BE49-F238E27FC236}">
                  <a16:creationId xmlns:a16="http://schemas.microsoft.com/office/drawing/2014/main" id="{FB428DAA-3508-BAF6-DBC5-78774AE67A01}"/>
                </a:ext>
              </a:extLst>
            </xdr:cNvPr>
            <xdr:cNvGrpSpPr/>
          </xdr:nvGrpSpPr>
          <xdr:grpSpPr>
            <a:xfrm>
              <a:off x="244929" y="1329690"/>
              <a:ext cx="2522040" cy="253796"/>
              <a:chOff x="202807" y="0"/>
              <a:chExt cx="2753832" cy="274320"/>
            </a:xfrm>
            <a:effectLst>
              <a:outerShdw blurRad="50800" dist="38100" dir="2700000" algn="tl" rotWithShape="0">
                <a:prstClr val="black">
                  <a:alpha val="40000"/>
                </a:prstClr>
              </a:outerShdw>
            </a:effectLst>
          </xdr:grpSpPr>
          <xdr:sp macro="" textlink="">
            <xdr:nvSpPr>
              <xdr:cNvPr id="12" name="Rectangle: Top Corners Rounded 9138">
                <a:hlinkClick xmlns:r="http://schemas.openxmlformats.org/officeDocument/2006/relationships" r:id="rId21"/>
                <a:extLst>
                  <a:ext uri="{FF2B5EF4-FFF2-40B4-BE49-F238E27FC236}">
                    <a16:creationId xmlns:a16="http://schemas.microsoft.com/office/drawing/2014/main" id="{D6FC09EA-7861-2C63-3467-2CF6BC75A867}"/>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Cover</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3" name="Rectangle: Top Corners Rounded 9139">
                <a:extLst>
                  <a:ext uri="{FF2B5EF4-FFF2-40B4-BE49-F238E27FC236}">
                    <a16:creationId xmlns:a16="http://schemas.microsoft.com/office/drawing/2014/main" id="{6AB26088-BAC8-56CE-53E4-5F1B2FE5CC89}"/>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nvGrpSpPr>
            <xdr:cNvPr id="9" name="Group 9052">
              <a:extLst>
                <a:ext uri="{FF2B5EF4-FFF2-40B4-BE49-F238E27FC236}">
                  <a16:creationId xmlns:a16="http://schemas.microsoft.com/office/drawing/2014/main" id="{A9DEE708-2987-DEB5-B9E0-87CF0C349C35}"/>
                </a:ext>
              </a:extLst>
            </xdr:cNvPr>
            <xdr:cNvGrpSpPr/>
          </xdr:nvGrpSpPr>
          <xdr:grpSpPr>
            <a:xfrm>
              <a:off x="244929" y="1628231"/>
              <a:ext cx="2522040" cy="253796"/>
              <a:chOff x="202807" y="0"/>
              <a:chExt cx="2753832" cy="274320"/>
            </a:xfrm>
            <a:effectLst>
              <a:outerShdw blurRad="50800" dist="38100" dir="2700000" algn="tl" rotWithShape="0">
                <a:prstClr val="black">
                  <a:alpha val="40000"/>
                </a:prstClr>
              </a:outerShdw>
            </a:effectLst>
          </xdr:grpSpPr>
          <xdr:sp macro="" textlink="">
            <xdr:nvSpPr>
              <xdr:cNvPr id="10" name="Rectangle: Top Corners Rounded 9138">
                <a:hlinkClick xmlns:r="http://schemas.openxmlformats.org/officeDocument/2006/relationships" r:id="rId21"/>
                <a:extLst>
                  <a:ext uri="{FF2B5EF4-FFF2-40B4-BE49-F238E27FC236}">
                    <a16:creationId xmlns:a16="http://schemas.microsoft.com/office/drawing/2014/main" id="{026E2AD2-78C3-7DF6-CFA5-5454037CDFEC}"/>
                  </a:ext>
                </a:extLst>
              </xdr:cNvPr>
              <xdr:cNvSpPr/>
            </xdr:nvSpPr>
            <xdr:spPr>
              <a:xfrm rot="5400000">
                <a:off x="1505479" y="-1176840"/>
                <a:ext cx="274320" cy="2628000"/>
              </a:xfrm>
              <a:prstGeom prst="round2SameRect">
                <a:avLst/>
              </a:prstGeom>
              <a:solidFill>
                <a:sysClr val="window" lastClr="FFFFFF"/>
              </a:solidFill>
              <a:ln w="12700" cap="flat" cmpd="sng" algn="ctr">
                <a:noFill/>
                <a:prstDash val="solid"/>
                <a:miter lim="800000"/>
              </a:ln>
              <a:effectLst/>
            </xdr:spPr>
            <xdr:txBody>
              <a:bodyPr vert="vert270"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en-AU" sz="1000" b="0" i="0" u="none" strike="noStrike" kern="0" cap="none" spc="0" normalizeH="0" baseline="0" noProof="0">
                    <a:ln>
                      <a:noFill/>
                    </a:ln>
                    <a:solidFill>
                      <a:schemeClr val="bg2">
                        <a:lumMod val="50000"/>
                      </a:schemeClr>
                    </a:solidFill>
                    <a:effectLst/>
                    <a:uLnTx/>
                    <a:uFillTx/>
                    <a:latin typeface="Arial" panose="020B0604020202020204"/>
                    <a:ea typeface="+mn-ea"/>
                    <a:cs typeface="+mn-cs"/>
                  </a:rPr>
                  <a:t>About</a:t>
                </a:r>
                <a:endParaRPr kumimoji="0" lang="en-AU" sz="800" b="0" i="0" u="none" strike="noStrike" kern="0" cap="none" spc="0" normalizeH="0" baseline="0" noProof="0">
                  <a:ln>
                    <a:noFill/>
                  </a:ln>
                  <a:solidFill>
                    <a:schemeClr val="bg2">
                      <a:lumMod val="50000"/>
                    </a:schemeClr>
                  </a:solidFill>
                  <a:effectLst/>
                  <a:uLnTx/>
                  <a:uFillTx/>
                  <a:latin typeface="Arial" panose="020B0604020202020204"/>
                  <a:ea typeface="+mn-ea"/>
                  <a:cs typeface="+mn-cs"/>
                </a:endParaRPr>
              </a:p>
            </xdr:txBody>
          </xdr:sp>
          <xdr:sp macro="" textlink="">
            <xdr:nvSpPr>
              <xdr:cNvPr id="11" name="Rectangle: Top Corners Rounded 9139">
                <a:extLst>
                  <a:ext uri="{FF2B5EF4-FFF2-40B4-BE49-F238E27FC236}">
                    <a16:creationId xmlns:a16="http://schemas.microsoft.com/office/drawing/2014/main" id="{8EDADBBA-C192-FA43-5737-19B4918B1F5A}"/>
                  </a:ext>
                </a:extLst>
              </xdr:cNvPr>
              <xdr:cNvSpPr/>
            </xdr:nvSpPr>
            <xdr:spPr>
              <a:xfrm rot="16200000">
                <a:off x="128563" y="74244"/>
                <a:ext cx="274320" cy="125832"/>
              </a:xfrm>
              <a:prstGeom prst="round2SameRect">
                <a:avLst>
                  <a:gd name="adj1" fmla="val 22764"/>
                  <a:gd name="adj2" fmla="val 0"/>
                </a:avLst>
              </a:prstGeom>
              <a:solidFill>
                <a:schemeClr val="bg2">
                  <a:lumMod val="60000"/>
                  <a:lumOff val="40000"/>
                </a:schemeClr>
              </a:solidFill>
              <a:ln w="12700" cap="flat" cmpd="sng" algn="ctr">
                <a:noFill/>
                <a:prstDash val="solid"/>
                <a:miter lim="800000"/>
              </a:ln>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chemeClr val="bg2">
                      <a:lumMod val="75000"/>
                    </a:schemeClr>
                  </a:solidFill>
                  <a:effectLst/>
                  <a:uLnTx/>
                  <a:uFillTx/>
                  <a:latin typeface="Arial" panose="020B0604020202020204"/>
                  <a:ea typeface="+mn-ea"/>
                  <a:cs typeface="+mn-cs"/>
                </a:endParaRPr>
              </a:p>
            </xdr:txBody>
          </xdr:sp>
        </xdr:grpSp>
      </xdr:grpSp>
    </xdr:grpSp>
    <xdr:clientData/>
  </xdr:twoCellAnchor>
</xdr:wsDr>
</file>

<file path=xl/theme/theme1.xml><?xml version="1.0" encoding="utf-8"?>
<a:theme xmlns:a="http://schemas.openxmlformats.org/drawingml/2006/main" name="MinRes 2025">
  <a:themeElements>
    <a:clrScheme name="MinRes Updated colours">
      <a:dk1>
        <a:srgbClr val="000000"/>
      </a:dk1>
      <a:lt1>
        <a:srgbClr val="FFFFFF"/>
      </a:lt1>
      <a:dk2>
        <a:srgbClr val="00444C"/>
      </a:dk2>
      <a:lt2>
        <a:srgbClr val="93886F"/>
      </a:lt2>
      <a:accent1>
        <a:srgbClr val="CE372F"/>
      </a:accent1>
      <a:accent2>
        <a:srgbClr val="49121C"/>
      </a:accent2>
      <a:accent3>
        <a:srgbClr val="F1EDE7"/>
      </a:accent3>
      <a:accent4>
        <a:srgbClr val="C37556"/>
      </a:accent4>
      <a:accent5>
        <a:srgbClr val="878C56"/>
      </a:accent5>
      <a:accent6>
        <a:srgbClr val="3F939C"/>
      </a:accent6>
      <a:hlink>
        <a:srgbClr val="000000"/>
      </a:hlink>
      <a:folHlink>
        <a:srgbClr val="CE362F"/>
      </a:folHlink>
    </a:clrScheme>
    <a:fontScheme name="Office 2013 - 2022 Them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inRes 2025" id="{DF84BD13-D257-46A2-80AF-0D9410E8AD6B}" vid="{4524AAD5-B823-451F-AED1-D6ABA78FDD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mineralresources.com.au/about-us/corporate-governance/" TargetMode="External"/><Relationship Id="rId7" Type="http://schemas.openxmlformats.org/officeDocument/2006/relationships/hyperlink" Target="https://www.mineralresources.com.au/about-us/corporate-governance/" TargetMode="External"/><Relationship Id="rId2" Type="http://schemas.openxmlformats.org/officeDocument/2006/relationships/hyperlink" Target="https://www.mineralresources.com.au/about-us/corporate-governance/" TargetMode="External"/><Relationship Id="rId1" Type="http://schemas.openxmlformats.org/officeDocument/2006/relationships/hyperlink" Target="https://www.mineralresources.com.au/about-us/corporate-governance/" TargetMode="External"/><Relationship Id="rId6" Type="http://schemas.openxmlformats.org/officeDocument/2006/relationships/hyperlink" Target="https://www.mineralresources.com.au/about-us/corporate-governance/" TargetMode="External"/><Relationship Id="rId5" Type="http://schemas.openxmlformats.org/officeDocument/2006/relationships/hyperlink" Target="https://www.mineralresources.com.au/about-us/corporate-governance/" TargetMode="External"/><Relationship Id="rId4" Type="http://schemas.openxmlformats.org/officeDocument/2006/relationships/hyperlink" Target="https://www.mineralresources.com.au/about-us/corporate-governance/"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unglobalcompact.org/what-is-gc/mission/principles/principle-4" TargetMode="External"/><Relationship Id="rId3" Type="http://schemas.openxmlformats.org/officeDocument/2006/relationships/hyperlink" Target="https://www.unglobalcompact.org/what-is-gc/mission/principles/principle-9" TargetMode="External"/><Relationship Id="rId7" Type="http://schemas.openxmlformats.org/officeDocument/2006/relationships/hyperlink" Target="https://www.unglobalcompact.org/what-is-gc/mission/principles/principle-5" TargetMode="External"/><Relationship Id="rId12" Type="http://schemas.openxmlformats.org/officeDocument/2006/relationships/drawing" Target="../drawings/drawing5.xml"/><Relationship Id="rId2" Type="http://schemas.openxmlformats.org/officeDocument/2006/relationships/hyperlink" Target="https://www.unglobalcompact.org/what-is-gc/mission/principles/principle-10" TargetMode="External"/><Relationship Id="rId1" Type="http://schemas.openxmlformats.org/officeDocument/2006/relationships/hyperlink" Target="https://www.unglobalcompact.org/what-is-gc/mission/principles/principle-1" TargetMode="External"/><Relationship Id="rId6" Type="http://schemas.openxmlformats.org/officeDocument/2006/relationships/hyperlink" Target="https://www.unglobalcompact.org/what-is-gc/mission/principles/principle-6" TargetMode="External"/><Relationship Id="rId11" Type="http://schemas.openxmlformats.org/officeDocument/2006/relationships/printerSettings" Target="../printerSettings/printerSettings5.bin"/><Relationship Id="rId5" Type="http://schemas.openxmlformats.org/officeDocument/2006/relationships/hyperlink" Target="https://www.unglobalcompact.org/what-is-gc/mission/principles/principle-7" TargetMode="External"/><Relationship Id="rId10" Type="http://schemas.openxmlformats.org/officeDocument/2006/relationships/hyperlink" Target="https://www.unglobalcompact.org/what-is-gc/mission/principles/principle-2" TargetMode="External"/><Relationship Id="rId4" Type="http://schemas.openxmlformats.org/officeDocument/2006/relationships/hyperlink" Target="https://www.unglobalcompact.org/what-is-gc/mission/principles/principle-8" TargetMode="External"/><Relationship Id="rId9" Type="http://schemas.openxmlformats.org/officeDocument/2006/relationships/hyperlink" Target="https://www.unglobalcompact.org/what-is-gc/mission/principles/principle-3"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mineralresources.com.au/about-us/corporate-govern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B621-F401-42DB-B52C-AE76027D23B9}">
  <sheetPr codeName="Sheet1">
    <pageSetUpPr fitToPage="1"/>
  </sheetPr>
  <dimension ref="A1:Z57"/>
  <sheetViews>
    <sheetView showGridLines="0" zoomScale="70" zoomScaleNormal="70" zoomScalePageLayoutView="40" workbookViewId="0"/>
  </sheetViews>
  <sheetFormatPr defaultColWidth="0" defaultRowHeight="14.4" zeroHeight="1" x14ac:dyDescent="0.3"/>
  <cols>
    <col min="1" max="1" width="3.6640625" customWidth="1"/>
    <col min="2" max="26" width="4" customWidth="1"/>
    <col min="27" max="16384" width="4"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sheetData>
  <sheetProtection algorithmName="SHA-512" hashValue="PmsUPecBV1C5GAS0olPOEreBlGdmdkNswVcavXohqTeuTQSEOlLMF4W+Tf5cnrgh5c4m/oidvzbVmD7or9QY+g==" saltValue="en97LQsCCM5dsEMXX7Kpag==" spinCount="100000" sheet="1" objects="1" scenarios="1"/>
  <printOptions gridLines="1"/>
  <pageMargins left="0.7" right="0.7" top="0.75" bottom="0.75" header="0.3" footer="0.3"/>
  <pageSetup paperSize="9" scale="84"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3881E-7DF4-4E0B-B41C-90E9EFA82CA1}">
  <sheetPr codeName="Sheet28">
    <tabColor theme="5" tint="0.749992370372631"/>
    <pageSetUpPr fitToPage="1"/>
  </sheetPr>
  <dimension ref="A1:O60"/>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23.33203125" style="2" customWidth="1"/>
    <col min="8" max="8" width="54.33203125" style="2" customWidth="1"/>
    <col min="9" max="11" width="16.33203125" style="2" customWidth="1"/>
    <col min="12" max="12" width="17.6640625" style="2" customWidth="1"/>
    <col min="13" max="13" width="16.33203125" style="2" customWidth="1"/>
    <col min="14" max="14" width="8.6640625" style="2" customWidth="1"/>
    <col min="15" max="15" width="0" style="2" hidden="1" customWidth="1"/>
    <col min="16" max="16384" width="9.5546875" style="2" hidden="1"/>
  </cols>
  <sheetData>
    <row r="1" spans="1:13" x14ac:dyDescent="0.25"/>
    <row r="2" spans="1:13" x14ac:dyDescent="0.25"/>
    <row r="3" spans="1:13" x14ac:dyDescent="0.25"/>
    <row r="4" spans="1:13" x14ac:dyDescent="0.25"/>
    <row r="5" spans="1:13" customFormat="1" ht="14.4" x14ac:dyDescent="0.3">
      <c r="B5" s="1311"/>
      <c r="C5" s="1311"/>
      <c r="D5" s="1311"/>
      <c r="E5" s="1311"/>
      <c r="G5" s="1311"/>
      <c r="H5" s="1311"/>
      <c r="I5" s="1311"/>
      <c r="J5" s="1311"/>
      <c r="K5" s="1311"/>
      <c r="L5" s="1311"/>
      <c r="M5" s="1311"/>
    </row>
    <row r="6" spans="1:13" customFormat="1" ht="21" x14ac:dyDescent="0.4">
      <c r="B6" s="2911" t="s">
        <v>1</v>
      </c>
      <c r="C6" s="2911"/>
      <c r="D6" s="2911"/>
      <c r="E6" s="2911"/>
      <c r="G6" s="2911" t="s">
        <v>783</v>
      </c>
      <c r="H6" s="2911"/>
      <c r="I6" s="2911"/>
      <c r="J6" s="2911"/>
      <c r="K6" s="2926"/>
      <c r="L6" s="2926"/>
      <c r="M6" s="2926"/>
    </row>
    <row r="7" spans="1:13" customFormat="1" ht="15" thickBot="1" x14ac:dyDescent="0.35">
      <c r="B7" s="1312"/>
      <c r="C7" s="1312"/>
      <c r="D7" s="1312"/>
      <c r="E7" s="1312"/>
      <c r="G7" s="1312"/>
      <c r="H7" s="1312"/>
      <c r="I7" s="1312"/>
      <c r="J7" s="1312"/>
      <c r="K7" s="1312"/>
      <c r="L7" s="1312"/>
      <c r="M7" s="1312"/>
    </row>
    <row r="8" spans="1:13" customFormat="1" ht="14.4" x14ac:dyDescent="0.3">
      <c r="B8" s="2"/>
      <c r="C8" s="2"/>
      <c r="D8" s="2"/>
      <c r="E8" s="2"/>
      <c r="G8" s="2"/>
      <c r="H8" s="2"/>
      <c r="I8" s="2"/>
      <c r="J8" s="2"/>
      <c r="K8" s="2"/>
      <c r="L8" s="2"/>
      <c r="M8" s="2"/>
    </row>
    <row r="9" spans="1:13" ht="20.399999999999999" customHeight="1" x14ac:dyDescent="0.25">
      <c r="A9" s="30"/>
      <c r="B9" s="30"/>
      <c r="C9" s="30"/>
      <c r="D9" s="30"/>
      <c r="E9" s="30"/>
      <c r="F9" s="30"/>
      <c r="G9" s="2925" t="s">
        <v>784</v>
      </c>
      <c r="H9" s="2925"/>
      <c r="I9" s="2925"/>
      <c r="J9" s="2925"/>
      <c r="K9" s="2925"/>
      <c r="L9" s="2925"/>
      <c r="M9" s="2925"/>
    </row>
    <row r="10" spans="1:13" ht="20.399999999999999" customHeight="1" x14ac:dyDescent="0.25">
      <c r="A10" s="30"/>
      <c r="B10" s="30"/>
      <c r="C10" s="30"/>
      <c r="D10" s="30"/>
      <c r="E10" s="30"/>
      <c r="F10" s="30"/>
      <c r="G10" s="2925"/>
      <c r="H10" s="2925"/>
      <c r="I10" s="2925"/>
      <c r="J10" s="2925"/>
      <c r="K10" s="2925"/>
      <c r="L10" s="2925"/>
      <c r="M10" s="2925"/>
    </row>
    <row r="11" spans="1:13" ht="20.399999999999999" customHeight="1" x14ac:dyDescent="0.25">
      <c r="A11" s="30"/>
      <c r="B11" s="30"/>
      <c r="C11" s="30"/>
      <c r="D11" s="30"/>
      <c r="E11" s="30"/>
      <c r="F11" s="30"/>
      <c r="G11" s="2925"/>
      <c r="H11" s="2925"/>
      <c r="I11" s="2925"/>
      <c r="J11" s="2925"/>
      <c r="K11" s="2925"/>
      <c r="L11" s="2925"/>
      <c r="M11" s="2925"/>
    </row>
    <row r="12" spans="1:13" ht="20.399999999999999" customHeight="1" x14ac:dyDescent="0.25">
      <c r="A12" s="30"/>
      <c r="B12" s="30"/>
      <c r="C12" s="30"/>
      <c r="D12" s="30"/>
      <c r="E12" s="30"/>
      <c r="F12" s="30"/>
      <c r="G12" s="2925"/>
      <c r="H12" s="2925"/>
      <c r="I12" s="2925"/>
      <c r="J12" s="2925"/>
      <c r="K12" s="2925"/>
      <c r="L12" s="2925"/>
      <c r="M12" s="2925"/>
    </row>
    <row r="13" spans="1:13" ht="20.399999999999999" customHeight="1" x14ac:dyDescent="0.25">
      <c r="A13" s="30"/>
      <c r="B13" s="30"/>
      <c r="C13" s="30"/>
      <c r="D13" s="30"/>
      <c r="E13" s="30"/>
      <c r="F13" s="30"/>
      <c r="G13" s="2925"/>
      <c r="H13" s="2925"/>
      <c r="I13" s="2925"/>
      <c r="J13" s="2925"/>
      <c r="K13" s="2925"/>
      <c r="L13" s="2925"/>
      <c r="M13" s="2925"/>
    </row>
    <row r="14" spans="1:13" ht="27.75" customHeight="1" x14ac:dyDescent="0.25">
      <c r="A14" s="30"/>
      <c r="B14" s="30"/>
      <c r="C14" s="30"/>
      <c r="D14" s="30"/>
      <c r="E14" s="30"/>
      <c r="F14" s="30"/>
      <c r="G14" s="2925"/>
      <c r="H14" s="2925"/>
      <c r="I14" s="2925"/>
      <c r="J14" s="2925"/>
      <c r="K14" s="2925"/>
      <c r="L14" s="2925"/>
      <c r="M14" s="2925"/>
    </row>
    <row r="15" spans="1:13" ht="14.4" x14ac:dyDescent="0.25">
      <c r="A15" s="30"/>
      <c r="B15" s="30"/>
      <c r="C15" s="30"/>
      <c r="D15" s="30"/>
      <c r="E15" s="30"/>
      <c r="F15" s="30"/>
      <c r="G15" s="922"/>
      <c r="H15" s="922"/>
      <c r="I15" s="922"/>
      <c r="J15" s="922"/>
      <c r="K15" s="922"/>
      <c r="L15" s="922"/>
      <c r="M15" s="922"/>
    </row>
    <row r="16" spans="1:13" ht="14.4" x14ac:dyDescent="0.25">
      <c r="A16" s="30"/>
      <c r="B16" s="30"/>
      <c r="C16" s="30"/>
      <c r="D16" s="30"/>
      <c r="E16" s="30"/>
      <c r="F16" s="30"/>
      <c r="G16" s="131"/>
      <c r="H16" s="131"/>
      <c r="I16" s="131"/>
      <c r="J16" s="131"/>
      <c r="L16" s="131"/>
      <c r="M16" s="131"/>
    </row>
    <row r="17" spans="1:14" ht="14.4" x14ac:dyDescent="0.3">
      <c r="A17" s="30"/>
      <c r="B17" s="30"/>
      <c r="C17" s="30"/>
      <c r="D17" s="30"/>
      <c r="E17" s="30"/>
      <c r="F17" s="30"/>
      <c r="G17" s="1490" t="s">
        <v>785</v>
      </c>
      <c r="L17" s="131"/>
      <c r="M17" s="75"/>
    </row>
    <row r="18" spans="1:14" ht="16.2" x14ac:dyDescent="0.3">
      <c r="A18" s="30"/>
      <c r="B18" s="30"/>
      <c r="C18" s="30"/>
      <c r="D18" s="30"/>
      <c r="E18" s="30"/>
      <c r="F18" s="30"/>
      <c r="G18" s="1491" t="s">
        <v>786</v>
      </c>
      <c r="K18" s="857"/>
      <c r="M18" s="75"/>
    </row>
    <row r="19" spans="1:14" s="14" customFormat="1" ht="14.4" x14ac:dyDescent="0.3">
      <c r="A19" s="92"/>
      <c r="B19" s="92"/>
      <c r="C19" s="92"/>
      <c r="D19" s="92"/>
      <c r="E19" s="92"/>
      <c r="F19" s="92"/>
      <c r="G19" s="2360"/>
      <c r="H19" s="2360"/>
      <c r="I19" s="2360" t="s">
        <v>730</v>
      </c>
      <c r="J19" s="2360" t="s">
        <v>731</v>
      </c>
      <c r="K19" s="2361" t="s">
        <v>732</v>
      </c>
      <c r="L19" s="2360" t="s">
        <v>733</v>
      </c>
      <c r="M19" s="422"/>
    </row>
    <row r="20" spans="1:14" ht="14.4" x14ac:dyDescent="0.3">
      <c r="A20" s="30"/>
      <c r="B20" s="30"/>
      <c r="C20" s="30"/>
      <c r="D20" s="30"/>
      <c r="E20" s="30"/>
      <c r="F20" s="30"/>
      <c r="G20" s="67" t="s">
        <v>787</v>
      </c>
      <c r="H20" s="13" t="s">
        <v>788</v>
      </c>
      <c r="I20" s="757">
        <v>4779.0673337100006</v>
      </c>
      <c r="J20" s="757">
        <v>5278</v>
      </c>
      <c r="K20" s="1392">
        <v>4472.4250419999998</v>
      </c>
      <c r="L20" s="390">
        <v>-0.15262882872300115</v>
      </c>
      <c r="M20" s="422"/>
    </row>
    <row r="21" spans="1:14" ht="16.2" x14ac:dyDescent="0.3">
      <c r="A21" s="30"/>
      <c r="B21" s="30"/>
      <c r="C21" s="30"/>
      <c r="D21" s="30"/>
      <c r="E21" s="30"/>
      <c r="F21" s="30"/>
      <c r="G21" s="1382" t="s">
        <v>789</v>
      </c>
      <c r="H21" s="1383" t="s">
        <v>1638</v>
      </c>
      <c r="I21" s="1384">
        <v>514.57977276500003</v>
      </c>
      <c r="J21" s="1384">
        <v>588.5</v>
      </c>
      <c r="K21" s="2334">
        <v>305.8</v>
      </c>
      <c r="L21" s="1500">
        <v>-0.48037383177570092</v>
      </c>
      <c r="M21" s="422"/>
      <c r="N21" s="885"/>
    </row>
    <row r="22" spans="1:14" ht="14.4" x14ac:dyDescent="0.3">
      <c r="A22" s="30"/>
      <c r="B22" s="30"/>
      <c r="C22" s="30"/>
      <c r="D22" s="30"/>
      <c r="E22" s="30"/>
      <c r="F22" s="30"/>
      <c r="G22" s="32"/>
      <c r="H22" s="13" t="s">
        <v>790</v>
      </c>
      <c r="I22" s="936">
        <v>835.1</v>
      </c>
      <c r="J22" s="935">
        <v>1052.7</v>
      </c>
      <c r="K22" s="1393">
        <v>1283.555978161543</v>
      </c>
      <c r="L22" s="390">
        <v>0.21929892482335223</v>
      </c>
      <c r="M22" s="422"/>
      <c r="N22" s="885"/>
    </row>
    <row r="23" spans="1:14" ht="14.4" x14ac:dyDescent="0.3">
      <c r="A23" s="30"/>
      <c r="B23" s="30"/>
      <c r="C23" s="30"/>
      <c r="D23" s="30"/>
      <c r="E23" s="30"/>
      <c r="F23" s="30"/>
      <c r="G23" s="1383"/>
      <c r="H23" s="1385" t="s">
        <v>791</v>
      </c>
      <c r="I23" s="1386">
        <v>7.4550410699999992</v>
      </c>
      <c r="J23" s="1386">
        <v>8.0531419999999994</v>
      </c>
      <c r="K23" s="1394">
        <v>6.0004843799999987</v>
      </c>
      <c r="L23" s="1500">
        <v>-0.25488903834056331</v>
      </c>
      <c r="M23" s="422"/>
      <c r="N23" s="885"/>
    </row>
    <row r="24" spans="1:14" ht="14.4" x14ac:dyDescent="0.3">
      <c r="A24" s="30"/>
      <c r="B24" s="30"/>
      <c r="C24" s="30"/>
      <c r="D24" s="30"/>
      <c r="E24" s="30"/>
      <c r="F24" s="30"/>
      <c r="G24" s="32"/>
      <c r="H24" s="13" t="s">
        <v>792</v>
      </c>
      <c r="I24" s="1377">
        <v>1799.1202272350001</v>
      </c>
      <c r="J24" s="1378">
        <v>2030.2</v>
      </c>
      <c r="K24" s="1392">
        <v>2983.8425595598233</v>
      </c>
      <c r="L24" s="390">
        <v>0.46972838122343769</v>
      </c>
      <c r="M24" s="422"/>
      <c r="N24" s="885"/>
    </row>
    <row r="25" spans="1:14" ht="14.4" x14ac:dyDescent="0.3">
      <c r="A25" s="30"/>
      <c r="B25" s="30"/>
      <c r="C25" s="30"/>
      <c r="D25" s="30"/>
      <c r="E25" s="30"/>
      <c r="F25" s="30"/>
      <c r="G25" s="1353"/>
      <c r="H25" s="1385" t="s">
        <v>793</v>
      </c>
      <c r="I25" s="1387">
        <v>1308.3</v>
      </c>
      <c r="J25" s="1387">
        <v>2478</v>
      </c>
      <c r="K25" s="1395">
        <v>1333.2438574610353</v>
      </c>
      <c r="L25" s="1500">
        <v>-0.46196777342169681</v>
      </c>
      <c r="M25" s="884"/>
      <c r="N25" s="885"/>
    </row>
    <row r="26" spans="1:14" ht="14.4" x14ac:dyDescent="0.3">
      <c r="A26" s="30"/>
      <c r="B26" s="30"/>
      <c r="C26" s="30"/>
      <c r="D26" s="30"/>
      <c r="E26" s="30"/>
      <c r="F26" s="30"/>
      <c r="G26" s="32"/>
      <c r="H26" s="43" t="s">
        <v>794</v>
      </c>
      <c r="I26" s="1379">
        <v>2.9407800000000002</v>
      </c>
      <c r="J26" s="1379">
        <v>1.9400155300000002</v>
      </c>
      <c r="K26" s="2512" t="s">
        <v>635</v>
      </c>
      <c r="L26" s="390">
        <v>-1</v>
      </c>
      <c r="M26" s="75"/>
      <c r="N26" s="885"/>
    </row>
    <row r="27" spans="1:14" ht="14.4" x14ac:dyDescent="0.3">
      <c r="A27" s="30"/>
      <c r="B27" s="30"/>
      <c r="C27" s="30"/>
      <c r="D27" s="30"/>
      <c r="E27" s="30"/>
      <c r="F27" s="30"/>
      <c r="G27" s="1383"/>
      <c r="H27" s="1385" t="s">
        <v>795</v>
      </c>
      <c r="I27" s="1388">
        <v>726.8</v>
      </c>
      <c r="J27" s="1389">
        <v>2336.4</v>
      </c>
      <c r="K27" s="1395">
        <v>820.66021392805408</v>
      </c>
      <c r="L27" s="1500">
        <v>-0.64875012244133967</v>
      </c>
      <c r="M27" s="884"/>
      <c r="N27" s="885"/>
    </row>
    <row r="28" spans="1:14" ht="14.4" x14ac:dyDescent="0.3">
      <c r="A28" s="30"/>
      <c r="B28" s="30"/>
      <c r="C28" s="30"/>
      <c r="D28" s="30"/>
      <c r="E28" s="30"/>
      <c r="F28" s="30"/>
      <c r="G28" s="32"/>
      <c r="H28" s="13" t="s">
        <v>796</v>
      </c>
      <c r="I28" s="936">
        <v>773.7</v>
      </c>
      <c r="J28" s="936">
        <v>650.1</v>
      </c>
      <c r="K28" s="1393">
        <v>1600.1541717888001</v>
      </c>
      <c r="L28" s="390">
        <v>1.4613969724485465</v>
      </c>
      <c r="M28" s="75"/>
      <c r="N28" s="885"/>
    </row>
    <row r="29" spans="1:14" ht="14.4" x14ac:dyDescent="0.3">
      <c r="A29" s="30"/>
      <c r="B29" s="30"/>
      <c r="C29" s="30"/>
      <c r="D29" s="30"/>
      <c r="E29" s="30"/>
      <c r="F29" s="30"/>
      <c r="G29" s="1390"/>
      <c r="H29" s="1344" t="s">
        <v>797</v>
      </c>
      <c r="I29" s="1391">
        <v>63.4</v>
      </c>
      <c r="J29" s="1391">
        <v>110.4</v>
      </c>
      <c r="K29" s="1396">
        <v>57.262822999999997</v>
      </c>
      <c r="L29" s="1501">
        <v>-0.48131500905797109</v>
      </c>
      <c r="M29" s="75"/>
      <c r="N29" s="885"/>
    </row>
    <row r="30" spans="1:14" ht="12" customHeight="1" x14ac:dyDescent="0.3">
      <c r="A30" s="30"/>
      <c r="B30" s="30"/>
      <c r="C30" s="30"/>
      <c r="D30" s="30"/>
      <c r="E30" s="30"/>
      <c r="F30" s="30"/>
      <c r="G30" s="10" t="s">
        <v>798</v>
      </c>
      <c r="H30" s="93"/>
      <c r="I30" s="93"/>
      <c r="J30" s="93"/>
      <c r="K30" s="93"/>
      <c r="L30" s="1380"/>
      <c r="M30" s="75"/>
    </row>
    <row r="31" spans="1:14" ht="12" customHeight="1" x14ac:dyDescent="0.3">
      <c r="A31" s="30"/>
      <c r="B31" s="30"/>
      <c r="C31" s="30"/>
      <c r="D31" s="30"/>
      <c r="E31" s="30"/>
      <c r="F31" s="30"/>
      <c r="G31" s="693" t="s">
        <v>799</v>
      </c>
      <c r="H31" s="93"/>
      <c r="I31" s="93"/>
      <c r="J31" s="93"/>
      <c r="K31" s="93"/>
      <c r="L31" s="1380"/>
      <c r="M31" s="75"/>
    </row>
    <row r="32" spans="1:14" ht="12" customHeight="1" x14ac:dyDescent="0.3">
      <c r="A32" s="30"/>
      <c r="B32" s="30"/>
      <c r="C32" s="30"/>
      <c r="D32" s="30"/>
      <c r="E32" s="30"/>
      <c r="F32" s="30"/>
      <c r="G32" s="693" t="s">
        <v>800</v>
      </c>
      <c r="H32" s="93"/>
      <c r="I32" s="93"/>
      <c r="J32" s="93"/>
      <c r="K32" s="1381"/>
      <c r="L32" s="1380"/>
      <c r="M32" s="75"/>
    </row>
    <row r="33" spans="1:14" ht="14.4" x14ac:dyDescent="0.3">
      <c r="A33" s="30"/>
      <c r="B33" s="30"/>
      <c r="C33" s="30"/>
      <c r="D33" s="30"/>
      <c r="E33" s="30"/>
      <c r="F33" s="30"/>
      <c r="G33" s="693"/>
      <c r="H33" s="93"/>
      <c r="I33" s="93"/>
      <c r="J33" s="93"/>
      <c r="K33" s="1381"/>
      <c r="L33" s="1380"/>
      <c r="M33" s="75"/>
    </row>
    <row r="34" spans="1:14" ht="14.4" x14ac:dyDescent="0.3">
      <c r="A34" s="30"/>
      <c r="B34" s="30"/>
      <c r="C34" s="30"/>
      <c r="D34" s="30"/>
      <c r="E34" s="30"/>
      <c r="F34" s="30"/>
      <c r="G34" s="105"/>
      <c r="H34" s="105"/>
      <c r="I34" s="887"/>
      <c r="J34" s="887"/>
      <c r="K34" s="887"/>
      <c r="L34" s="75"/>
      <c r="M34" s="75"/>
    </row>
    <row r="35" spans="1:14" x14ac:dyDescent="0.25">
      <c r="A35" s="30"/>
      <c r="B35" s="30"/>
      <c r="C35" s="30"/>
      <c r="D35" s="30"/>
      <c r="E35" s="30"/>
      <c r="F35" s="30"/>
      <c r="G35" s="888"/>
      <c r="H35" s="889"/>
      <c r="I35" s="90"/>
      <c r="J35" s="915"/>
      <c r="K35" s="915"/>
      <c r="L35" s="90"/>
    </row>
    <row r="36" spans="1:14" x14ac:dyDescent="0.25">
      <c r="A36" s="30"/>
      <c r="B36" s="30"/>
      <c r="C36" s="30"/>
      <c r="D36" s="30"/>
      <c r="E36" s="30"/>
      <c r="F36" s="30"/>
      <c r="G36" s="121"/>
      <c r="H36" s="121"/>
      <c r="I36" s="632"/>
      <c r="J36" s="917"/>
      <c r="K36" s="917"/>
      <c r="N36" s="2924"/>
    </row>
    <row r="37" spans="1:14" x14ac:dyDescent="0.25">
      <c r="G37" s="121"/>
      <c r="H37" s="121"/>
      <c r="I37" s="632"/>
      <c r="J37" s="632"/>
      <c r="K37" s="632"/>
      <c r="N37" s="2924"/>
    </row>
    <row r="38" spans="1:14" ht="14.4" x14ac:dyDescent="0.25">
      <c r="G38" s="12"/>
      <c r="H38" s="13"/>
      <c r="I38" s="890"/>
      <c r="J38" s="890"/>
      <c r="K38" s="891"/>
      <c r="N38" s="188"/>
    </row>
    <row r="39" spans="1:14" ht="14.4" x14ac:dyDescent="0.25">
      <c r="G39" s="40"/>
      <c r="H39" s="43"/>
      <c r="I39" s="892"/>
      <c r="J39" s="892"/>
      <c r="K39" s="893"/>
      <c r="N39" s="886"/>
    </row>
    <row r="40" spans="1:14" ht="14.4" x14ac:dyDescent="0.25">
      <c r="G40" s="14"/>
      <c r="H40" s="13"/>
      <c r="I40" s="894"/>
      <c r="J40" s="894"/>
      <c r="K40" s="895"/>
      <c r="N40" s="188"/>
    </row>
    <row r="41" spans="1:14" ht="14.4" x14ac:dyDescent="0.25">
      <c r="G41" s="896"/>
      <c r="H41" s="43"/>
      <c r="I41" s="897"/>
      <c r="J41" s="897"/>
      <c r="K41" s="898"/>
      <c r="N41" s="886"/>
    </row>
    <row r="42" spans="1:14" ht="14.4" x14ac:dyDescent="0.25">
      <c r="G42" s="14"/>
      <c r="H42" s="13"/>
      <c r="I42" s="890"/>
      <c r="J42" s="890"/>
      <c r="K42" s="891"/>
      <c r="N42" s="188"/>
    </row>
    <row r="43" spans="1:14" ht="14.4" x14ac:dyDescent="0.25">
      <c r="G43" s="896"/>
      <c r="H43" s="43"/>
      <c r="I43" s="892"/>
      <c r="J43" s="892"/>
      <c r="K43" s="893"/>
      <c r="N43" s="886"/>
    </row>
    <row r="44" spans="1:14" ht="14.4" x14ac:dyDescent="0.25">
      <c r="G44" s="14"/>
      <c r="H44" s="13"/>
      <c r="I44" s="894"/>
      <c r="J44" s="894"/>
      <c r="K44" s="895"/>
      <c r="N44" s="188"/>
    </row>
    <row r="45" spans="1:14" ht="14.4" x14ac:dyDescent="0.25">
      <c r="G45" s="14"/>
      <c r="H45" s="13"/>
      <c r="I45" s="894"/>
      <c r="J45" s="894"/>
      <c r="K45" s="895"/>
      <c r="N45" s="886"/>
    </row>
    <row r="46" spans="1:14" x14ac:dyDescent="0.25"/>
    <row r="47" spans="1:14" x14ac:dyDescent="0.25"/>
    <row r="48" spans="1: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sheetData>
  <sheetProtection algorithmName="SHA-512" hashValue="+j1Vx5AQu7qUMrZog6Dp2uyMEKu8/9t9YhRAwMEUMA5QbuM+2t7RAlKIcPwzTtIANDE5YgGeO/8/xNzHhiONgw==" saltValue="R9+ze90x7skJNWg2F0/Jqw==" spinCount="100000" sheet="1" objects="1" scenarios="1"/>
  <mergeCells count="5">
    <mergeCell ref="N36:N37"/>
    <mergeCell ref="G9:M14"/>
    <mergeCell ref="B6:E6"/>
    <mergeCell ref="G6:J6"/>
    <mergeCell ref="K6:M6"/>
  </mergeCells>
  <pageMargins left="0.70866141732283472" right="0.70866141732283472" top="0.74803149606299213" bottom="0.74803149606299213" header="0.31496062992125984" footer="0.31496062992125984"/>
  <pageSetup scale="42"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C565-B1E8-4974-A960-B825395492E1}">
  <sheetPr codeName="Sheet30">
    <tabColor theme="5" tint="0.749992370372631"/>
    <pageSetUpPr fitToPage="1"/>
  </sheetPr>
  <dimension ref="A1:P122"/>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44140625" style="2" customWidth="1"/>
    <col min="7" max="7" width="69.33203125" style="2" customWidth="1"/>
    <col min="8" max="8" width="11.6640625" style="15" customWidth="1"/>
    <col min="9" max="9" width="33.6640625" style="2" customWidth="1"/>
    <col min="10" max="10" width="34.6640625" style="2" customWidth="1"/>
    <col min="11" max="11" width="36.109375" style="2" customWidth="1"/>
    <col min="12" max="12" width="33.6640625" style="2" customWidth="1"/>
    <col min="13" max="14" width="18.33203125" style="2" customWidth="1"/>
    <col min="15" max="16" width="0" style="2" hidden="1" customWidth="1"/>
    <col min="17" max="16384" width="9.5546875" style="2" hidden="1"/>
  </cols>
  <sheetData>
    <row r="1" spans="2:14" x14ac:dyDescent="0.25"/>
    <row r="2" spans="2:14" x14ac:dyDescent="0.25"/>
    <row r="3" spans="2:14" x14ac:dyDescent="0.25"/>
    <row r="4" spans="2:14" x14ac:dyDescent="0.25"/>
    <row r="5" spans="2:14" customFormat="1" ht="14.4" x14ac:dyDescent="0.3">
      <c r="B5" s="1311"/>
      <c r="C5" s="1311"/>
      <c r="D5" s="1311"/>
      <c r="E5" s="1311"/>
      <c r="G5" s="1311"/>
      <c r="H5" s="1311"/>
      <c r="I5" s="1311"/>
      <c r="J5" s="1311"/>
      <c r="K5" s="1311"/>
      <c r="L5" s="1311"/>
      <c r="M5" s="1311"/>
      <c r="N5" s="327"/>
    </row>
    <row r="6" spans="2:14" customFormat="1" ht="21" x14ac:dyDescent="0.4">
      <c r="B6" s="2911" t="s">
        <v>1</v>
      </c>
      <c r="C6" s="2911"/>
      <c r="D6" s="2911"/>
      <c r="E6" s="2911"/>
      <c r="G6" s="1488" t="s">
        <v>36</v>
      </c>
      <c r="H6" s="1488"/>
      <c r="I6" s="1488"/>
      <c r="J6" s="1488"/>
      <c r="K6" s="2926"/>
      <c r="L6" s="2926"/>
      <c r="M6" s="2926"/>
      <c r="N6" s="327"/>
    </row>
    <row r="7" spans="2:14" customFormat="1" ht="15" thickBot="1" x14ac:dyDescent="0.35">
      <c r="B7" s="1312"/>
      <c r="C7" s="1312"/>
      <c r="D7" s="1312"/>
      <c r="E7" s="1312"/>
      <c r="G7" s="1312"/>
      <c r="H7" s="1312"/>
      <c r="I7" s="1312"/>
      <c r="J7" s="1312"/>
      <c r="K7" s="1312"/>
      <c r="L7" s="1312"/>
      <c r="M7" s="1312"/>
      <c r="N7" s="327"/>
    </row>
    <row r="8" spans="2:14" x14ac:dyDescent="0.25"/>
    <row r="9" spans="2:14" ht="14.1" customHeight="1" x14ac:dyDescent="0.25">
      <c r="G9" s="2910" t="s">
        <v>801</v>
      </c>
      <c r="H9" s="2910"/>
      <c r="I9" s="2910"/>
      <c r="J9" s="2910"/>
      <c r="K9" s="2910"/>
      <c r="L9" s="2910"/>
      <c r="M9" s="2910"/>
      <c r="N9" s="44"/>
    </row>
    <row r="10" spans="2:14" x14ac:dyDescent="0.25">
      <c r="G10" s="2910"/>
      <c r="H10" s="2910"/>
      <c r="I10" s="2910"/>
      <c r="J10" s="2910"/>
      <c r="K10" s="2910"/>
      <c r="L10" s="2910"/>
      <c r="M10" s="2910"/>
      <c r="N10" s="44"/>
    </row>
    <row r="11" spans="2:14" ht="58.95" customHeight="1" x14ac:dyDescent="0.25">
      <c r="G11" s="2910"/>
      <c r="H11" s="2910"/>
      <c r="I11" s="2910"/>
      <c r="J11" s="2910"/>
      <c r="K11" s="2910"/>
      <c r="L11" s="2910"/>
      <c r="M11" s="2910"/>
      <c r="N11" s="44"/>
    </row>
    <row r="12" spans="2:14" x14ac:dyDescent="0.25">
      <c r="G12" s="2910"/>
      <c r="H12" s="2910"/>
      <c r="I12" s="2910"/>
      <c r="J12" s="2910"/>
      <c r="K12" s="2910"/>
      <c r="L12" s="2910"/>
      <c r="M12" s="2910"/>
      <c r="N12" s="44"/>
    </row>
    <row r="13" spans="2:14" x14ac:dyDescent="0.25">
      <c r="G13" s="2910"/>
      <c r="H13" s="2910"/>
      <c r="I13" s="2910"/>
      <c r="J13" s="2910"/>
      <c r="K13" s="2910"/>
      <c r="L13" s="2910"/>
      <c r="M13" s="2910"/>
      <c r="N13" s="44"/>
    </row>
    <row r="14" spans="2:14" ht="13.5" customHeight="1" x14ac:dyDescent="0.25">
      <c r="G14" s="2910"/>
      <c r="H14" s="2910"/>
      <c r="I14" s="2910"/>
      <c r="J14" s="2910"/>
      <c r="K14" s="2910"/>
      <c r="L14" s="2910"/>
      <c r="M14" s="2910"/>
      <c r="N14" s="44"/>
    </row>
    <row r="15" spans="2:14" ht="13.5" customHeight="1" x14ac:dyDescent="0.25">
      <c r="G15" s="90"/>
      <c r="H15" s="90"/>
      <c r="I15" s="90"/>
      <c r="J15" s="90"/>
      <c r="K15" s="90"/>
      <c r="L15" s="90"/>
      <c r="M15" s="90"/>
      <c r="N15" s="44"/>
    </row>
    <row r="16" spans="2:14" ht="13.5" customHeight="1" x14ac:dyDescent="0.25">
      <c r="G16" s="44"/>
      <c r="H16" s="675"/>
      <c r="I16" s="44"/>
      <c r="J16" s="44"/>
      <c r="K16" s="44"/>
      <c r="L16" s="44"/>
      <c r="M16" s="44"/>
      <c r="N16" s="44"/>
    </row>
    <row r="17" spans="5:14" x14ac:dyDescent="0.25">
      <c r="G17" s="1492" t="s">
        <v>802</v>
      </c>
      <c r="H17" s="1039"/>
      <c r="I17" s="78"/>
      <c r="J17" s="78"/>
      <c r="K17" s="605"/>
      <c r="L17" s="605"/>
      <c r="M17" s="44"/>
      <c r="N17" s="44"/>
    </row>
    <row r="18" spans="5:14" x14ac:dyDescent="0.25">
      <c r="G18" s="1489" t="s">
        <v>38</v>
      </c>
      <c r="M18" s="44"/>
      <c r="N18" s="44"/>
    </row>
    <row r="19" spans="5:14" ht="17.100000000000001" customHeight="1" x14ac:dyDescent="0.25">
      <c r="G19" s="2363" t="s">
        <v>803</v>
      </c>
      <c r="H19" s="2357" t="s">
        <v>804</v>
      </c>
      <c r="I19" s="2357" t="s">
        <v>730</v>
      </c>
      <c r="J19" s="2357" t="s">
        <v>731</v>
      </c>
      <c r="K19" s="2364" t="s">
        <v>732</v>
      </c>
      <c r="L19" s="2352" t="s">
        <v>733</v>
      </c>
      <c r="M19" s="44"/>
      <c r="N19" s="44"/>
    </row>
    <row r="20" spans="5:14" ht="16.2" x14ac:dyDescent="0.25">
      <c r="G20" s="1461" t="s">
        <v>805</v>
      </c>
      <c r="H20" s="1449"/>
      <c r="I20" s="1450"/>
      <c r="J20" s="1450"/>
      <c r="K20" s="1451"/>
      <c r="L20" s="1452"/>
      <c r="M20" s="44"/>
      <c r="N20" s="44"/>
    </row>
    <row r="21" spans="5:14" x14ac:dyDescent="0.25">
      <c r="G21" s="49" t="s">
        <v>806</v>
      </c>
      <c r="H21" s="1397" t="s">
        <v>807</v>
      </c>
      <c r="I21" s="443">
        <v>2964</v>
      </c>
      <c r="J21" s="443">
        <v>3450</v>
      </c>
      <c r="K21" s="1398">
        <v>3530</v>
      </c>
      <c r="L21" s="1415">
        <f>(K21-J21)/J21</f>
        <v>2.318840579710145E-2</v>
      </c>
      <c r="M21" s="44"/>
      <c r="N21" s="44"/>
    </row>
    <row r="22" spans="5:14" x14ac:dyDescent="0.25">
      <c r="G22" s="49" t="s">
        <v>808</v>
      </c>
      <c r="H22" s="744" t="s">
        <v>809</v>
      </c>
      <c r="I22" s="443">
        <v>26</v>
      </c>
      <c r="J22" s="443">
        <v>30</v>
      </c>
      <c r="K22" s="1398">
        <v>29</v>
      </c>
      <c r="L22" s="1415">
        <f t="shared" ref="L22:L34" si="0">(K22-J22)/J22</f>
        <v>-3.3333333333333333E-2</v>
      </c>
      <c r="M22" s="44"/>
      <c r="N22" s="44"/>
    </row>
    <row r="23" spans="5:14" x14ac:dyDescent="0.25">
      <c r="G23" s="49" t="s">
        <v>810</v>
      </c>
      <c r="H23" s="744" t="s">
        <v>809</v>
      </c>
      <c r="I23" s="443">
        <v>199</v>
      </c>
      <c r="J23" s="443">
        <v>239</v>
      </c>
      <c r="K23" s="1398">
        <v>241</v>
      </c>
      <c r="L23" s="1415">
        <f t="shared" si="0"/>
        <v>8.368200836820083E-3</v>
      </c>
      <c r="M23" s="44"/>
      <c r="N23" s="44"/>
    </row>
    <row r="24" spans="5:14" x14ac:dyDescent="0.25">
      <c r="G24" s="49" t="s">
        <v>811</v>
      </c>
      <c r="H24" s="1399" t="s">
        <v>807</v>
      </c>
      <c r="I24" s="1400">
        <v>2765</v>
      </c>
      <c r="J24" s="1400">
        <v>3211</v>
      </c>
      <c r="K24" s="1401">
        <v>3289</v>
      </c>
      <c r="L24" s="1415">
        <f t="shared" si="0"/>
        <v>2.4291497975708502E-2</v>
      </c>
      <c r="M24" s="44"/>
      <c r="N24" s="44"/>
    </row>
    <row r="25" spans="5:14" x14ac:dyDescent="0.25">
      <c r="E25" s="19"/>
      <c r="G25" s="49" t="s">
        <v>812</v>
      </c>
      <c r="H25" s="744" t="s">
        <v>809</v>
      </c>
      <c r="I25" s="443">
        <v>2095</v>
      </c>
      <c r="J25" s="443">
        <v>2436</v>
      </c>
      <c r="K25" s="1398">
        <v>2439</v>
      </c>
      <c r="L25" s="1415">
        <f t="shared" si="0"/>
        <v>1.2315270935960591E-3</v>
      </c>
      <c r="M25" s="1040"/>
      <c r="N25" s="44"/>
    </row>
    <row r="26" spans="5:14" x14ac:dyDescent="0.25">
      <c r="G26" s="49" t="s">
        <v>813</v>
      </c>
      <c r="H26" s="744" t="s">
        <v>809</v>
      </c>
      <c r="I26" s="443">
        <v>29</v>
      </c>
      <c r="J26" s="443">
        <v>44</v>
      </c>
      <c r="K26" s="1398">
        <v>51</v>
      </c>
      <c r="L26" s="1415">
        <f t="shared" si="0"/>
        <v>0.15909090909090909</v>
      </c>
      <c r="M26" s="44"/>
      <c r="N26" s="44"/>
    </row>
    <row r="27" spans="5:14" ht="16.2" x14ac:dyDescent="0.25">
      <c r="G27" s="1461" t="s">
        <v>814</v>
      </c>
      <c r="H27" s="1462"/>
      <c r="I27" s="1450"/>
      <c r="J27" s="1450"/>
      <c r="K27" s="1451"/>
      <c r="L27" s="1463"/>
      <c r="M27" s="44"/>
      <c r="N27" s="44"/>
    </row>
    <row r="28" spans="5:14" ht="16.5" customHeight="1" x14ac:dyDescent="0.25">
      <c r="G28" s="49" t="s">
        <v>815</v>
      </c>
      <c r="H28" s="742" t="s">
        <v>816</v>
      </c>
      <c r="I28" s="1400">
        <v>3803.5777210000001</v>
      </c>
      <c r="J28" s="1400">
        <v>5481.3212124919592</v>
      </c>
      <c r="K28" s="1401">
        <v>4411.9387697900102</v>
      </c>
      <c r="L28" s="1415">
        <f t="shared" si="0"/>
        <v>-0.19509574448306749</v>
      </c>
      <c r="M28" s="44"/>
      <c r="N28" s="44"/>
    </row>
    <row r="29" spans="5:14" ht="16.5" customHeight="1" x14ac:dyDescent="0.25">
      <c r="G29" s="49" t="s">
        <v>817</v>
      </c>
      <c r="H29" s="742" t="s">
        <v>816</v>
      </c>
      <c r="I29" s="1400">
        <v>565.21164934060005</v>
      </c>
      <c r="J29" s="1400">
        <v>665.43239519652388</v>
      </c>
      <c r="K29" s="1401">
        <v>712.02309442001524</v>
      </c>
      <c r="L29" s="1415">
        <f t="shared" si="0"/>
        <v>7.0015676362933307E-2</v>
      </c>
      <c r="M29" s="44"/>
      <c r="N29" s="44"/>
    </row>
    <row r="30" spans="5:14" x14ac:dyDescent="0.25">
      <c r="G30" s="49" t="s">
        <v>817</v>
      </c>
      <c r="H30" s="742" t="s">
        <v>818</v>
      </c>
      <c r="I30" s="1402">
        <v>14.86</v>
      </c>
      <c r="J30" s="1402">
        <v>12.14</v>
      </c>
      <c r="K30" s="1403">
        <v>16.100000000000001</v>
      </c>
      <c r="L30" s="1415">
        <f t="shared" si="0"/>
        <v>0.32619439868204286</v>
      </c>
      <c r="M30" s="44"/>
      <c r="N30" s="44"/>
    </row>
    <row r="31" spans="5:14" x14ac:dyDescent="0.25">
      <c r="G31" s="49" t="s">
        <v>819</v>
      </c>
      <c r="H31" s="742" t="s">
        <v>816</v>
      </c>
      <c r="I31" s="1400">
        <v>3238.3660716593999</v>
      </c>
      <c r="J31" s="1400">
        <v>4815.8410886319707</v>
      </c>
      <c r="K31" s="1401">
        <v>3699.9257820899934</v>
      </c>
      <c r="L31" s="1415">
        <f t="shared" si="0"/>
        <v>-0.23171763478162727</v>
      </c>
      <c r="M31" s="44"/>
      <c r="N31" s="44"/>
    </row>
    <row r="32" spans="5:14" ht="16.2" x14ac:dyDescent="0.25">
      <c r="G32" s="49" t="s">
        <v>820</v>
      </c>
      <c r="H32" s="742" t="s">
        <v>818</v>
      </c>
      <c r="I32" s="1402">
        <v>85.14</v>
      </c>
      <c r="J32" s="1402">
        <v>87.859129248923495</v>
      </c>
      <c r="K32" s="1403">
        <v>83.86</v>
      </c>
      <c r="L32" s="1415">
        <f t="shared" si="0"/>
        <v>-4.5517515175834675E-2</v>
      </c>
      <c r="M32" s="44"/>
      <c r="N32" s="823"/>
    </row>
    <row r="33" spans="6:14" x14ac:dyDescent="0.25">
      <c r="G33" s="49" t="s">
        <v>821</v>
      </c>
      <c r="H33" s="742" t="s">
        <v>816</v>
      </c>
      <c r="I33" s="1400">
        <v>2592.8989324057002</v>
      </c>
      <c r="J33" s="1400">
        <v>3757.77</v>
      </c>
      <c r="K33" s="1401">
        <v>3008.9769057500125</v>
      </c>
      <c r="L33" s="1415">
        <f t="shared" si="0"/>
        <v>-0.19926528080483571</v>
      </c>
      <c r="M33" s="44"/>
      <c r="N33" s="823"/>
    </row>
    <row r="34" spans="6:14" ht="16.2" x14ac:dyDescent="0.25">
      <c r="G34" s="49" t="s">
        <v>822</v>
      </c>
      <c r="H34" s="742" t="s">
        <v>818</v>
      </c>
      <c r="I34" s="1402">
        <v>68.17</v>
      </c>
      <c r="J34" s="1402">
        <v>68.55</v>
      </c>
      <c r="K34" s="1403">
        <v>68.2</v>
      </c>
      <c r="L34" s="1415">
        <f t="shared" si="0"/>
        <v>-5.1057622173595087E-3</v>
      </c>
      <c r="M34" s="44"/>
      <c r="N34" s="824"/>
    </row>
    <row r="35" spans="6:14" x14ac:dyDescent="0.25">
      <c r="G35" s="1404" t="s">
        <v>823</v>
      </c>
      <c r="H35" s="742" t="s">
        <v>816</v>
      </c>
      <c r="I35" s="1400">
        <v>23.962539642300001</v>
      </c>
      <c r="J35" s="1400">
        <v>68.400000000000006</v>
      </c>
      <c r="K35" s="1403">
        <v>73.539074620000974</v>
      </c>
      <c r="L35" s="1415">
        <f>(K35-J35)/J35</f>
        <v>7.5132669883055087E-2</v>
      </c>
      <c r="M35" s="44"/>
    </row>
    <row r="36" spans="6:14" x14ac:dyDescent="0.25">
      <c r="G36" s="1405" t="s">
        <v>823</v>
      </c>
      <c r="H36" s="1406" t="s">
        <v>818</v>
      </c>
      <c r="I36" s="1407">
        <v>0.63</v>
      </c>
      <c r="J36" s="1407">
        <v>1.24</v>
      </c>
      <c r="K36" s="1408">
        <v>1.7</v>
      </c>
      <c r="L36" s="1416">
        <f>(K36-J36)/J36</f>
        <v>0.37096774193548382</v>
      </c>
      <c r="M36" s="44"/>
      <c r="N36" s="44"/>
    </row>
    <row r="37" spans="6:14" x14ac:dyDescent="0.25">
      <c r="G37" s="1409" t="s">
        <v>824</v>
      </c>
      <c r="H37" s="1410"/>
      <c r="I37" s="1411"/>
      <c r="J37" s="1411"/>
      <c r="K37" s="2369"/>
      <c r="L37" s="1412"/>
      <c r="M37" s="44"/>
      <c r="N37" s="44"/>
    </row>
    <row r="38" spans="6:14" ht="13.95" customHeight="1" x14ac:dyDescent="0.25">
      <c r="G38" s="2927" t="s">
        <v>825</v>
      </c>
      <c r="H38" s="2927"/>
      <c r="I38" s="2927"/>
      <c r="J38" s="2927"/>
      <c r="K38" s="2927"/>
      <c r="L38" s="2927"/>
      <c r="M38" s="44"/>
      <c r="N38" s="44"/>
    </row>
    <row r="39" spans="6:14" x14ac:dyDescent="0.25">
      <c r="G39" s="2927"/>
      <c r="H39" s="2927"/>
      <c r="I39" s="2927"/>
      <c r="J39" s="2927"/>
      <c r="K39" s="2927"/>
      <c r="L39" s="2927"/>
      <c r="M39" s="44"/>
      <c r="N39" s="44"/>
    </row>
    <row r="40" spans="6:14" x14ac:dyDescent="0.25">
      <c r="G40" s="777" t="s">
        <v>826</v>
      </c>
      <c r="H40" s="1413"/>
      <c r="I40" s="1413"/>
      <c r="J40" s="1413"/>
      <c r="K40" s="1414"/>
      <c r="L40" s="1414"/>
      <c r="M40" s="44"/>
      <c r="N40" s="44"/>
    </row>
    <row r="41" spans="6:14" x14ac:dyDescent="0.25">
      <c r="G41" s="693"/>
      <c r="H41" s="1413"/>
      <c r="I41" s="1413"/>
      <c r="J41" s="1413"/>
      <c r="K41" s="1414"/>
      <c r="L41" s="1413"/>
      <c r="M41" s="44"/>
      <c r="N41" s="44"/>
    </row>
    <row r="42" spans="6:14" x14ac:dyDescent="0.25">
      <c r="G42" s="776"/>
      <c r="H42" s="1041"/>
      <c r="I42" s="1041"/>
      <c r="J42" s="1041"/>
      <c r="K42" s="1042"/>
      <c r="L42" s="1041"/>
      <c r="M42" s="44"/>
      <c r="N42" s="44"/>
    </row>
    <row r="43" spans="6:14" x14ac:dyDescent="0.25">
      <c r="G43" s="1489" t="s">
        <v>827</v>
      </c>
      <c r="H43" s="453"/>
      <c r="I43" s="742"/>
      <c r="J43" s="440"/>
      <c r="K43" s="440"/>
      <c r="L43" s="440"/>
      <c r="M43" s="440"/>
    </row>
    <row r="44" spans="6:14" x14ac:dyDescent="0.25">
      <c r="G44" s="2351" t="s">
        <v>828</v>
      </c>
      <c r="H44" s="2365"/>
      <c r="I44" s="2357" t="s">
        <v>730</v>
      </c>
      <c r="J44" s="2357" t="s">
        <v>731</v>
      </c>
      <c r="K44" s="2364" t="s">
        <v>732</v>
      </c>
      <c r="L44" s="2366" t="s">
        <v>829</v>
      </c>
      <c r="M44" s="2367" t="s">
        <v>733</v>
      </c>
      <c r="N44" s="1043"/>
    </row>
    <row r="45" spans="6:14" x14ac:dyDescent="0.25">
      <c r="F45" s="89"/>
      <c r="G45" s="32" t="s">
        <v>830</v>
      </c>
      <c r="H45" s="521"/>
      <c r="I45" s="1417">
        <v>2592</v>
      </c>
      <c r="J45" s="1417">
        <v>3757.7741259999998</v>
      </c>
      <c r="K45" s="1402">
        <v>3008.9769057500125</v>
      </c>
      <c r="L45" s="1425">
        <v>0.81325331451657057</v>
      </c>
      <c r="M45" s="1427">
        <v>-0.19926616000388825</v>
      </c>
      <c r="N45" s="2396"/>
    </row>
    <row r="46" spans="6:14" x14ac:dyDescent="0.25">
      <c r="F46" s="89"/>
      <c r="G46" s="1353" t="s">
        <v>831</v>
      </c>
      <c r="H46" s="1455"/>
      <c r="I46" s="1456">
        <v>270.3</v>
      </c>
      <c r="J46" s="1456">
        <v>484.21743300000003</v>
      </c>
      <c r="K46" s="1457">
        <v>311.58374326999416</v>
      </c>
      <c r="L46" s="1458">
        <v>8.4213511735359015E-2</v>
      </c>
      <c r="M46" s="1459">
        <v>-0.35652101300947142</v>
      </c>
      <c r="N46" s="2396"/>
    </row>
    <row r="47" spans="6:14" x14ac:dyDescent="0.25">
      <c r="F47" s="89"/>
      <c r="G47" s="32" t="s">
        <v>832</v>
      </c>
      <c r="H47" s="521"/>
      <c r="I47" s="1417">
        <v>167.9</v>
      </c>
      <c r="J47" s="1417">
        <v>253.08149</v>
      </c>
      <c r="K47" s="1402">
        <v>172.48268048997991</v>
      </c>
      <c r="L47" s="1425">
        <v>4.6617875776023873E-2</v>
      </c>
      <c r="M47" s="1427">
        <v>-0.31846979212118631</v>
      </c>
      <c r="N47" s="2396"/>
    </row>
    <row r="48" spans="6:14" x14ac:dyDescent="0.25">
      <c r="F48" s="89"/>
      <c r="G48" s="1353" t="s">
        <v>833</v>
      </c>
      <c r="H48" s="1455"/>
      <c r="I48" s="1456">
        <v>100.6</v>
      </c>
      <c r="J48" s="1456">
        <v>170.98442900000001</v>
      </c>
      <c r="K48" s="1457">
        <v>146.25099374001888</v>
      </c>
      <c r="L48" s="1458">
        <v>3.9528088495171088E-2</v>
      </c>
      <c r="M48" s="1459">
        <v>-0.14465314417595956</v>
      </c>
      <c r="N48" s="2396"/>
    </row>
    <row r="49" spans="6:14" x14ac:dyDescent="0.25">
      <c r="F49" s="89"/>
      <c r="G49" s="32" t="s">
        <v>834</v>
      </c>
      <c r="H49" s="521"/>
      <c r="I49" s="1417">
        <v>50.5</v>
      </c>
      <c r="J49" s="1417">
        <v>147.03788599999999</v>
      </c>
      <c r="K49" s="1402">
        <v>59.277094080000893</v>
      </c>
      <c r="L49" s="1425">
        <v>1.6021157604549724E-2</v>
      </c>
      <c r="M49" s="1427">
        <v>-0.59685836288478133</v>
      </c>
      <c r="N49" s="2396"/>
    </row>
    <row r="50" spans="6:14" x14ac:dyDescent="0.25">
      <c r="F50" s="89"/>
      <c r="G50" s="1353" t="s">
        <v>835</v>
      </c>
      <c r="H50" s="1455"/>
      <c r="I50" s="1456">
        <v>2.2999999999999998</v>
      </c>
      <c r="J50" s="1456">
        <v>2.0118999999999998</v>
      </c>
      <c r="K50" s="1457">
        <v>1.0013691599999988</v>
      </c>
      <c r="L50" s="1458">
        <v>2.7064574236793131E-4</v>
      </c>
      <c r="M50" s="1459">
        <v>-0.50227687260798304</v>
      </c>
      <c r="N50" s="2396"/>
    </row>
    <row r="51" spans="6:14" x14ac:dyDescent="0.25">
      <c r="F51" s="89"/>
      <c r="G51" s="32" t="s">
        <v>836</v>
      </c>
      <c r="H51" s="521"/>
      <c r="I51" s="1417">
        <v>0.3</v>
      </c>
      <c r="J51" s="1417">
        <v>0.54653600000000002</v>
      </c>
      <c r="K51" s="1402">
        <v>0.19460060000000001</v>
      </c>
      <c r="L51" s="1425">
        <v>5.2595811770601091E-5</v>
      </c>
      <c r="M51" s="1427">
        <v>-0.64393818522476098</v>
      </c>
      <c r="N51" s="2396"/>
    </row>
    <row r="52" spans="6:14" x14ac:dyDescent="0.25">
      <c r="F52" s="89"/>
      <c r="G52" s="1353" t="s">
        <v>837</v>
      </c>
      <c r="H52" s="1455"/>
      <c r="I52" s="1456">
        <v>53.4</v>
      </c>
      <c r="J52" s="1456">
        <v>0.18729000000000001</v>
      </c>
      <c r="K52" s="1457">
        <v>0.15839500000000001</v>
      </c>
      <c r="L52" s="1460">
        <v>4.281031818711946E-5</v>
      </c>
      <c r="M52" s="1459">
        <v>-0.15427945966148754</v>
      </c>
      <c r="N52" s="2396"/>
    </row>
    <row r="53" spans="6:14" x14ac:dyDescent="0.25">
      <c r="F53" s="89"/>
      <c r="G53" s="1419" t="s">
        <v>761</v>
      </c>
      <c r="H53" s="1420"/>
      <c r="I53" s="1421">
        <v>3237.3000000000006</v>
      </c>
      <c r="J53" s="1421">
        <v>4815.8410899999999</v>
      </c>
      <c r="K53" s="1422">
        <v>3699.9257820900066</v>
      </c>
      <c r="L53" s="1423"/>
      <c r="M53" s="1424"/>
      <c r="N53" s="1045"/>
    </row>
    <row r="54" spans="6:14" x14ac:dyDescent="0.25">
      <c r="G54" s="483"/>
      <c r="H54" s="479"/>
      <c r="I54" s="1046"/>
      <c r="J54" s="1046"/>
      <c r="K54" s="1046"/>
      <c r="L54" s="1047"/>
      <c r="M54" s="1048"/>
      <c r="N54" s="1045"/>
    </row>
    <row r="55" spans="6:14" x14ac:dyDescent="0.25">
      <c r="G55" s="32"/>
      <c r="H55" s="521"/>
      <c r="I55" s="934"/>
      <c r="J55" s="934"/>
      <c r="K55" s="934"/>
      <c r="L55" s="934"/>
      <c r="M55" s="745"/>
      <c r="N55" s="745"/>
    </row>
    <row r="56" spans="6:14" x14ac:dyDescent="0.25">
      <c r="G56" s="1489" t="s">
        <v>42</v>
      </c>
      <c r="H56" s="1428"/>
      <c r="I56" s="1429"/>
      <c r="J56" s="1429"/>
      <c r="K56" s="933"/>
      <c r="L56" s="933"/>
      <c r="M56" s="745"/>
      <c r="N56" s="745"/>
    </row>
    <row r="57" spans="6:14" x14ac:dyDescent="0.25">
      <c r="G57" s="2351" t="s">
        <v>838</v>
      </c>
      <c r="H57" s="2365"/>
      <c r="I57" s="2357" t="s">
        <v>730</v>
      </c>
      <c r="J57" s="2357" t="s">
        <v>731</v>
      </c>
      <c r="K57" s="2364" t="s">
        <v>732</v>
      </c>
      <c r="L57" s="2366" t="s">
        <v>829</v>
      </c>
      <c r="M57" s="2368" t="s">
        <v>733</v>
      </c>
      <c r="N57" s="1043"/>
    </row>
    <row r="58" spans="6:14" x14ac:dyDescent="0.25">
      <c r="G58" s="32" t="s">
        <v>830</v>
      </c>
      <c r="H58" s="521"/>
      <c r="I58" s="933">
        <v>2095</v>
      </c>
      <c r="J58" s="745">
        <v>2436</v>
      </c>
      <c r="K58" s="745">
        <v>2439</v>
      </c>
      <c r="L58" s="1418">
        <v>0.74156278504104589</v>
      </c>
      <c r="M58" s="1044">
        <v>1.2315270935960591E-3</v>
      </c>
      <c r="N58" s="1049"/>
    </row>
    <row r="59" spans="6:14" x14ac:dyDescent="0.25">
      <c r="G59" s="1353" t="s">
        <v>831</v>
      </c>
      <c r="H59" s="1455"/>
      <c r="I59" s="1464">
        <v>257.86799999999999</v>
      </c>
      <c r="J59" s="1349">
        <v>296</v>
      </c>
      <c r="K59" s="1349">
        <v>331</v>
      </c>
      <c r="L59" s="1465">
        <v>0.10063849194283978</v>
      </c>
      <c r="M59" s="1466">
        <v>0.11824324324324324</v>
      </c>
      <c r="N59" s="1049"/>
    </row>
    <row r="60" spans="6:14" x14ac:dyDescent="0.25">
      <c r="G60" s="32" t="s">
        <v>832</v>
      </c>
      <c r="H60" s="521"/>
      <c r="I60" s="933">
        <v>168.94800000000001</v>
      </c>
      <c r="J60" s="745">
        <v>203</v>
      </c>
      <c r="K60" s="745">
        <v>223</v>
      </c>
      <c r="L60" s="1418">
        <v>6.7801763453937361E-2</v>
      </c>
      <c r="M60" s="1044">
        <v>9.8522167487684734E-2</v>
      </c>
      <c r="N60" s="1049"/>
    </row>
    <row r="61" spans="6:14" x14ac:dyDescent="0.25">
      <c r="G61" s="1353" t="s">
        <v>833</v>
      </c>
      <c r="H61" s="1455"/>
      <c r="I61" s="1464">
        <v>171.91199999999998</v>
      </c>
      <c r="J61" s="1349">
        <v>208</v>
      </c>
      <c r="K61" s="1349">
        <v>218</v>
      </c>
      <c r="L61" s="1465">
        <v>6.6281544542414111E-2</v>
      </c>
      <c r="M61" s="1466">
        <v>4.807692307692308E-2</v>
      </c>
      <c r="N61" s="1049"/>
    </row>
    <row r="62" spans="6:14" x14ac:dyDescent="0.25">
      <c r="G62" s="32" t="s">
        <v>834</v>
      </c>
      <c r="H62" s="521"/>
      <c r="I62" s="933">
        <v>35.567999999999998</v>
      </c>
      <c r="J62" s="745">
        <v>41</v>
      </c>
      <c r="K62" s="745">
        <v>54</v>
      </c>
      <c r="L62" s="1418">
        <v>1.64183642444512E-2</v>
      </c>
      <c r="M62" s="1426">
        <v>0.31707317073170732</v>
      </c>
      <c r="N62" s="1049"/>
    </row>
    <row r="63" spans="6:14" x14ac:dyDescent="0.25">
      <c r="G63" s="1353" t="s">
        <v>835</v>
      </c>
      <c r="H63" s="1455"/>
      <c r="I63" s="1464">
        <v>26.676000000000002</v>
      </c>
      <c r="J63" s="1349">
        <v>18</v>
      </c>
      <c r="K63" s="1349">
        <v>14</v>
      </c>
      <c r="L63" s="1465">
        <v>4.256612952265126E-3</v>
      </c>
      <c r="M63" s="1467">
        <v>-0.22222222222222221</v>
      </c>
      <c r="N63" s="1049"/>
    </row>
    <row r="64" spans="6:14" x14ac:dyDescent="0.25">
      <c r="G64" s="38" t="s">
        <v>836</v>
      </c>
      <c r="H64" s="521"/>
      <c r="I64" s="933">
        <v>2.964</v>
      </c>
      <c r="J64" s="745">
        <v>4</v>
      </c>
      <c r="K64" s="745">
        <v>3</v>
      </c>
      <c r="L64" s="1418">
        <v>9.1213134691395562E-4</v>
      </c>
      <c r="M64" s="1426">
        <v>-0.25</v>
      </c>
      <c r="N64" s="1049"/>
    </row>
    <row r="65" spans="7:14" x14ac:dyDescent="0.25">
      <c r="G65" s="1353" t="s">
        <v>837</v>
      </c>
      <c r="H65" s="1455"/>
      <c r="I65" s="1464">
        <v>5.9279999999999999</v>
      </c>
      <c r="J65" s="1349">
        <v>5</v>
      </c>
      <c r="K65" s="1349">
        <v>7</v>
      </c>
      <c r="L65" s="1465">
        <v>2.128306476132563E-3</v>
      </c>
      <c r="M65" s="1467">
        <v>0.4</v>
      </c>
      <c r="N65" s="1049"/>
    </row>
    <row r="66" spans="7:14" x14ac:dyDescent="0.25">
      <c r="G66" s="1108" t="s">
        <v>761</v>
      </c>
      <c r="H66" s="1430"/>
      <c r="I66" s="1421">
        <v>2764.8639999999996</v>
      </c>
      <c r="J66" s="1421">
        <v>3211</v>
      </c>
      <c r="K66" s="1422">
        <v>3289</v>
      </c>
      <c r="L66" s="1431"/>
      <c r="M66" s="1432"/>
      <c r="N66" s="1045"/>
    </row>
    <row r="67" spans="7:14" x14ac:dyDescent="0.25">
      <c r="G67" s="14"/>
      <c r="I67" s="428"/>
      <c r="J67" s="428"/>
      <c r="K67" s="642"/>
      <c r="L67" s="535"/>
      <c r="M67" s="44"/>
      <c r="N67" s="44"/>
    </row>
    <row r="68" spans="7:14" x14ac:dyDescent="0.25">
      <c r="G68" s="14"/>
      <c r="I68" s="428"/>
      <c r="J68" s="428"/>
      <c r="K68" s="825"/>
      <c r="L68" s="535"/>
      <c r="M68" s="44"/>
      <c r="N68" s="44"/>
    </row>
    <row r="69" spans="7:14" x14ac:dyDescent="0.25">
      <c r="G69" s="1493" t="s">
        <v>839</v>
      </c>
      <c r="I69" s="428"/>
      <c r="J69" s="428"/>
      <c r="K69" s="825"/>
      <c r="L69" s="535"/>
      <c r="M69" s="44"/>
      <c r="N69" s="44"/>
    </row>
    <row r="70" spans="7:14" x14ac:dyDescent="0.25">
      <c r="G70" s="1493" t="s">
        <v>840</v>
      </c>
      <c r="H70" s="453"/>
      <c r="I70" s="1433"/>
      <c r="J70" s="1433"/>
      <c r="K70" s="1433"/>
      <c r="L70" s="188"/>
      <c r="M70" s="44"/>
      <c r="N70" s="44"/>
    </row>
    <row r="71" spans="7:14" x14ac:dyDescent="0.25">
      <c r="G71" s="1489" t="s">
        <v>45</v>
      </c>
      <c r="H71" s="742"/>
      <c r="I71" s="1433"/>
      <c r="J71" s="1433"/>
      <c r="K71" s="1433"/>
      <c r="L71" s="188"/>
      <c r="M71" s="44"/>
      <c r="N71" s="44"/>
    </row>
    <row r="72" spans="7:14" ht="17.100000000000001" customHeight="1" x14ac:dyDescent="0.25">
      <c r="G72" s="2363" t="s">
        <v>803</v>
      </c>
      <c r="H72" s="2357" t="s">
        <v>804</v>
      </c>
      <c r="I72" s="2357" t="s">
        <v>730</v>
      </c>
      <c r="J72" s="2357" t="s">
        <v>731</v>
      </c>
      <c r="K72" s="2364" t="s">
        <v>732</v>
      </c>
      <c r="L72" s="2352" t="s">
        <v>733</v>
      </c>
      <c r="M72" s="44"/>
      <c r="N72" s="44"/>
    </row>
    <row r="73" spans="7:14" x14ac:dyDescent="0.25">
      <c r="G73" s="1448" t="s">
        <v>841</v>
      </c>
      <c r="H73" s="1449"/>
      <c r="I73" s="1450"/>
      <c r="J73" s="1450"/>
      <c r="K73" s="1451"/>
      <c r="L73" s="1452"/>
      <c r="M73" s="44"/>
      <c r="N73" s="44"/>
    </row>
    <row r="74" spans="7:14" x14ac:dyDescent="0.25">
      <c r="G74" s="1434" t="s">
        <v>842</v>
      </c>
      <c r="H74" s="1435" t="s">
        <v>809</v>
      </c>
      <c r="I74" s="1436">
        <v>155</v>
      </c>
      <c r="J74" s="1436">
        <v>135</v>
      </c>
      <c r="K74" s="1437"/>
      <c r="L74" s="1262"/>
      <c r="M74" s="44"/>
      <c r="N74" s="44"/>
    </row>
    <row r="75" spans="7:14" ht="16.2" x14ac:dyDescent="0.25">
      <c r="G75" s="1448" t="s">
        <v>843</v>
      </c>
      <c r="H75" s="1449"/>
      <c r="I75" s="1450"/>
      <c r="J75" s="1450"/>
      <c r="K75" s="1451"/>
      <c r="L75" s="1453"/>
      <c r="M75" s="44"/>
      <c r="N75" s="44"/>
    </row>
    <row r="76" spans="7:14" ht="16.2" x14ac:dyDescent="0.25">
      <c r="G76" s="440" t="s">
        <v>844</v>
      </c>
      <c r="H76" s="742" t="s">
        <v>818</v>
      </c>
      <c r="I76" s="1438">
        <v>99.8</v>
      </c>
      <c r="J76" s="1438">
        <v>100</v>
      </c>
      <c r="K76" s="1468">
        <v>100</v>
      </c>
      <c r="L76" s="1439"/>
      <c r="M76" s="44"/>
      <c r="N76" s="44"/>
    </row>
    <row r="77" spans="7:14" x14ac:dyDescent="0.25">
      <c r="G77" s="440" t="s">
        <v>845</v>
      </c>
      <c r="H77" s="742" t="s">
        <v>807</v>
      </c>
      <c r="I77" s="1400">
        <v>2958</v>
      </c>
      <c r="J77" s="1400">
        <v>3450</v>
      </c>
      <c r="K77" s="1401">
        <f>K21</f>
        <v>3530</v>
      </c>
      <c r="L77" s="1262">
        <f t="shared" ref="L77:L87" si="1">(K77-J77)/J77</f>
        <v>2.318840579710145E-2</v>
      </c>
      <c r="M77" s="44"/>
      <c r="N77" s="44"/>
    </row>
    <row r="78" spans="7:14" x14ac:dyDescent="0.25">
      <c r="G78" s="440" t="s">
        <v>846</v>
      </c>
      <c r="H78" s="742" t="s">
        <v>807</v>
      </c>
      <c r="I78" s="1400">
        <v>836</v>
      </c>
      <c r="J78" s="1400">
        <v>991</v>
      </c>
      <c r="K78" s="1401">
        <v>1058</v>
      </c>
      <c r="L78" s="1262">
        <f t="shared" si="1"/>
        <v>6.7608476286579219E-2</v>
      </c>
      <c r="M78" s="44"/>
      <c r="N78" s="44"/>
    </row>
    <row r="79" spans="7:14" ht="16.2" x14ac:dyDescent="0.25">
      <c r="G79" s="440" t="s">
        <v>847</v>
      </c>
      <c r="H79" s="742" t="s">
        <v>807</v>
      </c>
      <c r="I79" s="1400">
        <v>158</v>
      </c>
      <c r="J79" s="1400">
        <v>123</v>
      </c>
      <c r="K79" s="1401">
        <f>140</f>
        <v>140</v>
      </c>
      <c r="L79" s="1262">
        <f t="shared" si="1"/>
        <v>0.13821138211382114</v>
      </c>
      <c r="M79" s="44"/>
      <c r="N79" s="44"/>
    </row>
    <row r="80" spans="7:14" ht="16.2" x14ac:dyDescent="0.25">
      <c r="G80" s="440" t="s">
        <v>848</v>
      </c>
      <c r="H80" s="742" t="s">
        <v>807</v>
      </c>
      <c r="I80" s="1400">
        <v>76</v>
      </c>
      <c r="J80" s="1400">
        <v>82</v>
      </c>
      <c r="K80" s="1401">
        <v>84</v>
      </c>
      <c r="L80" s="1262">
        <f t="shared" si="1"/>
        <v>2.4390243902439025E-2</v>
      </c>
      <c r="M80" s="1050"/>
      <c r="N80" s="1050"/>
    </row>
    <row r="81" spans="7:14" x14ac:dyDescent="0.25">
      <c r="G81" s="440" t="s">
        <v>849</v>
      </c>
      <c r="H81" s="742" t="s">
        <v>807</v>
      </c>
      <c r="I81" s="1400">
        <v>0</v>
      </c>
      <c r="J81" s="1400">
        <v>0</v>
      </c>
      <c r="K81" s="1401">
        <v>0</v>
      </c>
      <c r="L81" s="429"/>
      <c r="M81" s="1050"/>
      <c r="N81" s="1050"/>
    </row>
    <row r="82" spans="7:14" x14ac:dyDescent="0.25">
      <c r="G82" s="440" t="s">
        <v>850</v>
      </c>
      <c r="H82" s="742" t="s">
        <v>807</v>
      </c>
      <c r="I82" s="1400">
        <v>0</v>
      </c>
      <c r="J82" s="1400">
        <v>0</v>
      </c>
      <c r="K82" s="1401">
        <v>0</v>
      </c>
      <c r="L82" s="429"/>
      <c r="M82" s="44"/>
      <c r="N82" s="44"/>
    </row>
    <row r="83" spans="7:14" ht="14.25" customHeight="1" x14ac:dyDescent="0.25">
      <c r="G83" s="1448" t="s">
        <v>851</v>
      </c>
      <c r="H83" s="1449"/>
      <c r="I83" s="1450"/>
      <c r="J83" s="1450"/>
      <c r="K83" s="1451"/>
      <c r="L83" s="1454"/>
      <c r="M83" s="44"/>
      <c r="N83" s="44"/>
    </row>
    <row r="84" spans="7:14" ht="14.25" customHeight="1" x14ac:dyDescent="0.25">
      <c r="G84" s="32" t="s">
        <v>852</v>
      </c>
      <c r="H84" s="742" t="s">
        <v>807</v>
      </c>
      <c r="I84" s="1400"/>
      <c r="J84" s="1400"/>
      <c r="K84" s="1401">
        <v>11</v>
      </c>
      <c r="L84" s="1400"/>
      <c r="M84" s="44"/>
      <c r="N84" s="44"/>
    </row>
    <row r="85" spans="7:14" ht="14.25" customHeight="1" x14ac:dyDescent="0.25">
      <c r="G85" s="32" t="s">
        <v>853</v>
      </c>
      <c r="H85" s="742" t="s">
        <v>807</v>
      </c>
      <c r="I85" s="1400">
        <v>48</v>
      </c>
      <c r="J85" s="1400">
        <v>37</v>
      </c>
      <c r="K85" s="1401">
        <v>12</v>
      </c>
      <c r="L85" s="1262">
        <f t="shared" si="1"/>
        <v>-0.67567567567567566</v>
      </c>
      <c r="M85" s="44"/>
      <c r="N85" s="44"/>
    </row>
    <row r="86" spans="7:14" ht="14.25" customHeight="1" x14ac:dyDescent="0.25">
      <c r="G86" s="32" t="s">
        <v>854</v>
      </c>
      <c r="H86" s="742" t="s">
        <v>807</v>
      </c>
      <c r="I86" s="1400">
        <v>12</v>
      </c>
      <c r="J86" s="1400">
        <v>54</v>
      </c>
      <c r="K86" s="1401">
        <v>4</v>
      </c>
      <c r="L86" s="1262">
        <f t="shared" si="1"/>
        <v>-0.92592592592592593</v>
      </c>
      <c r="M86" s="44"/>
      <c r="N86" s="44"/>
    </row>
    <row r="87" spans="7:14" x14ac:dyDescent="0.25">
      <c r="G87" s="1261" t="s">
        <v>855</v>
      </c>
      <c r="H87" s="1406" t="s">
        <v>807</v>
      </c>
      <c r="I87" s="1440">
        <v>1</v>
      </c>
      <c r="J87" s="1440">
        <v>1</v>
      </c>
      <c r="K87" s="1441">
        <v>3</v>
      </c>
      <c r="L87" s="2333">
        <f t="shared" si="1"/>
        <v>2</v>
      </c>
      <c r="M87" s="44"/>
      <c r="N87" s="44"/>
    </row>
    <row r="88" spans="7:14" ht="12.6" customHeight="1" x14ac:dyDescent="0.25">
      <c r="G88" s="1409" t="s">
        <v>824</v>
      </c>
      <c r="H88" s="453"/>
      <c r="I88" s="1442"/>
      <c r="J88" s="1442"/>
      <c r="K88" s="1442"/>
      <c r="L88" s="1443"/>
      <c r="M88" s="44"/>
      <c r="N88" s="44"/>
    </row>
    <row r="89" spans="7:14" ht="12.6" customHeight="1" x14ac:dyDescent="0.25">
      <c r="G89" s="693" t="s">
        <v>856</v>
      </c>
      <c r="H89" s="453"/>
      <c r="I89" s="1442"/>
      <c r="J89" s="1442"/>
      <c r="K89" s="1444"/>
      <c r="L89" s="1442"/>
      <c r="M89" s="44"/>
      <c r="N89" s="44"/>
    </row>
    <row r="90" spans="7:14" ht="12.6" customHeight="1" x14ac:dyDescent="0.25">
      <c r="G90" s="1409" t="s">
        <v>857</v>
      </c>
      <c r="H90" s="453"/>
      <c r="I90" s="1442"/>
      <c r="J90" s="1442"/>
      <c r="K90" s="1442"/>
      <c r="L90" s="1443"/>
      <c r="M90" s="44"/>
      <c r="N90" s="44"/>
    </row>
    <row r="91" spans="7:14" ht="12.6" customHeight="1" x14ac:dyDescent="0.25">
      <c r="G91" s="1409" t="s">
        <v>858</v>
      </c>
      <c r="H91" s="453"/>
      <c r="I91" s="1442"/>
      <c r="J91" s="1445"/>
      <c r="K91" s="1445"/>
      <c r="L91" s="1443"/>
      <c r="M91" s="44"/>
      <c r="N91" s="44"/>
    </row>
    <row r="92" spans="7:14" x14ac:dyDescent="0.25">
      <c r="G92" s="777" t="s">
        <v>859</v>
      </c>
      <c r="H92" s="453"/>
      <c r="I92" s="1442"/>
      <c r="J92" s="1445"/>
      <c r="K92" s="1445"/>
      <c r="L92" s="1443"/>
      <c r="M92" s="44"/>
      <c r="N92" s="44"/>
    </row>
    <row r="93" spans="7:14" x14ac:dyDescent="0.25">
      <c r="G93" s="776"/>
      <c r="I93" s="201"/>
      <c r="J93" s="610"/>
      <c r="K93" s="610"/>
      <c r="L93" s="202"/>
      <c r="M93" s="44"/>
      <c r="N93" s="44"/>
    </row>
    <row r="94" spans="7:14" x14ac:dyDescent="0.25">
      <c r="G94" s="44"/>
      <c r="H94" s="44"/>
      <c r="I94" s="44"/>
      <c r="J94" s="44"/>
      <c r="K94" s="44"/>
      <c r="L94" s="44"/>
      <c r="M94" s="44"/>
      <c r="N94" s="44"/>
    </row>
    <row r="95" spans="7:14" hidden="1" x14ac:dyDescent="0.25">
      <c r="G95" s="44"/>
      <c r="H95" s="44"/>
      <c r="I95" s="44"/>
      <c r="J95" s="44"/>
      <c r="K95" s="44"/>
      <c r="L95" s="44"/>
      <c r="M95" s="44"/>
      <c r="N95" s="44"/>
    </row>
    <row r="96" spans="7:14" ht="13.95" hidden="1" customHeight="1" x14ac:dyDescent="0.25">
      <c r="G96" s="44"/>
      <c r="H96" s="44"/>
      <c r="I96" s="44"/>
      <c r="J96" s="44"/>
      <c r="K96" s="44"/>
      <c r="L96" s="44"/>
      <c r="M96" s="44"/>
      <c r="N96" s="44"/>
    </row>
    <row r="97" spans="7:14" hidden="1" x14ac:dyDescent="0.25">
      <c r="G97" s="44"/>
      <c r="H97" s="44"/>
      <c r="I97" s="44"/>
      <c r="J97" s="44"/>
      <c r="K97" s="44"/>
      <c r="L97" s="44"/>
      <c r="M97" s="44"/>
      <c r="N97" s="44"/>
    </row>
    <row r="98" spans="7:14" hidden="1" x14ac:dyDescent="0.25">
      <c r="G98" s="44"/>
      <c r="H98" s="44"/>
      <c r="I98" s="44"/>
      <c r="J98" s="44"/>
      <c r="K98" s="44"/>
      <c r="L98" s="44"/>
      <c r="M98" s="44"/>
      <c r="N98" s="44"/>
    </row>
    <row r="99" spans="7:14" hidden="1" x14ac:dyDescent="0.25">
      <c r="G99" s="44"/>
      <c r="H99" s="44"/>
      <c r="I99" s="44"/>
      <c r="J99" s="44"/>
      <c r="K99" s="44"/>
      <c r="L99" s="44"/>
      <c r="M99" s="44"/>
      <c r="N99" s="44"/>
    </row>
    <row r="100" spans="7:14" hidden="1" x14ac:dyDescent="0.25">
      <c r="G100" s="44"/>
      <c r="H100" s="44"/>
      <c r="I100" s="44"/>
      <c r="J100" s="44"/>
      <c r="K100" s="44"/>
      <c r="L100" s="44"/>
      <c r="M100" s="44"/>
      <c r="N100" s="44"/>
    </row>
    <row r="101" spans="7:14" hidden="1" x14ac:dyDescent="0.25">
      <c r="G101" s="44"/>
      <c r="H101" s="44"/>
      <c r="I101" s="44"/>
      <c r="J101" s="44"/>
      <c r="K101" s="44"/>
      <c r="L101" s="44"/>
      <c r="M101" s="44"/>
      <c r="N101" s="44"/>
    </row>
    <row r="102" spans="7:14" hidden="1" x14ac:dyDescent="0.25">
      <c r="G102" s="44"/>
      <c r="H102" s="44"/>
      <c r="I102" s="44"/>
      <c r="J102" s="44"/>
      <c r="K102" s="44"/>
      <c r="L102" s="44"/>
      <c r="M102" s="44"/>
      <c r="N102" s="44"/>
    </row>
    <row r="103" spans="7:14" hidden="1" x14ac:dyDescent="0.25">
      <c r="G103" s="44"/>
      <c r="H103" s="44"/>
      <c r="I103" s="44"/>
      <c r="J103" s="44"/>
      <c r="K103" s="44"/>
      <c r="L103" s="44"/>
      <c r="M103" s="44"/>
      <c r="N103" s="44"/>
    </row>
    <row r="104" spans="7:14" hidden="1" x14ac:dyDescent="0.25">
      <c r="G104" s="44"/>
      <c r="H104" s="44"/>
      <c r="I104" s="44"/>
      <c r="J104" s="44"/>
      <c r="K104" s="44"/>
      <c r="L104" s="44"/>
      <c r="M104" s="44"/>
      <c r="N104" s="44"/>
    </row>
    <row r="105" spans="7:14" hidden="1" x14ac:dyDescent="0.25">
      <c r="G105" s="44"/>
      <c r="H105" s="44"/>
      <c r="I105" s="44"/>
      <c r="J105" s="44"/>
      <c r="K105" s="44"/>
      <c r="L105" s="44"/>
      <c r="M105" s="44"/>
      <c r="N105" s="44"/>
    </row>
    <row r="106" spans="7:14" hidden="1" x14ac:dyDescent="0.25">
      <c r="G106" s="44"/>
      <c r="H106" s="44"/>
      <c r="I106" s="44"/>
      <c r="J106" s="44"/>
      <c r="K106" s="44"/>
      <c r="L106" s="44"/>
      <c r="M106" s="44"/>
      <c r="N106" s="44"/>
    </row>
    <row r="107" spans="7:14" hidden="1" x14ac:dyDescent="0.25">
      <c r="G107" s="44"/>
      <c r="H107" s="44"/>
      <c r="I107" s="44"/>
      <c r="J107" s="44"/>
      <c r="K107" s="44"/>
      <c r="L107" s="44"/>
      <c r="M107" s="44"/>
      <c r="N107" s="44"/>
    </row>
    <row r="108" spans="7:14" hidden="1" x14ac:dyDescent="0.25">
      <c r="G108" s="44"/>
      <c r="H108" s="44"/>
      <c r="I108" s="44"/>
      <c r="J108" s="44"/>
      <c r="K108" s="44"/>
      <c r="L108" s="44"/>
      <c r="M108" s="44"/>
      <c r="N108" s="44"/>
    </row>
    <row r="109" spans="7:14" hidden="1" x14ac:dyDescent="0.25">
      <c r="G109" s="44"/>
      <c r="H109" s="44"/>
      <c r="I109" s="44"/>
      <c r="J109" s="44"/>
      <c r="K109" s="44"/>
      <c r="L109" s="44"/>
      <c r="M109" s="44"/>
      <c r="N109" s="44"/>
    </row>
    <row r="110" spans="7:14" hidden="1" x14ac:dyDescent="0.25">
      <c r="G110" s="44"/>
      <c r="H110" s="44"/>
      <c r="I110" s="44"/>
      <c r="J110" s="44"/>
      <c r="K110" s="44"/>
      <c r="L110" s="44"/>
      <c r="M110" s="44"/>
      <c r="N110" s="44"/>
    </row>
    <row r="111" spans="7:14" hidden="1" x14ac:dyDescent="0.25">
      <c r="G111" s="44"/>
      <c r="H111" s="44"/>
      <c r="I111" s="44"/>
      <c r="J111" s="44"/>
      <c r="K111" s="44"/>
      <c r="L111" s="44"/>
      <c r="M111" s="44"/>
      <c r="N111" s="44"/>
    </row>
    <row r="112" spans="7:14" hidden="1" x14ac:dyDescent="0.25">
      <c r="G112" s="44"/>
      <c r="H112" s="44"/>
      <c r="I112" s="44"/>
      <c r="J112" s="44"/>
      <c r="K112" s="44"/>
      <c r="L112" s="44"/>
      <c r="M112" s="44"/>
      <c r="N112" s="44"/>
    </row>
    <row r="113" spans="6:14" hidden="1" x14ac:dyDescent="0.25">
      <c r="G113" s="44"/>
      <c r="H113" s="44"/>
      <c r="I113" s="44"/>
      <c r="J113" s="44"/>
      <c r="K113" s="44"/>
      <c r="L113" s="44"/>
      <c r="M113" s="44"/>
      <c r="N113" s="44"/>
    </row>
    <row r="114" spans="6:14" hidden="1" x14ac:dyDescent="0.25">
      <c r="G114" s="44"/>
      <c r="H114" s="44"/>
      <c r="I114" s="44"/>
      <c r="J114" s="44"/>
      <c r="K114" s="44"/>
      <c r="L114" s="44"/>
      <c r="M114" s="44"/>
      <c r="N114" s="44"/>
    </row>
    <row r="115" spans="6:14" hidden="1" x14ac:dyDescent="0.25">
      <c r="G115" s="44"/>
      <c r="H115" s="44"/>
      <c r="I115" s="44"/>
      <c r="J115" s="44"/>
      <c r="K115" s="44"/>
      <c r="L115" s="44"/>
      <c r="M115" s="44"/>
      <c r="N115" s="44"/>
    </row>
    <row r="116" spans="6:14" hidden="1" x14ac:dyDescent="0.25">
      <c r="G116" s="44"/>
      <c r="H116" s="44"/>
      <c r="I116" s="44"/>
      <c r="J116" s="44"/>
      <c r="K116" s="44"/>
      <c r="L116" s="44"/>
    </row>
    <row r="117" spans="6:14" ht="17.850000000000001" hidden="1" customHeight="1" x14ac:dyDescent="0.25">
      <c r="F117" s="29"/>
      <c r="G117" s="44"/>
      <c r="H117" s="44"/>
      <c r="I117" s="44"/>
      <c r="J117" s="44"/>
      <c r="K117" s="44"/>
      <c r="L117" s="44"/>
    </row>
    <row r="118" spans="6:14" hidden="1" x14ac:dyDescent="0.25">
      <c r="G118" s="44"/>
      <c r="H118" s="44"/>
      <c r="I118" s="44"/>
      <c r="J118" s="44"/>
      <c r="K118" s="44"/>
      <c r="L118" s="44"/>
    </row>
    <row r="119" spans="6:14" hidden="1" x14ac:dyDescent="0.25">
      <c r="G119" s="44"/>
      <c r="H119" s="44"/>
      <c r="I119" s="44"/>
      <c r="J119" s="44"/>
      <c r="K119" s="44"/>
      <c r="L119" s="44"/>
    </row>
    <row r="120" spans="6:14" hidden="1" x14ac:dyDescent="0.25">
      <c r="G120" s="101"/>
    </row>
    <row r="122" spans="6:14" hidden="1" x14ac:dyDescent="0.25">
      <c r="G122" s="32"/>
      <c r="H122" s="1051"/>
      <c r="I122" s="1052"/>
      <c r="J122" s="1052"/>
      <c r="K122" s="1052"/>
      <c r="L122" s="1053"/>
    </row>
  </sheetData>
  <sheetProtection algorithmName="SHA-512" hashValue="Li9ki8+EJHly/IAlNlmXzO4fxYFKEp4m2CyMcDaJ/1nn8BQcEtzpAjeunQ+scePJHIap5Fm2M99v6MQ0y3AE8A==" saltValue="get7FaOS4br0TyuAeRPJlg==" spinCount="100000" sheet="1" objects="1" scenarios="1"/>
  <mergeCells count="4">
    <mergeCell ref="G38:L39"/>
    <mergeCell ref="G9:M14"/>
    <mergeCell ref="B6:E6"/>
    <mergeCell ref="K6:M6"/>
  </mergeCells>
  <pageMargins left="0.70866141732283472" right="0.70866141732283472" top="0.74803149606299213" bottom="0.74803149606299213" header="0.31496062992125984" footer="0.31496062992125984"/>
  <pageSetup scale="30"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0AA9-0891-405A-ABE0-6F6B57850EAA}">
  <sheetPr codeName="Sheet9">
    <tabColor theme="7" tint="0.39997558519241921"/>
    <pageSetUpPr fitToPage="1"/>
  </sheetPr>
  <dimension ref="A1:W167"/>
  <sheetViews>
    <sheetView showGridLines="0" zoomScale="70" zoomScaleNormal="70" zoomScaleSheetLayoutView="50" workbookViewId="0"/>
  </sheetViews>
  <sheetFormatPr defaultColWidth="0" defaultRowHeight="14.4" zeroHeight="1" x14ac:dyDescent="0.3"/>
  <cols>
    <col min="1" max="1" width="3.6640625" customWidth="1"/>
    <col min="2" max="5" width="9.109375" customWidth="1"/>
    <col min="6" max="6" width="4.33203125" customWidth="1"/>
    <col min="7" max="7" width="105" style="2" bestFit="1" customWidth="1"/>
    <col min="8" max="10" width="18.6640625" style="2" customWidth="1"/>
    <col min="11" max="11" width="24.33203125" style="439" customWidth="1"/>
    <col min="12" max="15" width="18.6640625" style="2" customWidth="1"/>
    <col min="16" max="16" width="14.109375" customWidth="1"/>
    <col min="17" max="17" width="16.6640625" customWidth="1"/>
    <col min="18" max="19" width="16.6640625" hidden="1" customWidth="1"/>
    <col min="20" max="20" width="8.6640625" hidden="1" customWidth="1"/>
    <col min="21" max="23" width="16.6640625" hidden="1" customWidth="1"/>
    <col min="24" max="16384" width="9.5546875" hidden="1"/>
  </cols>
  <sheetData>
    <row r="1" spans="2:18" x14ac:dyDescent="0.3">
      <c r="G1"/>
      <c r="H1"/>
      <c r="I1"/>
      <c r="J1"/>
      <c r="K1" s="678"/>
      <c r="L1"/>
      <c r="M1"/>
      <c r="N1"/>
      <c r="O1"/>
    </row>
    <row r="2" spans="2:18" x14ac:dyDescent="0.3">
      <c r="G2"/>
      <c r="H2"/>
      <c r="I2"/>
      <c r="J2"/>
      <c r="K2" s="678"/>
      <c r="L2"/>
      <c r="M2"/>
      <c r="N2"/>
      <c r="O2"/>
    </row>
    <row r="3" spans="2:18" x14ac:dyDescent="0.3">
      <c r="G3"/>
      <c r="H3"/>
      <c r="I3"/>
      <c r="J3"/>
      <c r="K3" s="678"/>
      <c r="L3"/>
      <c r="M3"/>
      <c r="N3"/>
      <c r="O3"/>
      <c r="P3" s="2"/>
    </row>
    <row r="4" spans="2:18" x14ac:dyDescent="0.3">
      <c r="G4"/>
      <c r="H4"/>
      <c r="I4"/>
      <c r="J4"/>
      <c r="K4" s="678"/>
      <c r="L4"/>
      <c r="M4"/>
      <c r="N4"/>
      <c r="O4"/>
    </row>
    <row r="5" spans="2:18" x14ac:dyDescent="0.3">
      <c r="B5" s="141"/>
      <c r="C5" s="141"/>
      <c r="D5" s="141"/>
      <c r="E5" s="141"/>
      <c r="G5" s="141"/>
      <c r="H5" s="141"/>
      <c r="I5" s="141"/>
      <c r="J5" s="141"/>
      <c r="K5" s="854"/>
      <c r="L5" s="141"/>
      <c r="M5" s="141"/>
      <c r="N5" s="141"/>
      <c r="O5" s="141"/>
      <c r="P5" s="141"/>
      <c r="Q5" s="2"/>
    </row>
    <row r="6" spans="2:18" ht="21" x14ac:dyDescent="0.4">
      <c r="B6" s="142" t="s">
        <v>1</v>
      </c>
      <c r="C6" s="141"/>
      <c r="D6" s="141"/>
      <c r="E6" s="141"/>
      <c r="G6" s="142" t="s">
        <v>861</v>
      </c>
      <c r="H6" s="141"/>
      <c r="I6" s="141"/>
      <c r="J6" s="141"/>
      <c r="K6" s="854"/>
      <c r="L6" s="141"/>
      <c r="M6" s="141"/>
      <c r="N6" s="141"/>
      <c r="O6" s="141"/>
      <c r="P6" s="141"/>
      <c r="Q6" s="2"/>
    </row>
    <row r="7" spans="2:18" ht="15" thickBot="1" x14ac:dyDescent="0.35">
      <c r="B7" s="143"/>
      <c r="C7" s="143"/>
      <c r="D7" s="143"/>
      <c r="E7" s="143"/>
      <c r="G7" s="143"/>
      <c r="H7" s="143"/>
      <c r="I7" s="143"/>
      <c r="J7" s="143"/>
      <c r="K7" s="855"/>
      <c r="L7" s="143"/>
      <c r="M7" s="143"/>
      <c r="N7" s="143"/>
      <c r="O7" s="143"/>
      <c r="P7" s="143"/>
      <c r="Q7" s="2"/>
    </row>
    <row r="8" spans="2:18" x14ac:dyDescent="0.3">
      <c r="G8" s="11"/>
      <c r="H8" s="11"/>
      <c r="I8" s="11"/>
      <c r="J8" s="11"/>
      <c r="L8" s="11"/>
      <c r="M8" s="11"/>
      <c r="N8" s="11"/>
      <c r="O8" s="11"/>
    </row>
    <row r="9" spans="2:18" ht="14.25" customHeight="1" x14ac:dyDescent="0.3">
      <c r="G9" s="2910" t="s">
        <v>862</v>
      </c>
      <c r="H9" s="2910"/>
      <c r="I9" s="2910"/>
      <c r="J9" s="2910"/>
      <c r="K9" s="2910"/>
      <c r="L9" s="2910"/>
      <c r="M9" s="2910"/>
      <c r="N9" s="2910"/>
      <c r="O9" s="2910"/>
      <c r="P9" s="2910"/>
      <c r="Q9" s="95"/>
      <c r="R9" s="95"/>
    </row>
    <row r="10" spans="2:18" x14ac:dyDescent="0.3">
      <c r="G10" s="2910"/>
      <c r="H10" s="2910"/>
      <c r="I10" s="2910"/>
      <c r="J10" s="2910"/>
      <c r="K10" s="2910"/>
      <c r="L10" s="2910"/>
      <c r="M10" s="2910"/>
      <c r="N10" s="2910"/>
      <c r="O10" s="2910"/>
      <c r="P10" s="2910"/>
      <c r="Q10" s="95"/>
      <c r="R10" s="95"/>
    </row>
    <row r="11" spans="2:18" x14ac:dyDescent="0.3">
      <c r="G11" s="2910"/>
      <c r="H11" s="2910"/>
      <c r="I11" s="2910"/>
      <c r="J11" s="2910"/>
      <c r="K11" s="2910"/>
      <c r="L11" s="2910"/>
      <c r="M11" s="2910"/>
      <c r="N11" s="2910"/>
      <c r="O11" s="2910"/>
      <c r="P11" s="2910"/>
    </row>
    <row r="12" spans="2:18" x14ac:dyDescent="0.3">
      <c r="G12" s="2910"/>
      <c r="H12" s="2910"/>
      <c r="I12" s="2910"/>
      <c r="J12" s="2910"/>
      <c r="K12" s="2910"/>
      <c r="L12" s="2910"/>
      <c r="M12" s="2910"/>
      <c r="N12" s="2910"/>
      <c r="O12" s="2910"/>
      <c r="P12" s="2910"/>
    </row>
    <row r="13" spans="2:18" x14ac:dyDescent="0.3"/>
    <row r="14" spans="2:18" ht="27.6" x14ac:dyDescent="0.3">
      <c r="G14" s="144" t="s">
        <v>863</v>
      </c>
      <c r="H14" s="39"/>
      <c r="I14" s="39"/>
      <c r="J14" s="39"/>
      <c r="K14" s="850"/>
      <c r="L14" s="39"/>
      <c r="M14" s="39"/>
      <c r="N14" s="39"/>
      <c r="O14" s="39"/>
    </row>
    <row r="15" spans="2:18" x14ac:dyDescent="0.3">
      <c r="G15" s="159" t="s">
        <v>864</v>
      </c>
      <c r="H15" s="62"/>
      <c r="I15" s="62"/>
      <c r="J15" s="62"/>
      <c r="K15" s="850"/>
      <c r="L15" s="62"/>
      <c r="M15" s="62"/>
      <c r="N15" s="62"/>
      <c r="O15" s="62"/>
    </row>
    <row r="16" spans="2:18" x14ac:dyDescent="0.3">
      <c r="G16" s="147" t="s">
        <v>9</v>
      </c>
      <c r="H16" s="7"/>
      <c r="I16" s="7"/>
      <c r="J16" s="7"/>
      <c r="K16" s="851"/>
      <c r="L16" s="7"/>
      <c r="M16" s="7"/>
      <c r="N16" s="7"/>
      <c r="O16" s="7"/>
    </row>
    <row r="17" spans="7:16" x14ac:dyDescent="0.3">
      <c r="G17" s="151"/>
      <c r="H17" s="150" t="s">
        <v>730</v>
      </c>
      <c r="I17" s="150" t="s">
        <v>731</v>
      </c>
      <c r="J17" s="169" t="s">
        <v>732</v>
      </c>
      <c r="K17" s="150" t="s">
        <v>733</v>
      </c>
      <c r="L17"/>
      <c r="N17"/>
      <c r="O17"/>
    </row>
    <row r="18" spans="7:16" ht="18" customHeight="1" x14ac:dyDescent="0.3">
      <c r="G18" s="38" t="s">
        <v>865</v>
      </c>
      <c r="H18" s="793">
        <v>2.075610280905134</v>
      </c>
      <c r="I18" s="957">
        <v>2.9598517244149543</v>
      </c>
      <c r="J18" s="916">
        <v>3.71</v>
      </c>
      <c r="K18" s="949">
        <v>0.25344116713593834</v>
      </c>
      <c r="L18"/>
      <c r="M18" s="559"/>
      <c r="N18" s="575"/>
      <c r="O18"/>
    </row>
    <row r="19" spans="7:16" ht="18" customHeight="1" x14ac:dyDescent="0.3">
      <c r="G19" s="815" t="s">
        <v>866</v>
      </c>
      <c r="H19" s="437">
        <v>7.0000000000000007E-2</v>
      </c>
      <c r="I19" s="958">
        <v>0.14000000000000001</v>
      </c>
      <c r="J19" s="438">
        <v>0.14000000000000001</v>
      </c>
      <c r="K19" s="950"/>
      <c r="L19"/>
      <c r="M19" s="559"/>
      <c r="N19"/>
      <c r="O19"/>
    </row>
    <row r="20" spans="7:16" ht="18" customHeight="1" x14ac:dyDescent="0.3">
      <c r="G20" s="574" t="s">
        <v>867</v>
      </c>
      <c r="H20" s="33">
        <v>3.98</v>
      </c>
      <c r="I20" s="33">
        <v>3.25</v>
      </c>
      <c r="J20" s="794">
        <v>1.63</v>
      </c>
      <c r="K20" s="951">
        <v>-0.49846153846153851</v>
      </c>
      <c r="L20"/>
      <c r="M20" s="559"/>
      <c r="N20"/>
      <c r="O20"/>
    </row>
    <row r="21" spans="7:16" s="705" customFormat="1" ht="23.25" customHeight="1" x14ac:dyDescent="0.3">
      <c r="G21" s="2933" t="s">
        <v>868</v>
      </c>
      <c r="H21" s="2933"/>
      <c r="I21" s="2933"/>
      <c r="J21" s="2933"/>
      <c r="K21" s="2933"/>
      <c r="L21" s="106"/>
      <c r="M21" s="106"/>
      <c r="N21" s="106"/>
      <c r="O21" s="106"/>
      <c r="P21" s="106"/>
    </row>
    <row r="22" spans="7:16" s="705" customFormat="1" ht="24" customHeight="1" x14ac:dyDescent="0.3">
      <c r="G22" s="2934" t="s">
        <v>869</v>
      </c>
      <c r="H22" s="2934"/>
      <c r="I22" s="2934"/>
      <c r="J22" s="2934"/>
      <c r="K22" s="2934"/>
      <c r="L22" s="798"/>
      <c r="M22" s="798"/>
      <c r="N22" s="798"/>
      <c r="O22" s="798"/>
      <c r="P22" s="798"/>
    </row>
    <row r="23" spans="7:16" s="705" customFormat="1" ht="23.25" customHeight="1" x14ac:dyDescent="0.3">
      <c r="G23" s="2934" t="s">
        <v>870</v>
      </c>
      <c r="H23" s="2934"/>
      <c r="I23" s="2934"/>
      <c r="J23" s="2934"/>
      <c r="K23" s="2934"/>
      <c r="L23" s="106"/>
      <c r="M23" s="106"/>
      <c r="N23" s="106"/>
      <c r="O23" s="106"/>
      <c r="P23" s="106"/>
    </row>
    <row r="24" spans="7:16" s="705" customFormat="1" ht="11.4" x14ac:dyDescent="0.3">
      <c r="G24" s="2928" t="s">
        <v>871</v>
      </c>
      <c r="H24" s="2928"/>
      <c r="I24" s="2928"/>
      <c r="J24" s="2928"/>
      <c r="K24" s="2928"/>
      <c r="L24" s="106"/>
      <c r="M24" s="106"/>
      <c r="N24" s="106"/>
      <c r="O24" s="106"/>
      <c r="P24" s="106"/>
    </row>
    <row r="25" spans="7:16" s="705" customFormat="1" ht="11.4" x14ac:dyDescent="0.3">
      <c r="G25" s="2928" t="s">
        <v>872</v>
      </c>
      <c r="H25" s="2928"/>
      <c r="I25" s="2928"/>
      <c r="J25" s="2928"/>
      <c r="K25" s="2928"/>
      <c r="L25" s="106"/>
      <c r="M25" s="106"/>
      <c r="N25" s="106"/>
      <c r="O25" s="106"/>
      <c r="P25" s="106"/>
    </row>
    <row r="26" spans="7:16" s="705" customFormat="1" ht="10.199999999999999" x14ac:dyDescent="0.3">
      <c r="G26" s="532"/>
      <c r="H26" s="532"/>
      <c r="I26" s="532"/>
      <c r="J26" s="532"/>
      <c r="K26" s="532"/>
      <c r="L26" s="106"/>
      <c r="M26" s="106"/>
      <c r="N26" s="106"/>
      <c r="O26" s="106"/>
      <c r="P26" s="106"/>
    </row>
    <row r="27" spans="7:16" x14ac:dyDescent="0.3">
      <c r="G27" s="11"/>
      <c r="H27" s="11"/>
      <c r="I27" s="11"/>
      <c r="J27" s="11"/>
      <c r="L27" s="11"/>
      <c r="M27" s="11"/>
      <c r="N27" s="11"/>
      <c r="O27" s="11"/>
    </row>
    <row r="28" spans="7:16" ht="16.8" x14ac:dyDescent="0.3">
      <c r="G28" s="160" t="s">
        <v>873</v>
      </c>
      <c r="H28" s="11"/>
      <c r="I28" s="11"/>
      <c r="J28" s="11"/>
      <c r="L28" s="11"/>
      <c r="M28" s="11"/>
      <c r="N28" s="11"/>
      <c r="O28" s="11"/>
    </row>
    <row r="29" spans="7:16" x14ac:dyDescent="0.3">
      <c r="G29" s="157"/>
      <c r="H29" s="150" t="s">
        <v>730</v>
      </c>
      <c r="I29" s="150" t="s">
        <v>731</v>
      </c>
      <c r="J29" s="169" t="s">
        <v>732</v>
      </c>
      <c r="K29" s="150" t="s">
        <v>733</v>
      </c>
      <c r="L29"/>
      <c r="M29" s="566"/>
      <c r="N29" s="566"/>
      <c r="O29" s="566"/>
    </row>
    <row r="30" spans="7:16" x14ac:dyDescent="0.3">
      <c r="G30" s="65" t="s">
        <v>874</v>
      </c>
      <c r="H30" s="128">
        <v>9675015.5800000001</v>
      </c>
      <c r="I30" s="128">
        <v>14269735.68000002</v>
      </c>
      <c r="J30" s="1054">
        <v>15205147</v>
      </c>
      <c r="K30" s="949">
        <v>6.5552112595261364E-2</v>
      </c>
      <c r="L30" s="833"/>
      <c r="M30" s="567"/>
      <c r="N30" s="568"/>
      <c r="O30" s="569"/>
    </row>
    <row r="31" spans="7:16" x14ac:dyDescent="0.3">
      <c r="G31" s="156" t="s">
        <v>875</v>
      </c>
      <c r="H31" s="173">
        <v>3814992.76</v>
      </c>
      <c r="I31" s="173">
        <v>7352969.0899999943</v>
      </c>
      <c r="J31" s="1055">
        <v>6924820</v>
      </c>
      <c r="K31" s="950">
        <v>-5.8228055192327023E-2</v>
      </c>
      <c r="L31" s="833"/>
      <c r="M31" s="567"/>
      <c r="N31" s="568"/>
      <c r="O31" s="569"/>
    </row>
    <row r="32" spans="7:16" x14ac:dyDescent="0.3">
      <c r="G32" s="45" t="s">
        <v>876</v>
      </c>
      <c r="H32" s="128">
        <v>13490008.34</v>
      </c>
      <c r="I32" s="597">
        <v>21622704.770000014</v>
      </c>
      <c r="J32" s="704">
        <v>22129968</v>
      </c>
      <c r="K32" s="1511">
        <v>2.3459749156996199E-2</v>
      </c>
      <c r="L32" s="640"/>
      <c r="M32" s="567"/>
      <c r="N32" s="568"/>
      <c r="O32" s="569"/>
    </row>
    <row r="33" spans="7:15" x14ac:dyDescent="0.3">
      <c r="G33" s="2929" t="s">
        <v>877</v>
      </c>
      <c r="H33" s="2929"/>
      <c r="I33" s="2929"/>
      <c r="J33" s="2929"/>
      <c r="K33" s="2929"/>
      <c r="L33" s="640"/>
      <c r="M33" s="567"/>
      <c r="N33" s="568"/>
      <c r="O33" s="569"/>
    </row>
    <row r="34" spans="7:15" x14ac:dyDescent="0.3">
      <c r="G34" s="11"/>
      <c r="H34" s="605"/>
      <c r="I34" s="605"/>
      <c r="J34" s="604"/>
      <c r="L34" s="605"/>
      <c r="M34" s="11"/>
      <c r="N34" s="11"/>
      <c r="O34" s="11"/>
    </row>
    <row r="35" spans="7:15" x14ac:dyDescent="0.3">
      <c r="G35" s="11"/>
      <c r="H35" s="11"/>
      <c r="I35" s="11"/>
      <c r="J35" s="11"/>
      <c r="L35" s="605"/>
      <c r="M35" s="11"/>
      <c r="N35" s="11"/>
      <c r="O35" s="11"/>
    </row>
    <row r="36" spans="7:15" x14ac:dyDescent="0.3">
      <c r="G36" s="160" t="s">
        <v>12</v>
      </c>
      <c r="H36" s="213"/>
      <c r="I36" s="213"/>
      <c r="J36" s="213"/>
      <c r="L36" s="11"/>
      <c r="M36" s="11"/>
      <c r="N36" s="11"/>
      <c r="O36" s="11"/>
    </row>
    <row r="37" spans="7:15" x14ac:dyDescent="0.3">
      <c r="G37" s="157"/>
      <c r="H37" s="150" t="s">
        <v>730</v>
      </c>
      <c r="I37" s="150" t="s">
        <v>731</v>
      </c>
      <c r="J37" s="169" t="s">
        <v>732</v>
      </c>
      <c r="K37" s="150" t="s">
        <v>733</v>
      </c>
      <c r="L37"/>
      <c r="M37"/>
      <c r="N37"/>
      <c r="O37"/>
    </row>
    <row r="38" spans="7:15" x14ac:dyDescent="0.3">
      <c r="G38" s="158" t="s">
        <v>878</v>
      </c>
      <c r="H38" s="167"/>
      <c r="I38" s="167"/>
      <c r="J38" s="618"/>
      <c r="K38" s="1509"/>
      <c r="L38"/>
      <c r="M38"/>
      <c r="N38"/>
      <c r="O38"/>
    </row>
    <row r="39" spans="7:15" x14ac:dyDescent="0.3">
      <c r="G39" s="65" t="s">
        <v>879</v>
      </c>
      <c r="H39" s="762">
        <v>0</v>
      </c>
      <c r="I39" s="762">
        <v>0</v>
      </c>
      <c r="J39" s="1469">
        <v>3</v>
      </c>
      <c r="K39" s="449">
        <v>1</v>
      </c>
      <c r="L39"/>
      <c r="M39"/>
      <c r="N39"/>
      <c r="O39"/>
    </row>
    <row r="40" spans="7:15" x14ac:dyDescent="0.3">
      <c r="G40" s="65" t="s">
        <v>880</v>
      </c>
      <c r="H40" s="22">
        <v>0</v>
      </c>
      <c r="I40" s="22">
        <v>0</v>
      </c>
      <c r="J40" s="765">
        <v>0.19730161109261227</v>
      </c>
      <c r="K40" s="449">
        <v>1</v>
      </c>
      <c r="L40"/>
      <c r="M40"/>
      <c r="N40"/>
      <c r="O40"/>
    </row>
    <row r="41" spans="7:15" x14ac:dyDescent="0.3">
      <c r="G41" s="65" t="s">
        <v>881</v>
      </c>
      <c r="H41" s="22">
        <v>0</v>
      </c>
      <c r="I41" s="22">
        <v>0</v>
      </c>
      <c r="J41" s="765">
        <v>0.39460322218522453</v>
      </c>
      <c r="K41" s="449">
        <v>1</v>
      </c>
      <c r="L41"/>
      <c r="M41"/>
      <c r="N41"/>
      <c r="O41"/>
    </row>
    <row r="42" spans="7:15" x14ac:dyDescent="0.3">
      <c r="G42" s="158" t="s">
        <v>882</v>
      </c>
      <c r="H42" s="167"/>
      <c r="I42" s="959"/>
      <c r="J42" s="1470"/>
      <c r="K42" s="1510"/>
      <c r="L42"/>
      <c r="M42"/>
      <c r="N42"/>
      <c r="O42"/>
    </row>
    <row r="43" spans="7:15" x14ac:dyDescent="0.3">
      <c r="G43" s="65" t="s">
        <v>883</v>
      </c>
      <c r="H43" s="468">
        <v>1</v>
      </c>
      <c r="I43" s="468">
        <v>3</v>
      </c>
      <c r="J43" s="1471">
        <v>0</v>
      </c>
      <c r="K43" s="449">
        <f t="shared" ref="K43:K49" si="0">(J43-I43)/I43</f>
        <v>-1</v>
      </c>
      <c r="L43"/>
      <c r="M43"/>
      <c r="N43"/>
      <c r="O43"/>
    </row>
    <row r="44" spans="7:15" x14ac:dyDescent="0.3">
      <c r="G44" s="65" t="s">
        <v>884</v>
      </c>
      <c r="H44" s="773">
        <v>0.2621236953540117</v>
      </c>
      <c r="I44" s="773">
        <v>0.40799845113996014</v>
      </c>
      <c r="J44" s="774">
        <v>0</v>
      </c>
      <c r="K44" s="449">
        <f t="shared" si="0"/>
        <v>-1</v>
      </c>
      <c r="L44"/>
      <c r="M44"/>
      <c r="N44"/>
      <c r="O44"/>
    </row>
    <row r="45" spans="7:15" x14ac:dyDescent="0.3">
      <c r="G45" s="65" t="s">
        <v>885</v>
      </c>
      <c r="H45" s="773">
        <v>5.2424739070802334E-2</v>
      </c>
      <c r="I45" s="773">
        <v>8.1599690227992031E-2</v>
      </c>
      <c r="J45" s="774">
        <v>0</v>
      </c>
      <c r="K45" s="449">
        <f t="shared" si="0"/>
        <v>-1</v>
      </c>
      <c r="L45"/>
      <c r="M45"/>
      <c r="N45"/>
      <c r="O45"/>
    </row>
    <row r="46" spans="7:15" x14ac:dyDescent="0.3">
      <c r="G46" s="158" t="s">
        <v>886</v>
      </c>
      <c r="H46" s="167"/>
      <c r="I46" s="167"/>
      <c r="J46" s="1472"/>
      <c r="K46" s="1510"/>
      <c r="L46"/>
      <c r="M46"/>
      <c r="N46"/>
      <c r="O46"/>
    </row>
    <row r="47" spans="7:15" x14ac:dyDescent="0.3">
      <c r="G47" s="65" t="s">
        <v>887</v>
      </c>
      <c r="H47" s="22">
        <v>1</v>
      </c>
      <c r="I47" s="439">
        <v>3</v>
      </c>
      <c r="J47" s="1473">
        <v>3</v>
      </c>
      <c r="K47" s="1507"/>
      <c r="L47"/>
      <c r="M47"/>
      <c r="N47"/>
      <c r="O47"/>
    </row>
    <row r="48" spans="7:15" x14ac:dyDescent="0.3">
      <c r="G48" s="65" t="s">
        <v>888</v>
      </c>
      <c r="H48" s="764">
        <v>7.4128938603754788E-2</v>
      </c>
      <c r="I48" s="764">
        <v>0.14000000000000001</v>
      </c>
      <c r="J48" s="765">
        <v>0.13556278075051895</v>
      </c>
      <c r="K48" s="1507">
        <f t="shared" si="0"/>
        <v>-3.1694423210579047E-2</v>
      </c>
      <c r="L48"/>
      <c r="M48"/>
      <c r="N48"/>
      <c r="O48"/>
    </row>
    <row r="49" spans="7:15" x14ac:dyDescent="0.3">
      <c r="G49" s="45" t="s">
        <v>889</v>
      </c>
      <c r="H49" s="766">
        <v>1.4825787720750957E-2</v>
      </c>
      <c r="I49" s="766">
        <v>2.7836693624339364E-2</v>
      </c>
      <c r="J49" s="767">
        <v>2.7112556150103787E-2</v>
      </c>
      <c r="K49" s="1508">
        <f t="shared" si="0"/>
        <v>-2.6013774624527204E-2</v>
      </c>
      <c r="L49"/>
      <c r="M49"/>
      <c r="N49"/>
      <c r="O49"/>
    </row>
    <row r="50" spans="7:15" x14ac:dyDescent="0.3">
      <c r="G50" s="64"/>
      <c r="I50" s="119"/>
      <c r="J50"/>
      <c r="K50" s="678"/>
      <c r="L50"/>
      <c r="M50"/>
      <c r="N50"/>
      <c r="O50"/>
    </row>
    <row r="51" spans="7:15" x14ac:dyDescent="0.3">
      <c r="G51" s="64"/>
      <c r="I51" s="119"/>
      <c r="J51"/>
      <c r="K51" s="678"/>
      <c r="L51"/>
      <c r="M51"/>
      <c r="N51"/>
      <c r="O51"/>
    </row>
    <row r="52" spans="7:15" x14ac:dyDescent="0.3">
      <c r="G52" s="160" t="s">
        <v>13</v>
      </c>
      <c r="I52" s="119"/>
      <c r="J52"/>
      <c r="K52" s="678"/>
      <c r="L52"/>
      <c r="M52"/>
      <c r="N52"/>
      <c r="O52"/>
    </row>
    <row r="53" spans="7:15" x14ac:dyDescent="0.3">
      <c r="G53" s="157"/>
      <c r="H53" s="150" t="s">
        <v>730</v>
      </c>
      <c r="I53" s="150" t="s">
        <v>731</v>
      </c>
      <c r="J53" s="169" t="s">
        <v>732</v>
      </c>
      <c r="K53" s="150" t="s">
        <v>733</v>
      </c>
      <c r="L53"/>
      <c r="M53"/>
      <c r="N53"/>
      <c r="O53"/>
    </row>
    <row r="54" spans="7:15" x14ac:dyDescent="0.3">
      <c r="G54" s="158" t="s">
        <v>890</v>
      </c>
      <c r="H54" s="167"/>
      <c r="I54" s="167"/>
      <c r="J54" s="618"/>
      <c r="K54" s="1509"/>
      <c r="L54"/>
      <c r="M54"/>
      <c r="N54"/>
      <c r="O54"/>
    </row>
    <row r="55" spans="7:15" x14ac:dyDescent="0.3">
      <c r="G55" s="4" t="s">
        <v>891</v>
      </c>
      <c r="H55" s="21">
        <v>14</v>
      </c>
      <c r="I55" s="21">
        <v>43</v>
      </c>
      <c r="J55" s="580">
        <v>59</v>
      </c>
      <c r="K55" s="449">
        <f t="shared" ref="K55:K65" si="1">(J55-I55)/I55</f>
        <v>0.37209302325581395</v>
      </c>
      <c r="L55"/>
      <c r="M55"/>
      <c r="N55"/>
      <c r="O55"/>
    </row>
    <row r="56" spans="7:15" x14ac:dyDescent="0.3">
      <c r="G56" s="65" t="s">
        <v>892</v>
      </c>
      <c r="H56" s="768">
        <v>1.4470260935745181</v>
      </c>
      <c r="I56" s="768">
        <v>3.013370462093937</v>
      </c>
      <c r="J56" s="769">
        <v>3.8802650181547076</v>
      </c>
      <c r="K56" s="1507">
        <f t="shared" si="1"/>
        <v>0.28768270180042221</v>
      </c>
      <c r="L56" s="559"/>
      <c r="M56"/>
      <c r="N56"/>
      <c r="O56"/>
    </row>
    <row r="57" spans="7:15" x14ac:dyDescent="0.3">
      <c r="G57" s="65" t="s">
        <v>893</v>
      </c>
      <c r="H57" s="768">
        <v>0.14956317967753785</v>
      </c>
      <c r="I57" s="768">
        <v>0.60267409241878733</v>
      </c>
      <c r="J57" s="769">
        <v>0.77605300363094154</v>
      </c>
      <c r="K57" s="1507">
        <f t="shared" si="1"/>
        <v>0.28768270180042238</v>
      </c>
      <c r="L57" s="559"/>
      <c r="M57"/>
      <c r="N57"/>
      <c r="O57"/>
    </row>
    <row r="58" spans="7:15" x14ac:dyDescent="0.3">
      <c r="G58" s="158" t="s">
        <v>894</v>
      </c>
      <c r="H58" s="167"/>
      <c r="I58" s="167"/>
      <c r="J58" s="618"/>
      <c r="K58" s="1510"/>
      <c r="L58" s="559"/>
      <c r="M58"/>
      <c r="N58"/>
      <c r="O58"/>
    </row>
    <row r="59" spans="7:15" x14ac:dyDescent="0.3">
      <c r="G59" s="65" t="s">
        <v>895</v>
      </c>
      <c r="H59" s="22">
        <v>14</v>
      </c>
      <c r="I59" s="22">
        <v>21</v>
      </c>
      <c r="J59" s="699">
        <v>23</v>
      </c>
      <c r="K59" s="1507">
        <f t="shared" si="1"/>
        <v>9.5238095238095233E-2</v>
      </c>
      <c r="L59" s="559"/>
      <c r="M59"/>
      <c r="N59"/>
      <c r="O59"/>
    </row>
    <row r="60" spans="7:15" x14ac:dyDescent="0.3">
      <c r="G60" s="65" t="s">
        <v>896</v>
      </c>
      <c r="H60" s="768">
        <v>3.6697317349561631</v>
      </c>
      <c r="I60" s="768">
        <v>2.855989157979721</v>
      </c>
      <c r="J60" s="769">
        <v>3.3213859710432905</v>
      </c>
      <c r="K60" s="1507">
        <f t="shared" si="1"/>
        <v>0.16295468481147296</v>
      </c>
      <c r="L60" s="559"/>
      <c r="M60"/>
      <c r="N60"/>
      <c r="O60"/>
    </row>
    <row r="61" spans="7:15" x14ac:dyDescent="0.3">
      <c r="G61" s="65" t="s">
        <v>897</v>
      </c>
      <c r="H61" s="768">
        <v>0.73394634699123262</v>
      </c>
      <c r="I61" s="768">
        <v>0.57119783159594428</v>
      </c>
      <c r="J61" s="769">
        <v>0.66427719420865816</v>
      </c>
      <c r="K61" s="1507">
        <f t="shared" si="1"/>
        <v>0.16295468481147291</v>
      </c>
      <c r="L61" s="559"/>
      <c r="M61"/>
      <c r="N61"/>
      <c r="O61"/>
    </row>
    <row r="62" spans="7:15" x14ac:dyDescent="0.3">
      <c r="G62" s="158" t="s">
        <v>898</v>
      </c>
      <c r="H62" s="167"/>
      <c r="I62" s="167"/>
      <c r="J62" s="618"/>
      <c r="K62" s="1510"/>
      <c r="L62"/>
      <c r="M62"/>
      <c r="N62"/>
      <c r="O62"/>
    </row>
    <row r="63" spans="7:15" x14ac:dyDescent="0.3">
      <c r="G63" s="65" t="s">
        <v>899</v>
      </c>
      <c r="H63" s="439">
        <v>28</v>
      </c>
      <c r="I63" s="439">
        <v>64</v>
      </c>
      <c r="J63" s="770">
        <v>82</v>
      </c>
      <c r="K63" s="1507">
        <f t="shared" si="1"/>
        <v>0.28125</v>
      </c>
      <c r="L63"/>
      <c r="M63"/>
      <c r="N63"/>
      <c r="O63"/>
    </row>
    <row r="64" spans="7:15" x14ac:dyDescent="0.3">
      <c r="G64" s="65" t="s">
        <v>900</v>
      </c>
      <c r="H64" s="768">
        <v>2.075610280905134</v>
      </c>
      <c r="I64" s="768">
        <v>2.9598517244149543</v>
      </c>
      <c r="J64" s="769">
        <v>3.7053826738475175</v>
      </c>
      <c r="K64" s="1507">
        <f t="shared" si="1"/>
        <v>0.25188118150747069</v>
      </c>
      <c r="L64" s="559"/>
      <c r="M64"/>
      <c r="N64"/>
      <c r="O64"/>
    </row>
    <row r="65" spans="7:15" x14ac:dyDescent="0.3">
      <c r="G65" s="45" t="s">
        <v>901</v>
      </c>
      <c r="H65" s="771">
        <v>0.41512205618102682</v>
      </c>
      <c r="I65" s="771">
        <v>0.59197034488299083</v>
      </c>
      <c r="J65" s="772">
        <v>0.74107653476950353</v>
      </c>
      <c r="K65" s="1508">
        <f t="shared" si="1"/>
        <v>0.2518811815074708</v>
      </c>
      <c r="L65" s="422"/>
      <c r="M65" s="422"/>
      <c r="N65" s="422"/>
      <c r="O65"/>
    </row>
    <row r="66" spans="7:15" x14ac:dyDescent="0.3">
      <c r="G66" s="64"/>
      <c r="I66" s="119"/>
      <c r="J66"/>
      <c r="K66" s="678"/>
      <c r="L66"/>
      <c r="M66"/>
      <c r="N66"/>
      <c r="O66"/>
    </row>
    <row r="67" spans="7:15" x14ac:dyDescent="0.3">
      <c r="G67" s="64"/>
      <c r="I67" s="119"/>
      <c r="J67"/>
      <c r="K67" s="678"/>
      <c r="L67"/>
      <c r="M67"/>
      <c r="N67"/>
      <c r="O67"/>
    </row>
    <row r="68" spans="7:15" x14ac:dyDescent="0.3">
      <c r="G68" s="161" t="s">
        <v>14</v>
      </c>
      <c r="I68" s="119"/>
      <c r="J68"/>
      <c r="K68" s="678"/>
      <c r="L68"/>
      <c r="M68"/>
      <c r="N68"/>
      <c r="O68"/>
    </row>
    <row r="69" spans="7:15" x14ac:dyDescent="0.3">
      <c r="G69" s="157"/>
      <c r="H69" s="150" t="s">
        <v>730</v>
      </c>
      <c r="I69" s="150" t="s">
        <v>731</v>
      </c>
      <c r="J69" s="169" t="s">
        <v>732</v>
      </c>
      <c r="K69" s="150" t="s">
        <v>733</v>
      </c>
      <c r="L69"/>
      <c r="M69"/>
      <c r="N69"/>
      <c r="O69"/>
    </row>
    <row r="70" spans="7:15" x14ac:dyDescent="0.3">
      <c r="G70" s="158" t="s">
        <v>902</v>
      </c>
      <c r="H70" s="167"/>
      <c r="I70" s="167"/>
      <c r="J70" s="618"/>
      <c r="K70" s="437"/>
      <c r="L70"/>
      <c r="M70"/>
      <c r="N70"/>
      <c r="O70"/>
    </row>
    <row r="71" spans="7:15" x14ac:dyDescent="0.3">
      <c r="G71" s="4" t="s">
        <v>903</v>
      </c>
      <c r="H71" s="762">
        <v>0</v>
      </c>
      <c r="I71" s="762">
        <v>0</v>
      </c>
      <c r="J71" s="763">
        <v>0</v>
      </c>
      <c r="K71" s="429"/>
      <c r="L71"/>
      <c r="M71"/>
      <c r="N71"/>
      <c r="O71"/>
    </row>
    <row r="72" spans="7:15" x14ac:dyDescent="0.3">
      <c r="G72" s="65" t="s">
        <v>904</v>
      </c>
      <c r="H72" s="22">
        <v>0</v>
      </c>
      <c r="I72" s="22">
        <v>0</v>
      </c>
      <c r="J72" s="699">
        <v>0</v>
      </c>
      <c r="K72" s="429"/>
      <c r="L72"/>
      <c r="M72"/>
      <c r="N72"/>
      <c r="O72"/>
    </row>
    <row r="73" spans="7:15" x14ac:dyDescent="0.3">
      <c r="G73" s="65" t="s">
        <v>905</v>
      </c>
      <c r="H73" s="22">
        <v>0</v>
      </c>
      <c r="I73" s="22">
        <v>0</v>
      </c>
      <c r="J73" s="699">
        <v>0</v>
      </c>
      <c r="K73" s="429"/>
      <c r="L73"/>
      <c r="M73"/>
      <c r="N73"/>
      <c r="O73"/>
    </row>
    <row r="74" spans="7:15" x14ac:dyDescent="0.3">
      <c r="G74" s="158" t="s">
        <v>906</v>
      </c>
      <c r="H74" s="167"/>
      <c r="I74" s="167"/>
      <c r="J74" s="618"/>
      <c r="K74" s="437"/>
      <c r="L74"/>
      <c r="M74"/>
      <c r="N74"/>
      <c r="O74"/>
    </row>
    <row r="75" spans="7:15" x14ac:dyDescent="0.3">
      <c r="G75" s="65" t="s">
        <v>907</v>
      </c>
      <c r="H75" s="22">
        <v>1</v>
      </c>
      <c r="I75" s="1056">
        <v>0</v>
      </c>
      <c r="J75" s="1057">
        <v>0</v>
      </c>
      <c r="K75" s="943"/>
      <c r="L75"/>
      <c r="M75"/>
      <c r="N75"/>
      <c r="O75"/>
    </row>
    <row r="76" spans="7:15" x14ac:dyDescent="0.3">
      <c r="G76" s="65" t="s">
        <v>908</v>
      </c>
      <c r="H76" s="764">
        <v>0.26212369535401164</v>
      </c>
      <c r="I76" s="1056">
        <v>0</v>
      </c>
      <c r="J76" s="1057">
        <v>0</v>
      </c>
      <c r="K76" s="943"/>
      <c r="L76"/>
      <c r="M76"/>
      <c r="N76"/>
      <c r="O76"/>
    </row>
    <row r="77" spans="7:15" x14ac:dyDescent="0.3">
      <c r="G77" s="65" t="s">
        <v>909</v>
      </c>
      <c r="H77" s="764">
        <v>1.9430951319486852E-2</v>
      </c>
      <c r="I77" s="1056">
        <v>0</v>
      </c>
      <c r="J77" s="1057">
        <v>0</v>
      </c>
      <c r="K77" s="946"/>
      <c r="L77"/>
      <c r="M77"/>
      <c r="N77"/>
      <c r="O77"/>
    </row>
    <row r="78" spans="7:15" x14ac:dyDescent="0.3">
      <c r="G78" s="158" t="s">
        <v>910</v>
      </c>
      <c r="H78" s="167"/>
      <c r="I78" s="960"/>
      <c r="J78" s="837"/>
      <c r="K78" s="944"/>
      <c r="L78"/>
      <c r="M78"/>
      <c r="N78"/>
      <c r="O78"/>
    </row>
    <row r="79" spans="7:15" x14ac:dyDescent="0.3">
      <c r="G79" s="65" t="s">
        <v>911</v>
      </c>
      <c r="H79" s="22">
        <v>1</v>
      </c>
      <c r="I79" s="1056">
        <v>0</v>
      </c>
      <c r="J79" s="1057">
        <v>0</v>
      </c>
      <c r="K79" s="943"/>
      <c r="L79"/>
      <c r="M79"/>
      <c r="N79"/>
      <c r="O79"/>
    </row>
    <row r="80" spans="7:15" x14ac:dyDescent="0.3">
      <c r="G80" s="4" t="s">
        <v>912</v>
      </c>
      <c r="H80" s="764">
        <v>7.4128938603754788E-2</v>
      </c>
      <c r="I80" s="1056">
        <v>0</v>
      </c>
      <c r="J80" s="1057">
        <v>0</v>
      </c>
      <c r="K80" s="943"/>
      <c r="L80"/>
      <c r="M80"/>
      <c r="N80"/>
      <c r="O80"/>
    </row>
    <row r="81" spans="7:15" x14ac:dyDescent="0.3">
      <c r="G81" s="45" t="s">
        <v>913</v>
      </c>
      <c r="H81" s="766">
        <v>5.4950995385192464E-3</v>
      </c>
      <c r="I81" s="962">
        <v>0</v>
      </c>
      <c r="J81" s="838">
        <v>0</v>
      </c>
      <c r="K81" s="945"/>
      <c r="L81"/>
      <c r="M81"/>
      <c r="N81"/>
      <c r="O81"/>
    </row>
    <row r="82" spans="7:15" x14ac:dyDescent="0.3">
      <c r="G82" s="64"/>
      <c r="I82" s="119"/>
      <c r="J82"/>
      <c r="K82" s="938"/>
      <c r="L82"/>
      <c r="M82"/>
      <c r="N82"/>
      <c r="O82"/>
    </row>
    <row r="83" spans="7:15" x14ac:dyDescent="0.3">
      <c r="G83" s="64"/>
      <c r="I83" s="119"/>
      <c r="J83"/>
      <c r="K83" s="938"/>
      <c r="L83"/>
      <c r="M83"/>
      <c r="N83"/>
      <c r="O83"/>
    </row>
    <row r="84" spans="7:15" x14ac:dyDescent="0.3">
      <c r="G84" s="161" t="s">
        <v>15</v>
      </c>
      <c r="I84" s="119"/>
      <c r="J84"/>
      <c r="K84" s="938"/>
      <c r="L84"/>
      <c r="M84"/>
      <c r="N84"/>
      <c r="O84"/>
    </row>
    <row r="85" spans="7:15" x14ac:dyDescent="0.3">
      <c r="G85" s="157"/>
      <c r="H85" s="150" t="s">
        <v>730</v>
      </c>
      <c r="I85" s="150" t="s">
        <v>731</v>
      </c>
      <c r="J85" s="169" t="s">
        <v>732</v>
      </c>
      <c r="K85" s="150" t="s">
        <v>733</v>
      </c>
      <c r="L85"/>
      <c r="M85"/>
      <c r="N85"/>
      <c r="O85"/>
    </row>
    <row r="86" spans="7:15" x14ac:dyDescent="0.3">
      <c r="G86" s="158" t="s">
        <v>914</v>
      </c>
      <c r="H86" s="167"/>
      <c r="I86" s="167"/>
      <c r="J86" s="618"/>
      <c r="K86" s="939"/>
      <c r="L86"/>
      <c r="M86"/>
      <c r="N86"/>
      <c r="O86"/>
    </row>
    <row r="87" spans="7:15" x14ac:dyDescent="0.3">
      <c r="G87" s="4" t="s">
        <v>915</v>
      </c>
      <c r="H87" s="762">
        <v>0</v>
      </c>
      <c r="I87" s="762">
        <v>1</v>
      </c>
      <c r="J87" s="763">
        <v>5</v>
      </c>
      <c r="K87" s="1748">
        <f t="shared" ref="K87:K97" si="2">(J87-I87)/I87</f>
        <v>4</v>
      </c>
      <c r="L87"/>
      <c r="M87"/>
      <c r="N87"/>
      <c r="O87"/>
    </row>
    <row r="88" spans="7:15" x14ac:dyDescent="0.3">
      <c r="G88" s="65" t="s">
        <v>916</v>
      </c>
      <c r="H88" s="22">
        <v>0</v>
      </c>
      <c r="I88" s="961">
        <v>7.0078382839393882E-2</v>
      </c>
      <c r="J88" s="796">
        <v>0.32883601848768712</v>
      </c>
      <c r="K88" s="2185">
        <f t="shared" si="2"/>
        <v>3.6924030658828952</v>
      </c>
      <c r="L88"/>
      <c r="M88"/>
      <c r="N88"/>
      <c r="O88"/>
    </row>
    <row r="89" spans="7:15" x14ac:dyDescent="0.3">
      <c r="G89" s="65" t="s">
        <v>917</v>
      </c>
      <c r="H89" s="22">
        <v>0</v>
      </c>
      <c r="I89" s="961">
        <v>1.4015676567878776E-2</v>
      </c>
      <c r="J89" s="796">
        <v>6.5767203697537413E-2</v>
      </c>
      <c r="K89" s="2185">
        <f t="shared" si="2"/>
        <v>3.6924030658828944</v>
      </c>
      <c r="L89"/>
      <c r="M89"/>
      <c r="N89"/>
      <c r="O89"/>
    </row>
    <row r="90" spans="7:15" x14ac:dyDescent="0.3">
      <c r="G90" s="158" t="s">
        <v>918</v>
      </c>
      <c r="H90" s="167"/>
      <c r="I90" s="167"/>
      <c r="J90" s="618"/>
      <c r="K90" s="2186"/>
      <c r="L90"/>
      <c r="M90"/>
      <c r="N90"/>
      <c r="O90"/>
    </row>
    <row r="91" spans="7:15" x14ac:dyDescent="0.3">
      <c r="G91" s="65" t="s">
        <v>919</v>
      </c>
      <c r="H91" s="22">
        <v>2</v>
      </c>
      <c r="I91" s="22">
        <v>4</v>
      </c>
      <c r="J91" s="699">
        <v>0</v>
      </c>
      <c r="K91" s="2185">
        <f t="shared" si="2"/>
        <v>-1</v>
      </c>
      <c r="L91"/>
      <c r="M91"/>
      <c r="N91"/>
      <c r="O91"/>
    </row>
    <row r="92" spans="7:15" x14ac:dyDescent="0.3">
      <c r="G92" s="65" t="s">
        <v>920</v>
      </c>
      <c r="H92" s="764">
        <v>0.52424739070802329</v>
      </c>
      <c r="I92" s="764">
        <v>0.54399793485328019</v>
      </c>
      <c r="J92" s="765">
        <v>0</v>
      </c>
      <c r="K92" s="2185">
        <f t="shared" si="2"/>
        <v>-1</v>
      </c>
      <c r="L92"/>
      <c r="M92"/>
      <c r="N92"/>
      <c r="O92"/>
    </row>
    <row r="93" spans="7:15" x14ac:dyDescent="0.3">
      <c r="G93" s="65" t="s">
        <v>921</v>
      </c>
      <c r="H93" s="764">
        <v>0.10484947814160465</v>
      </c>
      <c r="I93" s="764">
        <v>0.10879958697065605</v>
      </c>
      <c r="J93" s="765">
        <v>0</v>
      </c>
      <c r="K93" s="2185">
        <f t="shared" si="2"/>
        <v>-1</v>
      </c>
      <c r="L93"/>
      <c r="M93"/>
      <c r="N93"/>
      <c r="O93"/>
    </row>
    <row r="94" spans="7:15" x14ac:dyDescent="0.3">
      <c r="G94" s="158" t="s">
        <v>922</v>
      </c>
      <c r="H94" s="167"/>
      <c r="I94" s="167"/>
      <c r="J94" s="618"/>
      <c r="K94" s="2186"/>
      <c r="L94"/>
      <c r="M94"/>
      <c r="N94"/>
      <c r="O94"/>
    </row>
    <row r="95" spans="7:15" x14ac:dyDescent="0.3">
      <c r="G95" s="65" t="s">
        <v>923</v>
      </c>
      <c r="H95" s="22">
        <v>2</v>
      </c>
      <c r="I95" s="22">
        <v>5</v>
      </c>
      <c r="J95" s="699">
        <v>5</v>
      </c>
      <c r="K95" s="2187"/>
      <c r="L95"/>
      <c r="M95"/>
      <c r="N95"/>
      <c r="O95"/>
    </row>
    <row r="96" spans="7:15" ht="16.5" customHeight="1" x14ac:dyDescent="0.3">
      <c r="G96" s="4" t="s">
        <v>924</v>
      </c>
      <c r="H96" s="764">
        <v>0.14825787720750958</v>
      </c>
      <c r="I96" s="764">
        <v>0.23123841596991832</v>
      </c>
      <c r="J96" s="765">
        <v>0.22593796791753157</v>
      </c>
      <c r="K96" s="2185">
        <f t="shared" si="2"/>
        <v>-2.2922004677096038E-2</v>
      </c>
      <c r="L96"/>
      <c r="M96"/>
      <c r="N96"/>
      <c r="O96"/>
    </row>
    <row r="97" spans="7:15" x14ac:dyDescent="0.3">
      <c r="G97" s="45" t="s">
        <v>925</v>
      </c>
      <c r="H97" s="766">
        <v>2.9651575441501914E-2</v>
      </c>
      <c r="I97" s="766">
        <v>4.624768319398366E-2</v>
      </c>
      <c r="J97" s="767">
        <v>4.5187593583506311E-2</v>
      </c>
      <c r="K97" s="2188">
        <f t="shared" si="2"/>
        <v>-2.2922004677096042E-2</v>
      </c>
      <c r="L97"/>
      <c r="M97"/>
      <c r="N97"/>
      <c r="O97"/>
    </row>
    <row r="98" spans="7:15" x14ac:dyDescent="0.3">
      <c r="G98" s="65"/>
      <c r="I98" s="119"/>
      <c r="J98" s="119"/>
      <c r="K98" s="678"/>
      <c r="L98"/>
      <c r="M98"/>
      <c r="N98"/>
      <c r="O98"/>
    </row>
    <row r="99" spans="7:15" x14ac:dyDescent="0.3">
      <c r="G99" s="65"/>
      <c r="I99" s="119"/>
      <c r="J99" s="119"/>
      <c r="K99" s="678"/>
      <c r="L99"/>
      <c r="M99"/>
      <c r="N99"/>
      <c r="O99"/>
    </row>
    <row r="100" spans="7:15" ht="16.2" x14ac:dyDescent="0.3">
      <c r="G100" s="162" t="s">
        <v>926</v>
      </c>
      <c r="H100" s="15"/>
      <c r="I100" s="119"/>
      <c r="J100" s="119"/>
      <c r="K100" s="678"/>
      <c r="L100"/>
      <c r="M100"/>
      <c r="N100"/>
      <c r="O100"/>
    </row>
    <row r="101" spans="7:15" x14ac:dyDescent="0.3">
      <c r="G101" s="157"/>
      <c r="H101" s="150" t="s">
        <v>730</v>
      </c>
      <c r="I101" s="150" t="s">
        <v>731</v>
      </c>
      <c r="J101" s="169" t="s">
        <v>732</v>
      </c>
      <c r="K101" s="150" t="s">
        <v>733</v>
      </c>
      <c r="L101"/>
      <c r="M101"/>
      <c r="N101"/>
      <c r="O101"/>
    </row>
    <row r="102" spans="7:15" ht="14.25" customHeight="1" x14ac:dyDescent="0.3">
      <c r="G102" s="158" t="s">
        <v>927</v>
      </c>
      <c r="H102" s="167"/>
      <c r="I102" s="167"/>
      <c r="J102" s="618"/>
      <c r="K102" s="437"/>
      <c r="L102"/>
      <c r="M102"/>
      <c r="N102"/>
      <c r="O102"/>
    </row>
    <row r="103" spans="7:15" x14ac:dyDescent="0.3">
      <c r="G103" s="65" t="s">
        <v>928</v>
      </c>
      <c r="H103" s="753">
        <v>513</v>
      </c>
      <c r="I103" s="754">
        <v>862</v>
      </c>
      <c r="J103" s="755">
        <v>837</v>
      </c>
      <c r="K103" s="1505">
        <v>-2.9002320185614848E-2</v>
      </c>
      <c r="L103"/>
      <c r="M103"/>
      <c r="N103"/>
      <c r="O103"/>
    </row>
    <row r="104" spans="7:15" x14ac:dyDescent="0.3">
      <c r="G104" s="4" t="s">
        <v>929</v>
      </c>
      <c r="H104" s="756">
        <v>38.028145503726208</v>
      </c>
      <c r="I104" s="757">
        <v>39.865502913213916</v>
      </c>
      <c r="J104" s="758">
        <v>37.822015829394786</v>
      </c>
      <c r="K104" s="1505">
        <v>-5.1259533543769518E-2</v>
      </c>
      <c r="L104" s="422"/>
      <c r="M104"/>
      <c r="N104"/>
      <c r="O104"/>
    </row>
    <row r="105" spans="7:15" x14ac:dyDescent="0.3">
      <c r="G105" s="45" t="s">
        <v>930</v>
      </c>
      <c r="H105" s="759">
        <v>7.605629100745241</v>
      </c>
      <c r="I105" s="760">
        <v>7.9731005826427834</v>
      </c>
      <c r="J105" s="761">
        <v>7.5644031658789563</v>
      </c>
      <c r="K105" s="1506">
        <v>-5.125953354376965E-2</v>
      </c>
      <c r="L105" s="422"/>
      <c r="M105"/>
      <c r="N105"/>
      <c r="O105"/>
    </row>
    <row r="106" spans="7:15" x14ac:dyDescent="0.3">
      <c r="G106" s="532" t="s">
        <v>931</v>
      </c>
      <c r="H106" s="797"/>
      <c r="I106" s="797"/>
      <c r="J106" s="797"/>
      <c r="K106" s="940"/>
      <c r="L106" s="640"/>
      <c r="M106" s="567"/>
      <c r="N106" s="568"/>
      <c r="O106" s="569"/>
    </row>
    <row r="107" spans="7:15" x14ac:dyDescent="0.3">
      <c r="G107" s="5"/>
      <c r="H107" s="24"/>
      <c r="I107" s="24"/>
      <c r="J107" s="24"/>
      <c r="K107" s="938"/>
      <c r="L107"/>
      <c r="M107"/>
      <c r="N107"/>
      <c r="O107"/>
    </row>
    <row r="108" spans="7:15" x14ac:dyDescent="0.3">
      <c r="G108" s="5"/>
      <c r="H108" s="24"/>
      <c r="I108" s="24"/>
      <c r="J108" s="24"/>
      <c r="K108" s="938"/>
      <c r="L108"/>
      <c r="M108"/>
      <c r="N108"/>
      <c r="O108"/>
    </row>
    <row r="109" spans="7:15" ht="16.2" x14ac:dyDescent="0.3">
      <c r="G109" s="163" t="s">
        <v>932</v>
      </c>
      <c r="H109" s="24"/>
      <c r="I109" s="24"/>
      <c r="J109" s="24"/>
      <c r="K109" s="938"/>
      <c r="L109"/>
      <c r="M109"/>
      <c r="N109"/>
      <c r="O109"/>
    </row>
    <row r="110" spans="7:15" x14ac:dyDescent="0.3">
      <c r="G110" s="157"/>
      <c r="H110" s="150" t="s">
        <v>730</v>
      </c>
      <c r="I110" s="150" t="s">
        <v>731</v>
      </c>
      <c r="J110" s="169" t="s">
        <v>732</v>
      </c>
      <c r="K110" s="150" t="s">
        <v>733</v>
      </c>
      <c r="L110"/>
      <c r="M110"/>
      <c r="N110"/>
      <c r="O110"/>
    </row>
    <row r="111" spans="7:15" x14ac:dyDescent="0.3">
      <c r="G111" s="158" t="s">
        <v>933</v>
      </c>
      <c r="H111" s="167"/>
      <c r="I111" s="167"/>
      <c r="J111" s="618"/>
      <c r="K111" s="939"/>
      <c r="L111"/>
      <c r="M111"/>
      <c r="N111"/>
      <c r="O111"/>
    </row>
    <row r="112" spans="7:15" x14ac:dyDescent="0.3">
      <c r="G112" s="65" t="s">
        <v>934</v>
      </c>
      <c r="H112" s="22">
        <v>630</v>
      </c>
      <c r="I112" s="22">
        <v>1690</v>
      </c>
      <c r="J112" s="822">
        <v>2842</v>
      </c>
      <c r="K112" s="1505">
        <v>0.68165680473372781</v>
      </c>
      <c r="L112"/>
      <c r="M112"/>
      <c r="N112"/>
      <c r="O112"/>
    </row>
    <row r="113" spans="7:16" x14ac:dyDescent="0.3">
      <c r="G113" s="4" t="s">
        <v>935</v>
      </c>
      <c r="H113" s="749">
        <v>46.701231320365515</v>
      </c>
      <c r="I113" s="741">
        <v>78.158584597832387</v>
      </c>
      <c r="J113" s="750">
        <v>128.42314096432494</v>
      </c>
      <c r="K113" s="1505">
        <v>0.64310985959035094</v>
      </c>
      <c r="L113"/>
      <c r="M113"/>
      <c r="N113"/>
      <c r="O113"/>
    </row>
    <row r="114" spans="7:16" x14ac:dyDescent="0.3">
      <c r="G114" s="45" t="s">
        <v>936</v>
      </c>
      <c r="H114" s="751">
        <v>9.3402462640731034</v>
      </c>
      <c r="I114" s="751">
        <v>15.631716919566477</v>
      </c>
      <c r="J114" s="752">
        <v>25.684628192864988</v>
      </c>
      <c r="K114" s="1506">
        <v>0.64310985959035094</v>
      </c>
      <c r="L114"/>
      <c r="M114"/>
      <c r="N114"/>
      <c r="O114"/>
    </row>
    <row r="115" spans="7:16" x14ac:dyDescent="0.3">
      <c r="G115" s="532" t="s">
        <v>937</v>
      </c>
      <c r="H115" s="797"/>
      <c r="I115" s="797"/>
      <c r="J115" s="797"/>
      <c r="K115" s="1058"/>
      <c r="L115" s="640"/>
      <c r="M115" s="1059"/>
      <c r="N115" s="1060"/>
      <c r="O115" s="201"/>
    </row>
    <row r="116" spans="7:16" x14ac:dyDescent="0.3"/>
    <row r="117" spans="7:16" x14ac:dyDescent="0.3"/>
    <row r="118" spans="7:16" ht="16.8" x14ac:dyDescent="0.3">
      <c r="G118" s="146" t="s">
        <v>938</v>
      </c>
    </row>
    <row r="119" spans="7:16" x14ac:dyDescent="0.3">
      <c r="G119" s="2331"/>
      <c r="H119" s="2930" t="s">
        <v>730</v>
      </c>
      <c r="I119" s="2931"/>
      <c r="J119" s="2932" t="s">
        <v>731</v>
      </c>
      <c r="K119" s="2931"/>
      <c r="L119" s="2930" t="s">
        <v>732</v>
      </c>
      <c r="M119" s="2931"/>
      <c r="N119" s="2932" t="s">
        <v>733</v>
      </c>
      <c r="O119" s="2930"/>
    </row>
    <row r="120" spans="7:16" x14ac:dyDescent="0.3">
      <c r="G120" s="2332"/>
      <c r="H120" s="150" t="s">
        <v>84</v>
      </c>
      <c r="I120" s="164" t="s">
        <v>939</v>
      </c>
      <c r="J120" s="414" t="s">
        <v>84</v>
      </c>
      <c r="K120" s="169" t="s">
        <v>939</v>
      </c>
      <c r="L120" s="150" t="s">
        <v>84</v>
      </c>
      <c r="M120" s="164" t="s">
        <v>939</v>
      </c>
      <c r="N120" s="150" t="s">
        <v>84</v>
      </c>
      <c r="O120" s="165" t="s">
        <v>939</v>
      </c>
    </row>
    <row r="121" spans="7:16" x14ac:dyDescent="0.3">
      <c r="G121" s="576" t="s">
        <v>940</v>
      </c>
      <c r="H121" s="571"/>
      <c r="I121" s="572"/>
      <c r="J121" s="847"/>
      <c r="K121" s="873"/>
      <c r="L121" s="571"/>
      <c r="M121" s="572"/>
      <c r="N121" s="571"/>
      <c r="O121" s="868"/>
    </row>
    <row r="122" spans="7:16" x14ac:dyDescent="0.3">
      <c r="G122" s="2" t="s">
        <v>941</v>
      </c>
      <c r="H122" s="780">
        <v>148</v>
      </c>
      <c r="I122" s="877">
        <v>40</v>
      </c>
      <c r="J122" s="780">
        <v>267</v>
      </c>
      <c r="K122" s="859">
        <v>88</v>
      </c>
      <c r="L122" s="780">
        <v>382</v>
      </c>
      <c r="M122" s="877">
        <v>81</v>
      </c>
      <c r="N122" s="923">
        <v>0.43071161048689138</v>
      </c>
      <c r="O122" s="391">
        <v>-7.9545454545454544E-2</v>
      </c>
    </row>
    <row r="123" spans="7:16" x14ac:dyDescent="0.3">
      <c r="G123" s="65" t="s">
        <v>942</v>
      </c>
      <c r="H123" s="780">
        <v>110</v>
      </c>
      <c r="I123" s="878">
        <v>42</v>
      </c>
      <c r="J123" s="780">
        <v>171</v>
      </c>
      <c r="K123" s="879">
        <v>80</v>
      </c>
      <c r="L123" s="880">
        <v>138</v>
      </c>
      <c r="M123" s="878">
        <v>71</v>
      </c>
      <c r="N123" s="923">
        <v>-0.19298245614035087</v>
      </c>
      <c r="O123" s="391">
        <v>-0.1125</v>
      </c>
      <c r="P123" s="575"/>
    </row>
    <row r="124" spans="7:16" x14ac:dyDescent="0.3">
      <c r="G124" s="2" t="s">
        <v>943</v>
      </c>
      <c r="H124" s="780">
        <v>11</v>
      </c>
      <c r="I124" s="877">
        <v>11</v>
      </c>
      <c r="J124" s="780">
        <v>34</v>
      </c>
      <c r="K124" s="859">
        <v>21</v>
      </c>
      <c r="L124" s="780">
        <v>21</v>
      </c>
      <c r="M124" s="877">
        <v>17</v>
      </c>
      <c r="N124" s="923">
        <v>-0.38235294117647056</v>
      </c>
      <c r="O124" s="391">
        <v>-0.19047619047619047</v>
      </c>
    </row>
    <row r="125" spans="7:16" x14ac:dyDescent="0.3">
      <c r="G125" s="65" t="s">
        <v>944</v>
      </c>
      <c r="H125" s="780">
        <v>25</v>
      </c>
      <c r="I125" s="878">
        <v>9</v>
      </c>
      <c r="J125" s="780">
        <v>25</v>
      </c>
      <c r="K125" s="879">
        <v>16</v>
      </c>
      <c r="L125" s="880">
        <v>33</v>
      </c>
      <c r="M125" s="878">
        <v>13</v>
      </c>
      <c r="N125" s="1502">
        <v>0.32</v>
      </c>
      <c r="O125" s="391">
        <v>-0.1875</v>
      </c>
      <c r="P125" s="575"/>
    </row>
    <row r="126" spans="7:16" x14ac:dyDescent="0.3">
      <c r="G126" s="2" t="s">
        <v>945</v>
      </c>
      <c r="H126" s="780">
        <v>7</v>
      </c>
      <c r="I126" s="877">
        <v>4</v>
      </c>
      <c r="J126" s="780">
        <v>21</v>
      </c>
      <c r="K126" s="859">
        <v>8</v>
      </c>
      <c r="L126" s="780">
        <v>20</v>
      </c>
      <c r="M126" s="877">
        <v>3</v>
      </c>
      <c r="N126" s="923">
        <v>-4.7619047619047616E-2</v>
      </c>
      <c r="O126" s="391">
        <v>-0.625</v>
      </c>
    </row>
    <row r="127" spans="7:16" x14ac:dyDescent="0.3">
      <c r="G127" s="65" t="s">
        <v>946</v>
      </c>
      <c r="H127" s="780">
        <v>14</v>
      </c>
      <c r="I127" s="878">
        <v>5</v>
      </c>
      <c r="J127" s="780">
        <v>17</v>
      </c>
      <c r="K127" s="879">
        <v>12</v>
      </c>
      <c r="L127" s="880">
        <v>28</v>
      </c>
      <c r="M127" s="878">
        <v>15</v>
      </c>
      <c r="N127" s="923">
        <v>0.6470588235294118</v>
      </c>
      <c r="O127" s="391">
        <v>0.25</v>
      </c>
      <c r="P127" s="575"/>
    </row>
    <row r="128" spans="7:16" x14ac:dyDescent="0.3">
      <c r="G128" s="65" t="s">
        <v>947</v>
      </c>
      <c r="H128" s="780">
        <v>44</v>
      </c>
      <c r="I128" s="877">
        <v>29</v>
      </c>
      <c r="J128" s="780">
        <v>77</v>
      </c>
      <c r="K128" s="881">
        <v>35</v>
      </c>
      <c r="L128" s="780">
        <v>123</v>
      </c>
      <c r="M128" s="877">
        <v>43</v>
      </c>
      <c r="N128" s="923">
        <v>0.59740259740259738</v>
      </c>
      <c r="O128" s="391">
        <v>0.22857142857142856</v>
      </c>
    </row>
    <row r="129" spans="7:19" x14ac:dyDescent="0.3">
      <c r="G129" s="874" t="s">
        <v>761</v>
      </c>
      <c r="H129" s="1061">
        <v>359</v>
      </c>
      <c r="I129" s="1062">
        <v>140</v>
      </c>
      <c r="J129" s="1061">
        <v>612</v>
      </c>
      <c r="K129" s="1063">
        <v>260</v>
      </c>
      <c r="L129" s="1061">
        <v>745</v>
      </c>
      <c r="M129" s="1061">
        <v>243</v>
      </c>
      <c r="N129" s="1064">
        <v>0.2173202614379085</v>
      </c>
      <c r="O129" s="927">
        <v>-6.5384615384615388E-2</v>
      </c>
      <c r="P129" s="575"/>
      <c r="Q129" s="119"/>
    </row>
    <row r="130" spans="7:19" x14ac:dyDescent="0.3">
      <c r="G130" s="10" t="s">
        <v>948</v>
      </c>
    </row>
    <row r="131" spans="7:19" x14ac:dyDescent="0.3"/>
    <row r="132" spans="7:19" x14ac:dyDescent="0.3"/>
    <row r="133" spans="7:19" x14ac:dyDescent="0.3">
      <c r="G133" s="145" t="s">
        <v>949</v>
      </c>
    </row>
    <row r="134" spans="7:19" ht="16.2" x14ac:dyDescent="0.3">
      <c r="G134" s="163" t="s">
        <v>950</v>
      </c>
      <c r="L134" s="15"/>
      <c r="M134" s="15"/>
      <c r="N134" s="15"/>
    </row>
    <row r="135" spans="7:19" x14ac:dyDescent="0.3">
      <c r="G135" s="157"/>
      <c r="H135" s="150"/>
      <c r="I135" s="150" t="s">
        <v>731</v>
      </c>
      <c r="J135" s="169" t="s">
        <v>732</v>
      </c>
      <c r="K135" s="150" t="s">
        <v>733</v>
      </c>
      <c r="L135" s="15"/>
      <c r="M135" s="15"/>
      <c r="N135" s="15"/>
    </row>
    <row r="136" spans="7:19" x14ac:dyDescent="0.3">
      <c r="G136" s="158" t="s">
        <v>951</v>
      </c>
      <c r="H136" s="166"/>
      <c r="I136" s="155"/>
      <c r="J136" s="623"/>
      <c r="K136" s="437"/>
      <c r="L136" s="15"/>
      <c r="M136" s="15"/>
      <c r="N136" s="15"/>
    </row>
    <row r="137" spans="7:19" x14ac:dyDescent="0.3">
      <c r="G137" s="65" t="s">
        <v>952</v>
      </c>
      <c r="H137" s="3"/>
      <c r="I137" s="432">
        <v>809</v>
      </c>
      <c r="J137" s="1495">
        <v>713</v>
      </c>
      <c r="K137" s="535">
        <f>(J137-I137)/I137</f>
        <v>-0.11866501854140915</v>
      </c>
      <c r="L137" s="15"/>
      <c r="M137" s="15"/>
      <c r="N137" s="15"/>
    </row>
    <row r="138" spans="7:19" x14ac:dyDescent="0.3">
      <c r="G138" s="158" t="s">
        <v>953</v>
      </c>
      <c r="H138" s="166"/>
      <c r="I138" s="155"/>
      <c r="J138" s="623"/>
      <c r="K138" s="189"/>
      <c r="L138" s="15"/>
      <c r="M138" s="15"/>
      <c r="N138" s="15"/>
    </row>
    <row r="139" spans="7:19" x14ac:dyDescent="0.3">
      <c r="G139" s="65" t="s">
        <v>952</v>
      </c>
      <c r="H139" s="3"/>
      <c r="I139" s="432">
        <v>1442</v>
      </c>
      <c r="J139" s="1495">
        <v>424</v>
      </c>
      <c r="K139" s="535">
        <f>(J139-I139)/I139</f>
        <v>-0.70596393897364773</v>
      </c>
      <c r="L139" s="15"/>
      <c r="M139" s="15"/>
      <c r="N139" s="15"/>
    </row>
    <row r="140" spans="7:19" x14ac:dyDescent="0.3">
      <c r="G140" s="1496" t="s">
        <v>761</v>
      </c>
      <c r="H140" s="1497"/>
      <c r="I140" s="433">
        <f>SUM(I137,I139)</f>
        <v>2251</v>
      </c>
      <c r="J140" s="206">
        <f>SUM(J137,J139)</f>
        <v>1137</v>
      </c>
      <c r="K140" s="2104">
        <f>(J140-I140)/I140</f>
        <v>-0.49489115948467349</v>
      </c>
      <c r="L140" s="15"/>
      <c r="M140" s="15"/>
      <c r="N140" s="15"/>
      <c r="P140" s="2"/>
      <c r="Q140" s="2"/>
      <c r="R140" s="119"/>
    </row>
    <row r="141" spans="7:19" x14ac:dyDescent="0.3">
      <c r="G141" s="10" t="s">
        <v>1826</v>
      </c>
      <c r="H141" s="650"/>
      <c r="I141" s="650"/>
      <c r="J141" s="650"/>
      <c r="K141" s="432"/>
      <c r="L141" s="15"/>
      <c r="M141" s="15"/>
      <c r="N141" s="15"/>
      <c r="P141" s="2"/>
      <c r="Q141" s="2"/>
      <c r="R141" s="119"/>
    </row>
    <row r="142" spans="7:19" x14ac:dyDescent="0.3">
      <c r="G142" s="10"/>
      <c r="H142" s="650"/>
      <c r="I142" s="650"/>
      <c r="J142" s="650"/>
      <c r="K142" s="432"/>
      <c r="L142" s="15"/>
      <c r="M142" s="15"/>
      <c r="N142" s="15"/>
      <c r="O142" s="15"/>
      <c r="P142" s="15"/>
      <c r="Q142" s="2"/>
      <c r="R142" s="119"/>
    </row>
    <row r="143" spans="7:19" x14ac:dyDescent="0.3">
      <c r="G143" s="560"/>
      <c r="H143" s="650"/>
      <c r="I143" s="650"/>
      <c r="J143" s="650"/>
      <c r="K143" s="432"/>
      <c r="L143" s="15"/>
      <c r="M143" s="15"/>
      <c r="N143" s="15"/>
      <c r="O143" s="15"/>
      <c r="P143" s="15"/>
      <c r="Q143" s="2"/>
      <c r="R143" s="119"/>
    </row>
    <row r="144" spans="7:19" x14ac:dyDescent="0.3">
      <c r="G144" s="147" t="s">
        <v>20</v>
      </c>
      <c r="L144" s="15"/>
      <c r="M144" s="15"/>
      <c r="N144" s="15"/>
      <c r="O144" s="15"/>
      <c r="P144" s="15"/>
      <c r="Q144" s="30"/>
      <c r="R144" s="476"/>
      <c r="S144" s="207"/>
    </row>
    <row r="145" spans="7:19" x14ac:dyDescent="0.3">
      <c r="G145" s="2561"/>
      <c r="H145" s="2562" t="s">
        <v>730</v>
      </c>
      <c r="I145" s="2562" t="s">
        <v>731</v>
      </c>
      <c r="J145" s="2563" t="s">
        <v>732</v>
      </c>
      <c r="K145" s="2564" t="s">
        <v>733</v>
      </c>
      <c r="L145" s="15"/>
      <c r="M145" s="15"/>
      <c r="N145" s="15"/>
      <c r="O145" s="15"/>
      <c r="P145" s="15"/>
      <c r="Q145" s="477"/>
      <c r="R145" s="477"/>
      <c r="S145" s="481"/>
    </row>
    <row r="146" spans="7:19" x14ac:dyDescent="0.3">
      <c r="G146" s="45" t="s">
        <v>954</v>
      </c>
      <c r="H146" s="875">
        <v>92</v>
      </c>
      <c r="I146" s="875">
        <v>45</v>
      </c>
      <c r="J146" s="1494">
        <v>171</v>
      </c>
      <c r="K146" s="927">
        <f>(J146-I146)/I146</f>
        <v>2.8</v>
      </c>
      <c r="L146" s="15"/>
      <c r="M146" s="15"/>
      <c r="N146" s="15"/>
      <c r="O146" s="15"/>
      <c r="P146" s="15"/>
      <c r="Q146" s="80"/>
      <c r="R146" s="80"/>
      <c r="S146" s="480"/>
    </row>
    <row r="147" spans="7:19" x14ac:dyDescent="0.3">
      <c r="G147" s="65"/>
      <c r="H147" s="650"/>
      <c r="I147" s="650"/>
      <c r="J147" s="650"/>
      <c r="K147" s="432"/>
      <c r="L147" s="15"/>
      <c r="M147" s="15"/>
      <c r="N147" s="15"/>
      <c r="O147" s="15"/>
      <c r="P147" s="15"/>
      <c r="Q147" s="80"/>
      <c r="R147" s="80"/>
      <c r="S147" s="480"/>
    </row>
    <row r="148" spans="7:19" x14ac:dyDescent="0.3">
      <c r="G148" s="65"/>
      <c r="H148" s="650"/>
      <c r="I148" s="650"/>
      <c r="J148" s="650"/>
      <c r="K148" s="432"/>
      <c r="L148" s="15"/>
      <c r="M148" s="15"/>
      <c r="N148" s="15"/>
      <c r="O148" s="15"/>
      <c r="P148" s="15"/>
      <c r="Q148" s="80"/>
      <c r="R148" s="80"/>
      <c r="S148" s="480"/>
    </row>
    <row r="149" spans="7:19" ht="27.6" x14ac:dyDescent="0.3">
      <c r="G149" s="1474" t="s">
        <v>955</v>
      </c>
      <c r="H149" s="562"/>
      <c r="I149" s="562"/>
      <c r="J149" s="562"/>
      <c r="K149" s="852"/>
      <c r="L149" s="15"/>
      <c r="M149" s="15"/>
      <c r="N149" s="15"/>
      <c r="O149" s="15"/>
      <c r="P149" s="15"/>
      <c r="Q149" s="119"/>
    </row>
    <row r="150" spans="7:19" x14ac:dyDescent="0.3">
      <c r="G150" s="1013" t="s">
        <v>864</v>
      </c>
      <c r="H150" s="564"/>
      <c r="I150" s="564"/>
      <c r="J150" s="564"/>
      <c r="K150" s="852"/>
      <c r="L150" s="564"/>
      <c r="M150" s="564"/>
      <c r="N150" s="563"/>
      <c r="O150" s="15"/>
      <c r="Q150" s="119"/>
    </row>
    <row r="151" spans="7:19" x14ac:dyDescent="0.3">
      <c r="G151" s="1014" t="s">
        <v>21</v>
      </c>
      <c r="H151" s="565"/>
      <c r="I151" s="565"/>
      <c r="J151" s="565"/>
      <c r="K151" s="853"/>
      <c r="L151" s="565"/>
      <c r="M151" s="565"/>
      <c r="N151" s="518"/>
      <c r="O151" s="15"/>
      <c r="Q151" s="119"/>
    </row>
    <row r="152" spans="7:19" x14ac:dyDescent="0.3">
      <c r="G152" s="1475"/>
      <c r="H152" s="1476" t="s">
        <v>730</v>
      </c>
      <c r="I152" s="1476" t="s">
        <v>731</v>
      </c>
      <c r="J152" s="1477" t="s">
        <v>732</v>
      </c>
      <c r="K152" s="1476" t="s">
        <v>733</v>
      </c>
      <c r="Q152" s="119"/>
    </row>
    <row r="153" spans="7:19" x14ac:dyDescent="0.3">
      <c r="G153" s="38" t="s">
        <v>956</v>
      </c>
      <c r="H153" s="703">
        <v>2.11</v>
      </c>
      <c r="I153" s="743">
        <v>1.0900000000000001</v>
      </c>
      <c r="J153" s="1512">
        <v>0</v>
      </c>
      <c r="K153" s="2300">
        <f>(J153-I153)/I153</f>
        <v>-1</v>
      </c>
      <c r="Q153" s="119"/>
    </row>
    <row r="154" spans="7:19" x14ac:dyDescent="0.3">
      <c r="G154" s="1479" t="s">
        <v>957</v>
      </c>
      <c r="H154" s="1480">
        <v>0</v>
      </c>
      <c r="I154" s="1480">
        <v>0</v>
      </c>
      <c r="J154" s="1481">
        <v>0</v>
      </c>
      <c r="K154" s="1482"/>
      <c r="Q154" s="119"/>
    </row>
    <row r="155" spans="7:19" x14ac:dyDescent="0.3">
      <c r="G155" s="900"/>
      <c r="H155" s="2105"/>
      <c r="I155" s="2105"/>
      <c r="J155" s="2105"/>
      <c r="K155" s="2106"/>
      <c r="L155" s="30"/>
      <c r="Q155" s="119"/>
    </row>
    <row r="156" spans="7:19" x14ac:dyDescent="0.3">
      <c r="G156" s="1078"/>
      <c r="H156" s="1078"/>
      <c r="I156" s="1078"/>
      <c r="J156" s="1078"/>
      <c r="K156" s="2107"/>
      <c r="L156" s="486"/>
      <c r="M156" s="20"/>
      <c r="N156" s="20"/>
      <c r="O156" s="20"/>
    </row>
    <row r="157" spans="7:19" x14ac:dyDescent="0.3">
      <c r="G157" s="1014" t="s">
        <v>23</v>
      </c>
      <c r="H157" s="744"/>
      <c r="I157" s="744"/>
      <c r="J157" s="744"/>
      <c r="K157" s="21"/>
    </row>
    <row r="158" spans="7:19" x14ac:dyDescent="0.3">
      <c r="G158" s="1478"/>
      <c r="H158" s="1476" t="s">
        <v>730</v>
      </c>
      <c r="I158" s="1476" t="s">
        <v>731</v>
      </c>
      <c r="J158" s="1477" t="s">
        <v>732</v>
      </c>
      <c r="K158" s="1476" t="s">
        <v>733</v>
      </c>
      <c r="L158" s="47"/>
      <c r="M158" s="561"/>
      <c r="N158" s="47"/>
      <c r="O158" s="561"/>
    </row>
    <row r="159" spans="7:19" x14ac:dyDescent="0.3">
      <c r="G159" s="454" t="s">
        <v>874</v>
      </c>
      <c r="H159" s="745">
        <v>412184</v>
      </c>
      <c r="I159" s="745">
        <v>734315</v>
      </c>
      <c r="J159" s="746">
        <v>365066</v>
      </c>
      <c r="K159" s="947">
        <f>(J159-I159)/I159</f>
        <v>-0.50284823270667223</v>
      </c>
      <c r="L159" s="47"/>
      <c r="M159" s="561"/>
      <c r="N159" s="47"/>
      <c r="O159" s="561"/>
    </row>
    <row r="160" spans="7:19" x14ac:dyDescent="0.3">
      <c r="G160" s="1483" t="s">
        <v>875</v>
      </c>
      <c r="H160" s="1484">
        <v>61682</v>
      </c>
      <c r="I160" s="1484">
        <v>183925</v>
      </c>
      <c r="J160" s="1485">
        <v>46506</v>
      </c>
      <c r="K160" s="1486">
        <f t="shared" ref="K160:K161" si="3">(J160-I160)/I160</f>
        <v>-0.74714693489193962</v>
      </c>
      <c r="L160" s="20"/>
      <c r="M160" s="20"/>
      <c r="N160" s="20"/>
      <c r="O160" s="20"/>
    </row>
    <row r="161" spans="7:15" x14ac:dyDescent="0.3">
      <c r="G161" s="570" t="s">
        <v>958</v>
      </c>
      <c r="H161" s="747">
        <v>473866</v>
      </c>
      <c r="I161" s="747">
        <v>918240</v>
      </c>
      <c r="J161" s="748">
        <f>SUM(J159:J160)</f>
        <v>411572</v>
      </c>
      <c r="K161" s="948">
        <f t="shared" si="3"/>
        <v>-0.55178166928036243</v>
      </c>
    </row>
    <row r="162" spans="7:15" x14ac:dyDescent="0.3">
      <c r="G162" s="560"/>
      <c r="H162" s="47"/>
      <c r="I162" s="561"/>
      <c r="J162" s="47"/>
      <c r="K162" s="856"/>
      <c r="L162" s="47"/>
      <c r="M162" s="561"/>
      <c r="N162" s="47"/>
      <c r="O162" s="561"/>
    </row>
    <row r="163" spans="7:15" x14ac:dyDescent="0.3">
      <c r="G163" s="560"/>
      <c r="H163" s="47"/>
      <c r="I163" s="561"/>
      <c r="J163" s="47"/>
      <c r="K163" s="856"/>
      <c r="L163" s="47"/>
      <c r="M163" s="561"/>
      <c r="N163" s="47"/>
      <c r="O163" s="561"/>
    </row>
    <row r="164" spans="7:15" x14ac:dyDescent="0.3">
      <c r="G164" s="560"/>
      <c r="H164" s="47"/>
      <c r="I164" s="561"/>
      <c r="J164" s="47"/>
      <c r="K164" s="856"/>
      <c r="L164" s="47"/>
      <c r="M164" s="561"/>
      <c r="N164" s="47"/>
      <c r="O164" s="561"/>
    </row>
    <row r="165" spans="7:15" x14ac:dyDescent="0.3">
      <c r="G165" s="560"/>
      <c r="H165" s="47"/>
      <c r="I165" s="561"/>
      <c r="J165" s="47"/>
      <c r="K165" s="856"/>
      <c r="L165" s="47"/>
      <c r="M165" s="561"/>
      <c r="N165" s="47"/>
      <c r="O165" s="561"/>
    </row>
    <row r="166" spans="7:15" x14ac:dyDescent="0.3">
      <c r="G166" s="560"/>
      <c r="H166" s="47"/>
      <c r="I166" s="561"/>
      <c r="J166" s="47"/>
      <c r="K166" s="856"/>
      <c r="L166" s="47"/>
      <c r="M166" s="561"/>
      <c r="N166" s="47"/>
      <c r="O166" s="561"/>
    </row>
    <row r="167" spans="7:15" x14ac:dyDescent="0.3">
      <c r="H167" s="24"/>
      <c r="I167" s="24"/>
      <c r="J167" s="24"/>
      <c r="L167" s="20"/>
      <c r="M167" s="20"/>
      <c r="N167" s="20"/>
      <c r="O167" s="20"/>
    </row>
  </sheetData>
  <sheetProtection algorithmName="SHA-512" hashValue="s11aRsyPufNqApq9G7xiFugTwysjlzsLqtwSVPigE3GhM6Cldsj67n6CbcI4HX0ntZdGaj/UvS145TNGGZ148Q==" saltValue="WdW8BwYsQcRPSHhBtsx6uw==" spinCount="100000" sheet="1" objects="1" scenarios="1"/>
  <mergeCells count="11">
    <mergeCell ref="G25:K25"/>
    <mergeCell ref="G33:K33"/>
    <mergeCell ref="L119:M119"/>
    <mergeCell ref="N119:O119"/>
    <mergeCell ref="G9:P12"/>
    <mergeCell ref="H119:I119"/>
    <mergeCell ref="J119:K119"/>
    <mergeCell ref="G21:K21"/>
    <mergeCell ref="G22:K22"/>
    <mergeCell ref="G23:K23"/>
    <mergeCell ref="G24:K24"/>
  </mergeCells>
  <phoneticPr fontId="26" type="noConversion"/>
  <pageMargins left="0.7" right="0.7" top="0.75" bottom="0.75" header="0.3" footer="0.3"/>
  <pageSetup paperSize="9" scale="37" fitToHeight="0"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BD06-8963-4489-A904-553BA1E884F5}">
  <sheetPr codeName="Sheet10">
    <tabColor theme="7" tint="0.39997558519241921"/>
    <pageSetUpPr fitToPage="1"/>
  </sheetPr>
  <dimension ref="A1:AQ178"/>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58.44140625" style="2" customWidth="1"/>
    <col min="8" max="12" width="18.6640625" style="2" customWidth="1"/>
    <col min="13" max="13" width="24.6640625" style="2" customWidth="1"/>
    <col min="14" max="19" width="18.6640625" style="2" customWidth="1"/>
    <col min="20" max="21" width="18.6640625" style="30" customWidth="1"/>
    <col min="22" max="22" width="16.33203125" style="30" customWidth="1"/>
    <col min="23" max="23" width="19.44140625" style="30" customWidth="1"/>
    <col min="24" max="24" width="18.109375" style="30" customWidth="1"/>
    <col min="25" max="25" width="18.33203125" style="30" customWidth="1"/>
    <col min="26" max="26" width="22.109375" style="30" bestFit="1" customWidth="1"/>
    <col min="27" max="27" width="16.109375" style="30" customWidth="1"/>
    <col min="28" max="28" width="16.109375" style="2" customWidth="1"/>
    <col min="29" max="29" width="12.109375" style="30" hidden="1" customWidth="1"/>
    <col min="30" max="30" width="12.33203125" style="30" hidden="1" customWidth="1"/>
    <col min="31" max="31" width="12.109375" style="30" hidden="1" customWidth="1"/>
    <col min="32" max="32" width="12.33203125" style="30" hidden="1" customWidth="1"/>
    <col min="33" max="33" width="8.6640625" style="2" hidden="1" customWidth="1"/>
    <col min="34" max="16384" width="9.5546875" style="2" hidden="1"/>
  </cols>
  <sheetData>
    <row r="1" spans="1:32" x14ac:dyDescent="0.25"/>
    <row r="2" spans="1:32" x14ac:dyDescent="0.25"/>
    <row r="3" spans="1:32" x14ac:dyDescent="0.25"/>
    <row r="4" spans="1:32" x14ac:dyDescent="0.25"/>
    <row r="5" spans="1:32" ht="14.4" x14ac:dyDescent="0.3">
      <c r="A5"/>
      <c r="B5" s="141"/>
      <c r="C5" s="141"/>
      <c r="D5" s="141"/>
      <c r="E5" s="141"/>
      <c r="F5"/>
      <c r="G5" s="141"/>
      <c r="H5" s="141"/>
      <c r="I5" s="141"/>
      <c r="J5" s="141"/>
      <c r="K5" s="141"/>
      <c r="L5" s="141"/>
      <c r="M5" s="141"/>
      <c r="N5" s="141"/>
      <c r="O5" s="141"/>
      <c r="P5" s="141"/>
      <c r="Q5" s="141"/>
      <c r="R5" s="141"/>
      <c r="S5" s="141"/>
      <c r="T5" s="141"/>
      <c r="U5" s="141"/>
      <c r="V5" s="141"/>
      <c r="W5" s="141"/>
      <c r="X5" s="141"/>
      <c r="Y5" s="141"/>
      <c r="Z5" s="141"/>
      <c r="AA5" s="141"/>
      <c r="AB5" s="146"/>
      <c r="AC5" s="467"/>
      <c r="AD5" s="467"/>
      <c r="AE5" s="467"/>
      <c r="AF5" s="467"/>
    </row>
    <row r="6" spans="1:32" ht="21" x14ac:dyDescent="0.4">
      <c r="A6"/>
      <c r="B6" s="142" t="s">
        <v>1</v>
      </c>
      <c r="C6" s="141"/>
      <c r="D6" s="141"/>
      <c r="E6" s="141"/>
      <c r="F6"/>
      <c r="G6" s="142" t="s">
        <v>959</v>
      </c>
      <c r="H6" s="141"/>
      <c r="I6" s="141"/>
      <c r="J6" s="141"/>
      <c r="K6" s="141"/>
      <c r="L6" s="141"/>
      <c r="M6" s="141"/>
      <c r="N6" s="141"/>
      <c r="O6" s="141"/>
      <c r="P6" s="141"/>
      <c r="Q6" s="141"/>
      <c r="R6" s="141"/>
      <c r="S6" s="141"/>
      <c r="T6" s="141"/>
      <c r="U6" s="141"/>
      <c r="V6" s="141"/>
      <c r="W6" s="141"/>
      <c r="X6" s="141"/>
      <c r="Y6" s="141"/>
      <c r="Z6" s="141"/>
      <c r="AA6" s="141"/>
      <c r="AB6" s="146"/>
      <c r="AC6" s="467"/>
      <c r="AD6" s="467"/>
      <c r="AE6" s="467"/>
      <c r="AF6" s="467"/>
    </row>
    <row r="7" spans="1:32" ht="15" thickBot="1" x14ac:dyDescent="0.35">
      <c r="A7"/>
      <c r="B7" s="143"/>
      <c r="C7" s="143"/>
      <c r="D7" s="143"/>
      <c r="E7" s="143"/>
      <c r="F7"/>
      <c r="G7" s="143"/>
      <c r="H7" s="143"/>
      <c r="I7" s="143"/>
      <c r="J7" s="143"/>
      <c r="K7" s="143"/>
      <c r="L7" s="143"/>
      <c r="M7" s="143"/>
      <c r="N7" s="143"/>
      <c r="O7" s="143"/>
      <c r="P7" s="143"/>
      <c r="Q7" s="143"/>
      <c r="R7" s="143"/>
      <c r="S7" s="143"/>
      <c r="T7" s="143"/>
      <c r="U7" s="143"/>
      <c r="V7" s="143"/>
      <c r="W7" s="143"/>
      <c r="X7" s="143"/>
      <c r="Y7" s="143"/>
      <c r="Z7" s="143"/>
      <c r="AA7" s="143"/>
      <c r="AB7" s="146"/>
      <c r="AC7" s="467"/>
      <c r="AD7" s="467"/>
      <c r="AE7" s="467"/>
      <c r="AF7" s="467"/>
    </row>
    <row r="8" spans="1:32" x14ac:dyDescent="0.25"/>
    <row r="9" spans="1:32" ht="14.25" customHeight="1" x14ac:dyDescent="0.25">
      <c r="G9" s="2910" t="s">
        <v>960</v>
      </c>
      <c r="H9" s="2910"/>
      <c r="I9" s="2910"/>
      <c r="J9" s="2910"/>
      <c r="K9" s="2910"/>
      <c r="L9" s="2910"/>
      <c r="M9" s="2910"/>
      <c r="N9" s="2910"/>
      <c r="O9" s="2910"/>
      <c r="P9" s="2910"/>
      <c r="Q9" s="2910"/>
      <c r="R9" s="2910"/>
      <c r="S9" s="2910"/>
      <c r="T9" s="2910"/>
      <c r="U9" s="2910"/>
      <c r="V9" s="2910"/>
      <c r="W9" s="2910"/>
      <c r="X9" s="2910"/>
      <c r="Y9" s="2910"/>
      <c r="Z9" s="2910"/>
      <c r="AA9" s="2910"/>
    </row>
    <row r="10" spans="1:32" x14ac:dyDescent="0.25">
      <c r="G10" s="2910"/>
      <c r="H10" s="2910"/>
      <c r="I10" s="2910"/>
      <c r="J10" s="2910"/>
      <c r="K10" s="2910"/>
      <c r="L10" s="2910"/>
      <c r="M10" s="2910"/>
      <c r="N10" s="2910"/>
      <c r="O10" s="2910"/>
      <c r="P10" s="2910"/>
      <c r="Q10" s="2910"/>
      <c r="R10" s="2910"/>
      <c r="S10" s="2910"/>
      <c r="T10" s="2910"/>
      <c r="U10" s="2910"/>
      <c r="V10" s="2910"/>
      <c r="W10" s="2910"/>
      <c r="X10" s="2910"/>
      <c r="Y10" s="2910"/>
      <c r="Z10" s="2910"/>
      <c r="AA10" s="2910"/>
    </row>
    <row r="11" spans="1:32" x14ac:dyDescent="0.25">
      <c r="G11" s="2910"/>
      <c r="H11" s="2910"/>
      <c r="I11" s="2910"/>
      <c r="J11" s="2910"/>
      <c r="K11" s="2910"/>
      <c r="L11" s="2910"/>
      <c r="M11" s="2910"/>
      <c r="N11" s="2910"/>
      <c r="O11" s="2910"/>
      <c r="P11" s="2910"/>
      <c r="Q11" s="2910"/>
      <c r="R11" s="2910"/>
      <c r="S11" s="2910"/>
      <c r="T11" s="2910"/>
      <c r="U11" s="2910"/>
      <c r="V11" s="2910"/>
      <c r="W11" s="2910"/>
      <c r="X11" s="2910"/>
      <c r="Y11" s="2910"/>
      <c r="Z11" s="2910"/>
      <c r="AA11" s="2910"/>
    </row>
    <row r="12" spans="1:32" x14ac:dyDescent="0.25">
      <c r="G12" s="2910"/>
      <c r="H12" s="2910"/>
      <c r="I12" s="2910"/>
      <c r="J12" s="2910"/>
      <c r="K12" s="2910"/>
      <c r="L12" s="2910"/>
      <c r="M12" s="2910"/>
      <c r="N12" s="2910"/>
      <c r="O12" s="2910"/>
      <c r="P12" s="2910"/>
      <c r="Q12" s="2910"/>
      <c r="R12" s="2910"/>
      <c r="S12" s="2910"/>
      <c r="T12" s="2910"/>
      <c r="U12" s="2910"/>
      <c r="V12" s="2910"/>
      <c r="W12" s="2910"/>
      <c r="X12" s="2910"/>
      <c r="Y12" s="2910"/>
      <c r="Z12" s="2910"/>
      <c r="AA12" s="2910"/>
    </row>
    <row r="13" spans="1:32" x14ac:dyDescent="0.25">
      <c r="G13" s="2910"/>
      <c r="H13" s="2910"/>
      <c r="I13" s="2910"/>
      <c r="J13" s="2910"/>
      <c r="K13" s="2910"/>
      <c r="L13" s="2910"/>
      <c r="M13" s="2910"/>
      <c r="N13" s="2910"/>
      <c r="O13" s="2910"/>
      <c r="P13" s="2910"/>
      <c r="Q13" s="2910"/>
      <c r="R13" s="2910"/>
      <c r="S13" s="2910"/>
      <c r="T13" s="2910"/>
      <c r="U13" s="2910"/>
      <c r="V13" s="2910"/>
      <c r="W13" s="2910"/>
      <c r="X13" s="2910"/>
      <c r="Y13" s="2910"/>
      <c r="Z13" s="2910"/>
      <c r="AA13" s="2910"/>
    </row>
    <row r="14" spans="1:32" x14ac:dyDescent="0.25">
      <c r="G14" s="2910"/>
      <c r="H14" s="2910"/>
      <c r="I14" s="2910"/>
      <c r="J14" s="2910"/>
      <c r="K14" s="2910"/>
      <c r="L14" s="2910"/>
      <c r="M14" s="2910"/>
      <c r="N14" s="2910"/>
      <c r="O14" s="2910"/>
      <c r="P14" s="2910"/>
      <c r="Q14" s="2910"/>
      <c r="R14" s="2910"/>
      <c r="S14" s="2910"/>
      <c r="T14" s="2910"/>
      <c r="U14" s="2910"/>
      <c r="V14" s="2910"/>
      <c r="W14" s="2910"/>
      <c r="X14" s="2910"/>
      <c r="Y14" s="2910"/>
      <c r="Z14" s="2910"/>
      <c r="AA14" s="2910"/>
    </row>
    <row r="15" spans="1:32" x14ac:dyDescent="0.25">
      <c r="G15" s="95"/>
      <c r="H15" s="95"/>
      <c r="I15" s="95"/>
      <c r="J15" s="95"/>
      <c r="K15" s="95"/>
      <c r="L15" s="95"/>
      <c r="M15" s="95"/>
      <c r="N15" s="95"/>
      <c r="O15" s="95"/>
      <c r="P15" s="95"/>
      <c r="Q15" s="95"/>
      <c r="R15" s="95"/>
      <c r="S15" s="95"/>
      <c r="T15" s="95"/>
      <c r="U15" s="95"/>
      <c r="V15" s="95"/>
      <c r="W15" s="95"/>
      <c r="X15" s="95"/>
      <c r="Y15" s="95"/>
      <c r="Z15" s="95"/>
      <c r="AA15" s="95"/>
    </row>
    <row r="16" spans="1:32" x14ac:dyDescent="0.25">
      <c r="G16" s="99"/>
      <c r="H16" s="99"/>
      <c r="I16" s="99"/>
      <c r="J16" s="99"/>
      <c r="K16" s="99"/>
      <c r="L16" s="99"/>
      <c r="M16" s="99"/>
      <c r="N16" s="99"/>
      <c r="O16" s="99"/>
      <c r="P16" s="99"/>
      <c r="Q16" s="99"/>
      <c r="R16" s="99"/>
      <c r="S16" s="99"/>
      <c r="T16" s="99"/>
      <c r="U16" s="99"/>
    </row>
    <row r="17" spans="7:32" x14ac:dyDescent="0.25">
      <c r="G17" s="148" t="s">
        <v>961</v>
      </c>
      <c r="T17" s="2"/>
      <c r="U17" s="2"/>
      <c r="V17" s="2"/>
      <c r="W17" s="2"/>
      <c r="X17" s="2"/>
      <c r="Y17" s="2"/>
      <c r="Z17" s="2"/>
      <c r="AA17" s="2"/>
      <c r="AC17" s="2"/>
      <c r="AD17" s="2"/>
      <c r="AE17" s="2"/>
      <c r="AF17" s="2"/>
    </row>
    <row r="18" spans="7:32" x14ac:dyDescent="0.25">
      <c r="G18" s="1513" t="s">
        <v>27</v>
      </c>
      <c r="H18" s="1514"/>
      <c r="I18" s="1514"/>
      <c r="J18" s="1514"/>
      <c r="K18" s="1514"/>
      <c r="L18" s="440"/>
      <c r="M18" s="440"/>
      <c r="N18" s="573"/>
      <c r="T18" s="2"/>
      <c r="U18" s="2"/>
      <c r="V18" s="2"/>
      <c r="W18" s="2"/>
      <c r="X18" s="2"/>
      <c r="Y18" s="2"/>
      <c r="Z18" s="2"/>
      <c r="AA18" s="2"/>
      <c r="AC18" s="2"/>
      <c r="AD18" s="2"/>
      <c r="AE18" s="2"/>
      <c r="AF18" s="2"/>
    </row>
    <row r="19" spans="7:32" x14ac:dyDescent="0.25">
      <c r="G19" s="1515" t="s">
        <v>962</v>
      </c>
      <c r="H19" s="1515"/>
      <c r="I19" s="1515"/>
      <c r="J19" s="1515"/>
      <c r="K19" s="1516"/>
      <c r="L19" s="1517"/>
      <c r="M19" s="1517"/>
      <c r="N19" s="2944"/>
      <c r="T19" s="2"/>
      <c r="U19" s="2"/>
      <c r="V19" s="2"/>
      <c r="W19" s="2"/>
      <c r="X19" s="2"/>
      <c r="Y19" s="2"/>
      <c r="Z19" s="2"/>
      <c r="AA19" s="2"/>
      <c r="AC19" s="2"/>
      <c r="AD19" s="2"/>
      <c r="AE19" s="2"/>
      <c r="AF19" s="2"/>
    </row>
    <row r="20" spans="7:32" x14ac:dyDescent="0.25">
      <c r="G20" s="1518" t="s">
        <v>963</v>
      </c>
      <c r="H20" s="1518" t="s">
        <v>964</v>
      </c>
      <c r="I20" s="1519" t="s">
        <v>965</v>
      </c>
      <c r="J20" s="1520"/>
      <c r="K20" s="1521" t="s">
        <v>966</v>
      </c>
      <c r="L20" s="1522" t="s">
        <v>967</v>
      </c>
      <c r="M20" s="1522" t="s">
        <v>968</v>
      </c>
      <c r="N20" s="2944"/>
      <c r="O20" s="205"/>
      <c r="T20" s="2"/>
      <c r="U20" s="2"/>
      <c r="V20" s="2"/>
      <c r="W20" s="2"/>
      <c r="X20" s="6"/>
      <c r="Y20" s="2"/>
      <c r="Z20" s="2"/>
      <c r="AA20" s="2"/>
      <c r="AC20" s="2"/>
      <c r="AD20" s="2"/>
      <c r="AE20" s="2"/>
      <c r="AF20" s="2"/>
    </row>
    <row r="21" spans="7:32" x14ac:dyDescent="0.25">
      <c r="G21" s="84" t="s">
        <v>969</v>
      </c>
      <c r="H21" s="85" t="s">
        <v>970</v>
      </c>
      <c r="I21" s="86" t="s">
        <v>971</v>
      </c>
      <c r="J21" s="87"/>
      <c r="K21" s="190" t="s">
        <v>972</v>
      </c>
      <c r="L21" s="190" t="s">
        <v>973</v>
      </c>
      <c r="M21" s="190" t="s">
        <v>974</v>
      </c>
      <c r="N21" s="918"/>
      <c r="T21" s="2"/>
      <c r="U21" s="2"/>
      <c r="V21" s="2"/>
      <c r="W21" s="2"/>
      <c r="X21" s="69"/>
      <c r="Y21" s="607"/>
      <c r="Z21" s="2"/>
      <c r="AA21" s="2"/>
      <c r="AC21" s="2"/>
      <c r="AD21" s="2"/>
      <c r="AE21" s="2"/>
      <c r="AF21" s="2"/>
    </row>
    <row r="22" spans="7:32" x14ac:dyDescent="0.25">
      <c r="G22" s="1523" t="s">
        <v>975</v>
      </c>
      <c r="H22" s="1524" t="s">
        <v>976</v>
      </c>
      <c r="I22" s="1523" t="s">
        <v>977</v>
      </c>
      <c r="J22" s="1525"/>
      <c r="K22" s="1526" t="s">
        <v>972</v>
      </c>
      <c r="L22" s="1526" t="s">
        <v>973</v>
      </c>
      <c r="M22" s="1526" t="s">
        <v>978</v>
      </c>
      <c r="N22" s="882"/>
      <c r="O22" s="606"/>
      <c r="R22" s="104"/>
      <c r="T22" s="2"/>
      <c r="U22" s="2"/>
      <c r="V22" s="2"/>
      <c r="W22" s="2"/>
      <c r="X22" s="69"/>
      <c r="Y22" s="607"/>
      <c r="Z22" s="2"/>
      <c r="AA22" s="2"/>
      <c r="AC22" s="2"/>
      <c r="AD22" s="2"/>
      <c r="AE22" s="2"/>
      <c r="AF22" s="2"/>
    </row>
    <row r="23" spans="7:32" x14ac:dyDescent="0.25">
      <c r="G23" s="84" t="s">
        <v>979</v>
      </c>
      <c r="H23" s="85" t="s">
        <v>979</v>
      </c>
      <c r="I23" s="86" t="s">
        <v>980</v>
      </c>
      <c r="J23" s="87"/>
      <c r="K23" s="190" t="s">
        <v>981</v>
      </c>
      <c r="L23" s="190" t="s">
        <v>982</v>
      </c>
      <c r="M23" s="190" t="s">
        <v>983</v>
      </c>
      <c r="N23" s="883"/>
      <c r="O23" s="89"/>
      <c r="T23" s="2"/>
      <c r="U23" s="2"/>
      <c r="V23" s="2"/>
      <c r="W23" s="2"/>
      <c r="X23" s="70"/>
      <c r="Y23" s="608"/>
      <c r="Z23" s="2"/>
      <c r="AA23" s="2"/>
      <c r="AC23" s="2"/>
      <c r="AD23" s="2"/>
      <c r="AE23" s="2"/>
      <c r="AF23" s="2"/>
    </row>
    <row r="24" spans="7:32" x14ac:dyDescent="0.25">
      <c r="G24" s="1523" t="s">
        <v>984</v>
      </c>
      <c r="H24" s="1524" t="s">
        <v>985</v>
      </c>
      <c r="I24" s="1523" t="s">
        <v>980</v>
      </c>
      <c r="J24" s="1525"/>
      <c r="K24" s="1526" t="s">
        <v>972</v>
      </c>
      <c r="L24" s="1526" t="s">
        <v>973</v>
      </c>
      <c r="M24" s="1526" t="s">
        <v>986</v>
      </c>
      <c r="N24" s="882"/>
      <c r="P24" s="89"/>
      <c r="T24" s="2"/>
      <c r="U24" s="2"/>
      <c r="V24" s="205"/>
      <c r="W24" s="2"/>
      <c r="X24" s="2"/>
      <c r="Y24" s="2"/>
      <c r="Z24" s="2"/>
      <c r="AA24" s="2"/>
      <c r="AC24" s="2"/>
      <c r="AD24" s="2"/>
      <c r="AE24" s="2"/>
      <c r="AF24" s="2"/>
    </row>
    <row r="25" spans="7:32" x14ac:dyDescent="0.25">
      <c r="G25" s="84" t="s">
        <v>987</v>
      </c>
      <c r="H25" s="495" t="s">
        <v>988</v>
      </c>
      <c r="I25" s="494" t="s">
        <v>980</v>
      </c>
      <c r="J25" s="132"/>
      <c r="K25" s="496" t="s">
        <v>981</v>
      </c>
      <c r="L25" s="496" t="s">
        <v>973</v>
      </c>
      <c r="M25" s="496" t="s">
        <v>986</v>
      </c>
      <c r="N25" s="882"/>
      <c r="O25" s="644"/>
      <c r="P25" s="644"/>
      <c r="T25" s="2"/>
      <c r="U25" s="2"/>
      <c r="V25" s="2"/>
      <c r="W25" s="2"/>
      <c r="X25" s="2"/>
      <c r="Y25" s="2"/>
      <c r="Z25" s="2"/>
      <c r="AA25" s="2"/>
      <c r="AC25" s="2"/>
      <c r="AD25" s="2"/>
      <c r="AE25" s="2"/>
      <c r="AF25" s="2"/>
    </row>
    <row r="26" spans="7:32" x14ac:dyDescent="0.25">
      <c r="G26" s="1523" t="s">
        <v>989</v>
      </c>
      <c r="H26" s="1524" t="s">
        <v>990</v>
      </c>
      <c r="I26" s="1523" t="s">
        <v>980</v>
      </c>
      <c r="J26" s="1525"/>
      <c r="K26" s="1526" t="s">
        <v>972</v>
      </c>
      <c r="L26" s="1526" t="s">
        <v>973</v>
      </c>
      <c r="M26" s="1526" t="s">
        <v>986</v>
      </c>
      <c r="N26" s="882"/>
      <c r="O26" s="644"/>
      <c r="T26" s="2"/>
      <c r="U26" s="2"/>
      <c r="V26" s="2"/>
      <c r="W26" s="2"/>
      <c r="X26" s="2"/>
      <c r="Y26" s="2"/>
      <c r="Z26" s="2"/>
      <c r="AA26" s="2"/>
      <c r="AC26" s="2"/>
      <c r="AD26" s="2"/>
      <c r="AE26" s="2"/>
      <c r="AF26" s="2"/>
    </row>
    <row r="27" spans="7:32" x14ac:dyDescent="0.25">
      <c r="G27" s="1527" t="s">
        <v>991</v>
      </c>
      <c r="H27" s="1528" t="s">
        <v>992</v>
      </c>
      <c r="I27" s="1529" t="s">
        <v>980</v>
      </c>
      <c r="J27" s="1530"/>
      <c r="K27" s="1531" t="s">
        <v>972</v>
      </c>
      <c r="L27" s="1531" t="s">
        <v>973</v>
      </c>
      <c r="M27" s="1531" t="s">
        <v>986</v>
      </c>
      <c r="N27" s="132"/>
      <c r="O27" s="89"/>
      <c r="T27" s="2"/>
      <c r="U27" s="2"/>
      <c r="V27" s="2"/>
      <c r="W27" s="2"/>
      <c r="X27" s="2"/>
      <c r="Y27" s="2"/>
      <c r="Z27" s="2"/>
      <c r="AA27" s="2"/>
      <c r="AC27" s="2"/>
      <c r="AD27" s="2"/>
      <c r="AE27" s="2"/>
      <c r="AF27" s="2"/>
    </row>
    <row r="28" spans="7:32" x14ac:dyDescent="0.25">
      <c r="G28" s="10"/>
      <c r="T28" s="2"/>
      <c r="U28" s="2"/>
      <c r="V28" s="2"/>
      <c r="W28" s="2"/>
      <c r="X28" s="2"/>
      <c r="Y28" s="2"/>
      <c r="Z28" s="2"/>
      <c r="AA28" s="2"/>
      <c r="AC28" s="2"/>
      <c r="AD28" s="2"/>
      <c r="AE28" s="2"/>
      <c r="AF28" s="2"/>
    </row>
    <row r="29" spans="7:32" x14ac:dyDescent="0.25">
      <c r="G29" s="31"/>
      <c r="T29" s="2"/>
      <c r="U29" s="2"/>
      <c r="V29" s="2"/>
      <c r="W29" s="2"/>
      <c r="X29" s="2"/>
      <c r="Y29" s="2"/>
      <c r="Z29" s="2"/>
      <c r="AA29" s="2"/>
      <c r="AC29" s="2"/>
      <c r="AD29" s="2"/>
      <c r="AE29" s="2"/>
      <c r="AF29" s="2"/>
    </row>
    <row r="30" spans="7:32" x14ac:dyDescent="0.25">
      <c r="G30" s="144" t="s">
        <v>993</v>
      </c>
      <c r="O30" s="109"/>
      <c r="T30" s="2"/>
      <c r="U30" s="2"/>
      <c r="V30" s="2"/>
      <c r="W30" s="2"/>
      <c r="X30" s="2"/>
      <c r="Y30" s="2"/>
      <c r="Z30" s="2"/>
      <c r="AA30" s="2"/>
      <c r="AC30" s="2"/>
      <c r="AD30" s="2"/>
      <c r="AE30" s="2"/>
      <c r="AF30" s="2"/>
    </row>
    <row r="31" spans="7:32" x14ac:dyDescent="0.25">
      <c r="G31" s="145" t="s">
        <v>994</v>
      </c>
      <c r="T31" s="2"/>
      <c r="U31" s="2"/>
      <c r="V31" s="2"/>
      <c r="W31" s="2"/>
      <c r="X31" s="2"/>
      <c r="Y31" s="2"/>
      <c r="Z31" s="2"/>
      <c r="AA31" s="2"/>
      <c r="AC31" s="2"/>
      <c r="AD31" s="2"/>
      <c r="AE31" s="2"/>
      <c r="AF31" s="2"/>
    </row>
    <row r="32" spans="7:32" x14ac:dyDescent="0.25">
      <c r="G32" s="146" t="s">
        <v>28</v>
      </c>
      <c r="N32" s="30"/>
      <c r="O32" s="30"/>
      <c r="T32" s="2"/>
      <c r="U32" s="2"/>
      <c r="V32" s="2"/>
      <c r="W32" s="2"/>
      <c r="X32" s="2"/>
      <c r="Y32" s="2"/>
      <c r="Z32" s="2"/>
      <c r="AA32" s="2"/>
      <c r="AC32" s="2"/>
      <c r="AD32" s="2"/>
      <c r="AE32" s="2"/>
      <c r="AF32" s="2"/>
    </row>
    <row r="33" spans="7:32" x14ac:dyDescent="0.25">
      <c r="G33" s="153" t="s">
        <v>995</v>
      </c>
      <c r="H33" s="149"/>
      <c r="I33" s="149"/>
      <c r="J33" s="149" t="s">
        <v>730</v>
      </c>
      <c r="K33" s="149" t="s">
        <v>731</v>
      </c>
      <c r="L33" s="168" t="s">
        <v>732</v>
      </c>
      <c r="M33" s="152" t="s">
        <v>733</v>
      </c>
      <c r="N33" s="456"/>
      <c r="O33" s="487"/>
      <c r="Q33" s="72"/>
      <c r="T33" s="2"/>
      <c r="U33" s="2"/>
      <c r="V33" s="2"/>
      <c r="W33" s="2"/>
      <c r="X33" s="2"/>
      <c r="Y33" s="2"/>
      <c r="Z33" s="2"/>
      <c r="AA33" s="2"/>
      <c r="AC33" s="2"/>
      <c r="AD33" s="2"/>
      <c r="AE33" s="2"/>
      <c r="AF33" s="2"/>
    </row>
    <row r="34" spans="7:32" x14ac:dyDescent="0.25">
      <c r="G34" s="64" t="s">
        <v>996</v>
      </c>
      <c r="H34" s="97"/>
      <c r="I34" s="97"/>
      <c r="J34" s="97">
        <v>5687</v>
      </c>
      <c r="K34" s="97">
        <v>8456</v>
      </c>
      <c r="L34" s="622">
        <v>6798</v>
      </c>
      <c r="M34" s="1748">
        <v>-0.19607379375591297</v>
      </c>
      <c r="N34" s="816"/>
      <c r="O34" s="817"/>
      <c r="Q34" s="72"/>
      <c r="T34" s="2"/>
      <c r="U34" s="2"/>
      <c r="V34" s="2"/>
      <c r="W34" s="2"/>
      <c r="X34" s="2"/>
      <c r="Y34" s="2"/>
      <c r="Z34" s="2"/>
      <c r="AA34" s="2"/>
      <c r="AC34" s="2"/>
      <c r="AD34" s="2"/>
      <c r="AE34" s="2"/>
      <c r="AF34" s="2"/>
    </row>
    <row r="35" spans="7:32" x14ac:dyDescent="0.25">
      <c r="G35" s="630" t="s">
        <v>997</v>
      </c>
      <c r="H35" s="624"/>
      <c r="I35" s="624"/>
      <c r="J35" s="624">
        <v>0.21962370318269739</v>
      </c>
      <c r="K35" s="624">
        <v>0.223</v>
      </c>
      <c r="L35" s="684">
        <v>0.22065313327449249</v>
      </c>
      <c r="M35" s="950">
        <v>-1.0524066033666001E-2</v>
      </c>
      <c r="N35" s="497"/>
      <c r="O35" s="818"/>
      <c r="P35" s="72"/>
      <c r="Q35" s="72"/>
      <c r="R35" s="72"/>
      <c r="S35" s="72"/>
      <c r="T35" s="72"/>
      <c r="U35" s="72"/>
      <c r="V35" s="72"/>
      <c r="W35" s="72"/>
      <c r="X35" s="2"/>
      <c r="Y35" s="2"/>
      <c r="Z35" s="2"/>
      <c r="AA35" s="2"/>
      <c r="AC35" s="2"/>
      <c r="AD35" s="2"/>
      <c r="AE35" s="2"/>
      <c r="AF35" s="2"/>
    </row>
    <row r="36" spans="7:32" x14ac:dyDescent="0.25">
      <c r="G36" s="631" t="s">
        <v>998</v>
      </c>
      <c r="H36" s="625"/>
      <c r="I36" s="625"/>
      <c r="J36" s="625">
        <v>3.5167926850712197E-2</v>
      </c>
      <c r="K36" s="625">
        <v>3.6799999999999999E-2</v>
      </c>
      <c r="L36" s="1747">
        <v>3.5745807590467783E-2</v>
      </c>
      <c r="M36" s="1749">
        <v>-2.8646532867723264E-2</v>
      </c>
      <c r="N36" s="497"/>
      <c r="O36" s="609"/>
      <c r="P36" s="72"/>
      <c r="Q36" s="72"/>
      <c r="R36" s="72"/>
      <c r="S36" s="72"/>
      <c r="T36" s="72"/>
      <c r="U36" s="72"/>
      <c r="V36" s="72"/>
      <c r="W36" s="72"/>
      <c r="X36" s="2"/>
      <c r="Y36" s="2"/>
      <c r="Z36" s="2"/>
      <c r="AA36" s="2"/>
      <c r="AC36" s="2"/>
      <c r="AD36" s="2"/>
      <c r="AE36" s="2"/>
      <c r="AF36" s="2"/>
    </row>
    <row r="37" spans="7:32" x14ac:dyDescent="0.25">
      <c r="G37" s="65"/>
      <c r="H37" s="610"/>
      <c r="I37" s="610"/>
      <c r="J37" s="610"/>
      <c r="K37" s="611"/>
      <c r="L37" s="89"/>
      <c r="N37" s="72"/>
      <c r="O37" s="72"/>
      <c r="P37" s="72"/>
      <c r="Q37" s="72"/>
      <c r="R37" s="72"/>
      <c r="S37" s="72"/>
      <c r="T37" s="72"/>
      <c r="U37" s="72"/>
      <c r="V37" s="72"/>
      <c r="W37" s="72"/>
      <c r="X37" s="2"/>
      <c r="Y37" s="2"/>
      <c r="Z37" s="2"/>
      <c r="AA37" s="2"/>
      <c r="AC37" s="2"/>
      <c r="AD37" s="2"/>
      <c r="AE37" s="2"/>
      <c r="AF37" s="2"/>
    </row>
    <row r="38" spans="7:32" x14ac:dyDescent="0.25">
      <c r="G38" s="65"/>
      <c r="H38" s="610"/>
      <c r="I38" s="610"/>
      <c r="J38" s="641"/>
      <c r="K38" s="611"/>
      <c r="N38" s="72"/>
      <c r="O38" s="72"/>
      <c r="P38" s="72"/>
      <c r="Q38" s="72"/>
      <c r="R38" s="72"/>
      <c r="S38" s="72"/>
      <c r="T38" s="72"/>
      <c r="U38" s="72"/>
      <c r="V38" s="72"/>
      <c r="W38" s="72"/>
      <c r="X38" s="2"/>
      <c r="Y38" s="2"/>
      <c r="Z38" s="2"/>
      <c r="AA38" s="2"/>
      <c r="AC38" s="2"/>
      <c r="AD38" s="2"/>
      <c r="AE38" s="2"/>
      <c r="AF38" s="2"/>
    </row>
    <row r="39" spans="7:32" x14ac:dyDescent="0.25">
      <c r="G39" s="146" t="s">
        <v>29</v>
      </c>
      <c r="N39" s="72"/>
      <c r="O39" s="72"/>
      <c r="P39" s="72"/>
      <c r="Q39" s="72"/>
      <c r="R39" s="72"/>
      <c r="S39" s="72"/>
      <c r="T39" s="72"/>
      <c r="U39" s="72"/>
      <c r="V39" s="72"/>
      <c r="W39" s="72"/>
      <c r="X39" s="2"/>
      <c r="Y39" s="2"/>
      <c r="Z39" s="2"/>
      <c r="AA39" s="2"/>
      <c r="AC39" s="2"/>
      <c r="AD39" s="2"/>
      <c r="AE39" s="2"/>
      <c r="AF39" s="2"/>
    </row>
    <row r="40" spans="7:32" ht="16.2" x14ac:dyDescent="0.25">
      <c r="G40" s="2943" t="s">
        <v>999</v>
      </c>
      <c r="H40" s="2936" t="s">
        <v>730</v>
      </c>
      <c r="I40" s="2936"/>
      <c r="J40" s="2940"/>
      <c r="K40" s="2954" t="s">
        <v>731</v>
      </c>
      <c r="L40" s="2936"/>
      <c r="M40" s="2936"/>
      <c r="N40" s="2936"/>
      <c r="O40" s="2940"/>
      <c r="P40" s="2954" t="s">
        <v>732</v>
      </c>
      <c r="Q40" s="2936"/>
      <c r="R40" s="2936"/>
      <c r="S40" s="2936"/>
      <c r="T40" s="2940"/>
      <c r="U40" s="2936" t="s">
        <v>1000</v>
      </c>
      <c r="V40" s="2936"/>
      <c r="W40" s="2936"/>
      <c r="X40" s="2936"/>
      <c r="Y40" s="2936"/>
      <c r="Z40" s="2"/>
      <c r="AA40" s="2"/>
      <c r="AC40" s="2"/>
      <c r="AD40" s="2"/>
      <c r="AE40" s="2"/>
      <c r="AF40" s="2"/>
    </row>
    <row r="41" spans="7:32" ht="27.6" x14ac:dyDescent="0.25">
      <c r="G41" s="2943"/>
      <c r="H41" s="150" t="s">
        <v>981</v>
      </c>
      <c r="I41" s="150" t="s">
        <v>972</v>
      </c>
      <c r="J41" s="169" t="s">
        <v>761</v>
      </c>
      <c r="K41" s="414" t="s">
        <v>981</v>
      </c>
      <c r="L41" s="150" t="s">
        <v>972</v>
      </c>
      <c r="M41" s="150" t="s">
        <v>1001</v>
      </c>
      <c r="N41" s="152" t="s">
        <v>1002</v>
      </c>
      <c r="O41" s="169" t="s">
        <v>761</v>
      </c>
      <c r="P41" s="414" t="s">
        <v>981</v>
      </c>
      <c r="Q41" s="150" t="s">
        <v>972</v>
      </c>
      <c r="R41" s="150" t="s">
        <v>1001</v>
      </c>
      <c r="S41" s="152" t="s">
        <v>1002</v>
      </c>
      <c r="T41" s="169" t="s">
        <v>761</v>
      </c>
      <c r="U41" s="150" t="s">
        <v>981</v>
      </c>
      <c r="V41" s="150" t="s">
        <v>972</v>
      </c>
      <c r="W41" s="150" t="s">
        <v>1001</v>
      </c>
      <c r="X41" s="152" t="s">
        <v>1002</v>
      </c>
      <c r="Y41" s="150" t="s">
        <v>761</v>
      </c>
      <c r="Z41" s="2"/>
      <c r="AA41" s="2"/>
      <c r="AC41" s="2"/>
      <c r="AD41" s="2"/>
      <c r="AE41" s="2"/>
      <c r="AF41" s="2"/>
    </row>
    <row r="42" spans="7:32" x14ac:dyDescent="0.25">
      <c r="G42" s="69" t="s">
        <v>1003</v>
      </c>
      <c r="H42" s="97">
        <v>1</v>
      </c>
      <c r="I42" s="97">
        <v>7</v>
      </c>
      <c r="J42" s="122">
        <v>8</v>
      </c>
      <c r="K42" s="498">
        <v>0</v>
      </c>
      <c r="L42" s="97">
        <v>7</v>
      </c>
      <c r="M42" s="626" t="s">
        <v>635</v>
      </c>
      <c r="N42" s="97" t="s">
        <v>635</v>
      </c>
      <c r="O42" s="122">
        <v>7</v>
      </c>
      <c r="P42" s="498" t="s">
        <v>635</v>
      </c>
      <c r="Q42" s="97">
        <v>7</v>
      </c>
      <c r="R42" s="97" t="s">
        <v>635</v>
      </c>
      <c r="S42" s="97" t="s">
        <v>635</v>
      </c>
      <c r="T42" s="122">
        <f>SUM(P42:S42)</f>
        <v>7</v>
      </c>
      <c r="U42" s="928"/>
      <c r="V42" s="627"/>
      <c r="W42" s="627"/>
      <c r="X42" s="627"/>
      <c r="Y42" s="928"/>
      <c r="Z42" s="2"/>
      <c r="AA42" s="2"/>
      <c r="AC42" s="2"/>
      <c r="AD42" s="2"/>
      <c r="AE42" s="2"/>
      <c r="AF42" s="2"/>
    </row>
    <row r="43" spans="7:32" x14ac:dyDescent="0.25">
      <c r="G43" s="2324" t="s">
        <v>1004</v>
      </c>
      <c r="H43" s="154">
        <v>8</v>
      </c>
      <c r="I43" s="154">
        <v>65</v>
      </c>
      <c r="J43" s="191">
        <v>73</v>
      </c>
      <c r="K43" s="435">
        <v>11</v>
      </c>
      <c r="L43" s="154">
        <v>79</v>
      </c>
      <c r="M43" s="154" t="s">
        <v>635</v>
      </c>
      <c r="N43" s="154" t="s">
        <v>635</v>
      </c>
      <c r="O43" s="191">
        <v>90</v>
      </c>
      <c r="P43" s="435">
        <v>9</v>
      </c>
      <c r="Q43" s="154">
        <v>59</v>
      </c>
      <c r="R43" s="154">
        <v>1</v>
      </c>
      <c r="S43" s="154">
        <v>1</v>
      </c>
      <c r="T43" s="191">
        <f t="shared" ref="T43:T47" si="0">SUM(P43:S43)</f>
        <v>70</v>
      </c>
      <c r="U43" s="929">
        <f t="shared" ref="U43:W47" si="1">(P43-K43)/K43</f>
        <v>-0.18181818181818182</v>
      </c>
      <c r="V43" s="929">
        <f t="shared" si="1"/>
        <v>-0.25316455696202533</v>
      </c>
      <c r="W43" s="619">
        <v>1</v>
      </c>
      <c r="X43" s="619">
        <v>1</v>
      </c>
      <c r="Y43" s="929">
        <f t="shared" ref="Y43:Y47" si="2">(T43-O43)/O43</f>
        <v>-0.22222222222222221</v>
      </c>
      <c r="Z43" s="2"/>
      <c r="AA43" s="2"/>
      <c r="AC43" s="2"/>
      <c r="AD43" s="2"/>
      <c r="AE43" s="2"/>
      <c r="AF43" s="2"/>
    </row>
    <row r="44" spans="7:32" x14ac:dyDescent="0.25">
      <c r="G44" s="70" t="s">
        <v>1005</v>
      </c>
      <c r="H44" s="97">
        <v>61</v>
      </c>
      <c r="I44" s="97">
        <v>365</v>
      </c>
      <c r="J44" s="122">
        <v>426</v>
      </c>
      <c r="K44" s="498">
        <v>132</v>
      </c>
      <c r="L44" s="97">
        <v>549</v>
      </c>
      <c r="M44" s="97" t="s">
        <v>635</v>
      </c>
      <c r="N44" s="97" t="s">
        <v>635</v>
      </c>
      <c r="O44" s="122">
        <v>681</v>
      </c>
      <c r="P44" s="498">
        <v>114</v>
      </c>
      <c r="Q44" s="97">
        <v>454</v>
      </c>
      <c r="R44" s="97">
        <v>1</v>
      </c>
      <c r="S44" s="97">
        <v>1</v>
      </c>
      <c r="T44" s="122">
        <f>SUM(P44:S44)</f>
        <v>570</v>
      </c>
      <c r="U44" s="928">
        <f t="shared" si="1"/>
        <v>-0.13636363636363635</v>
      </c>
      <c r="V44" s="928">
        <f t="shared" si="1"/>
        <v>-0.17304189435336975</v>
      </c>
      <c r="W44" s="627">
        <v>1</v>
      </c>
      <c r="X44" s="627">
        <v>1</v>
      </c>
      <c r="Y44" s="928">
        <f t="shared" si="2"/>
        <v>-0.16299559471365638</v>
      </c>
      <c r="Z44" s="2"/>
      <c r="AA44" s="2"/>
      <c r="AC44" s="2"/>
      <c r="AD44" s="2"/>
      <c r="AE44" s="2"/>
      <c r="AF44" s="2"/>
    </row>
    <row r="45" spans="7:32" x14ac:dyDescent="0.25">
      <c r="G45" s="2325" t="s">
        <v>1006</v>
      </c>
      <c r="H45" s="154">
        <v>251</v>
      </c>
      <c r="I45" s="154">
        <v>585</v>
      </c>
      <c r="J45" s="191">
        <v>836</v>
      </c>
      <c r="K45" s="435">
        <v>360</v>
      </c>
      <c r="L45" s="154">
        <v>1361</v>
      </c>
      <c r="M45" s="154" t="s">
        <v>635</v>
      </c>
      <c r="N45" s="154" t="s">
        <v>635</v>
      </c>
      <c r="O45" s="191">
        <v>1721</v>
      </c>
      <c r="P45" s="435">
        <v>283</v>
      </c>
      <c r="Q45" s="154">
        <v>1013</v>
      </c>
      <c r="R45" s="154" t="s">
        <v>635</v>
      </c>
      <c r="S45" s="154" t="s">
        <v>635</v>
      </c>
      <c r="T45" s="191">
        <f t="shared" si="0"/>
        <v>1296</v>
      </c>
      <c r="U45" s="929">
        <f t="shared" si="1"/>
        <v>-0.21388888888888888</v>
      </c>
      <c r="V45" s="929">
        <f t="shared" si="1"/>
        <v>-0.25569434239529759</v>
      </c>
      <c r="W45" s="619"/>
      <c r="X45" s="619"/>
      <c r="Y45" s="929">
        <f t="shared" si="2"/>
        <v>-0.24694944799535154</v>
      </c>
      <c r="Z45" s="2"/>
      <c r="AA45" s="2"/>
      <c r="AC45" s="2"/>
      <c r="AD45" s="2"/>
      <c r="AE45" s="2"/>
      <c r="AF45" s="2"/>
    </row>
    <row r="46" spans="7:32" x14ac:dyDescent="0.25">
      <c r="G46" s="70" t="s">
        <v>1007</v>
      </c>
      <c r="H46" s="97">
        <v>928</v>
      </c>
      <c r="I46" s="97">
        <v>3416</v>
      </c>
      <c r="J46" s="122">
        <v>4344</v>
      </c>
      <c r="K46" s="498">
        <v>1385</v>
      </c>
      <c r="L46" s="97">
        <v>4564</v>
      </c>
      <c r="M46" s="97">
        <v>5</v>
      </c>
      <c r="N46" s="97">
        <v>3</v>
      </c>
      <c r="O46" s="122">
        <v>5957</v>
      </c>
      <c r="P46" s="498">
        <v>1094</v>
      </c>
      <c r="Q46" s="97">
        <v>3751</v>
      </c>
      <c r="R46" s="97">
        <v>5</v>
      </c>
      <c r="S46" s="97">
        <v>5</v>
      </c>
      <c r="T46" s="122">
        <f t="shared" si="0"/>
        <v>4855</v>
      </c>
      <c r="U46" s="928">
        <f t="shared" si="1"/>
        <v>-0.21010830324909746</v>
      </c>
      <c r="V46" s="928">
        <f t="shared" si="1"/>
        <v>-0.17813321647677477</v>
      </c>
      <c r="W46" s="627"/>
      <c r="X46" s="627">
        <f t="shared" ref="X46:X47" si="3">(S46-N46)/N46</f>
        <v>0.66666666666666663</v>
      </c>
      <c r="Y46" s="928">
        <f t="shared" si="2"/>
        <v>-0.18499244586201108</v>
      </c>
      <c r="Z46" s="2"/>
      <c r="AA46" s="2"/>
      <c r="AC46" s="2"/>
      <c r="AD46" s="2"/>
      <c r="AE46" s="2"/>
      <c r="AF46" s="2"/>
    </row>
    <row r="47" spans="7:32" x14ac:dyDescent="0.25">
      <c r="G47" s="2326" t="s">
        <v>761</v>
      </c>
      <c r="H47" s="433">
        <v>1249</v>
      </c>
      <c r="I47" s="433">
        <v>4438</v>
      </c>
      <c r="J47" s="206">
        <v>5687</v>
      </c>
      <c r="K47" s="493">
        <v>1888</v>
      </c>
      <c r="L47" s="433">
        <v>6560</v>
      </c>
      <c r="M47" s="433">
        <v>5</v>
      </c>
      <c r="N47" s="433">
        <v>3</v>
      </c>
      <c r="O47" s="206">
        <v>8456</v>
      </c>
      <c r="P47" s="493">
        <v>1500</v>
      </c>
      <c r="Q47" s="433">
        <v>5284</v>
      </c>
      <c r="R47" s="433">
        <v>7</v>
      </c>
      <c r="S47" s="433">
        <v>7</v>
      </c>
      <c r="T47" s="206">
        <f t="shared" si="0"/>
        <v>6798</v>
      </c>
      <c r="U47" s="930">
        <f t="shared" si="1"/>
        <v>-0.20550847457627119</v>
      </c>
      <c r="V47" s="930">
        <f t="shared" si="1"/>
        <v>-0.19451219512195123</v>
      </c>
      <c r="W47" s="821">
        <f t="shared" si="1"/>
        <v>0.4</v>
      </c>
      <c r="X47" s="821">
        <f t="shared" si="3"/>
        <v>1.3333333333333333</v>
      </c>
      <c r="Y47" s="930">
        <f t="shared" si="2"/>
        <v>-0.19607379375591297</v>
      </c>
      <c r="Z47" s="2"/>
      <c r="AA47" s="2"/>
      <c r="AC47" s="2"/>
      <c r="AD47" s="2"/>
      <c r="AE47" s="2"/>
      <c r="AF47" s="2"/>
    </row>
    <row r="48" spans="7:32" x14ac:dyDescent="0.25">
      <c r="G48" s="925" t="s">
        <v>1008</v>
      </c>
      <c r="H48" s="24"/>
      <c r="I48" s="24"/>
      <c r="J48" s="47"/>
      <c r="K48" s="501"/>
      <c r="L48" s="24"/>
      <c r="M48" s="47"/>
      <c r="N48" s="501"/>
      <c r="O48" s="24"/>
      <c r="P48" s="501"/>
      <c r="Q48" s="47"/>
      <c r="R48" s="620"/>
      <c r="S48" s="24"/>
      <c r="T48" s="47"/>
      <c r="U48" s="24"/>
      <c r="V48" s="24"/>
      <c r="W48" s="47"/>
      <c r="X48" s="2"/>
      <c r="Y48" s="2"/>
      <c r="Z48" s="2"/>
      <c r="AA48" s="2"/>
      <c r="AC48" s="2"/>
      <c r="AD48" s="2"/>
      <c r="AE48" s="2"/>
      <c r="AF48" s="2"/>
    </row>
    <row r="49" spans="7:32" x14ac:dyDescent="0.25">
      <c r="G49" s="926" t="s">
        <v>1009</v>
      </c>
      <c r="H49" s="24"/>
      <c r="I49" s="24"/>
      <c r="J49" s="47"/>
      <c r="K49" s="97"/>
      <c r="L49" s="24"/>
      <c r="M49" s="97"/>
      <c r="N49" s="501"/>
      <c r="O49" s="620"/>
      <c r="P49" s="620"/>
      <c r="Q49" s="620"/>
      <c r="R49" s="620"/>
      <c r="S49" s="47"/>
      <c r="T49" s="24"/>
      <c r="U49" s="24"/>
      <c r="V49" s="47"/>
      <c r="W49" s="72"/>
      <c r="X49" s="2"/>
      <c r="Y49" s="2"/>
      <c r="Z49" s="2"/>
      <c r="AA49" s="2"/>
      <c r="AC49" s="2"/>
      <c r="AD49" s="2"/>
      <c r="AE49" s="2"/>
      <c r="AF49" s="2"/>
    </row>
    <row r="50" spans="7:32" x14ac:dyDescent="0.25">
      <c r="G50" s="926" t="s">
        <v>1010</v>
      </c>
      <c r="H50" s="24"/>
      <c r="I50" s="24"/>
      <c r="J50" s="47"/>
      <c r="K50" s="97"/>
      <c r="L50" s="24"/>
      <c r="M50" s="47"/>
      <c r="N50" s="635"/>
      <c r="O50" s="24"/>
      <c r="P50" s="47"/>
      <c r="Q50" s="635"/>
      <c r="R50" s="620"/>
      <c r="S50" s="47"/>
      <c r="T50" s="24"/>
      <c r="U50" s="24"/>
      <c r="V50" s="47"/>
      <c r="W50" s="72"/>
      <c r="X50" s="2"/>
      <c r="Y50" s="2"/>
      <c r="Z50" s="2"/>
      <c r="AA50" s="2"/>
      <c r="AC50" s="2"/>
      <c r="AD50" s="2"/>
      <c r="AE50" s="2"/>
      <c r="AF50" s="2"/>
    </row>
    <row r="51" spans="7:32" x14ac:dyDescent="0.25">
      <c r="G51" s="49"/>
      <c r="H51" s="28"/>
      <c r="I51" s="28"/>
      <c r="J51" s="50"/>
      <c r="K51" s="28"/>
      <c r="L51" s="28"/>
      <c r="M51" s="50"/>
      <c r="N51" s="28"/>
      <c r="O51" s="28"/>
      <c r="P51" s="639"/>
      <c r="Q51" s="28"/>
      <c r="R51" s="621"/>
      <c r="S51" s="50"/>
      <c r="T51" s="2"/>
      <c r="U51" s="2"/>
      <c r="V51" s="2"/>
      <c r="W51" s="2"/>
      <c r="X51" s="2"/>
      <c r="Y51" s="2"/>
      <c r="Z51" s="2"/>
      <c r="AA51" s="2"/>
      <c r="AC51" s="2"/>
      <c r="AD51" s="2"/>
      <c r="AE51" s="2"/>
      <c r="AF51" s="2"/>
    </row>
    <row r="52" spans="7:32" x14ac:dyDescent="0.25">
      <c r="G52" s="49"/>
      <c r="H52" s="28"/>
      <c r="I52" s="28"/>
      <c r="J52" s="50"/>
      <c r="K52" s="28"/>
      <c r="L52" s="28"/>
      <c r="M52" s="50"/>
      <c r="N52" s="28"/>
      <c r="O52" s="28"/>
      <c r="P52" s="50"/>
      <c r="Q52" s="28"/>
      <c r="R52" s="28"/>
      <c r="S52" s="50"/>
      <c r="T52" s="2"/>
      <c r="U52" s="2"/>
      <c r="V52" s="2"/>
      <c r="W52" s="2"/>
      <c r="X52" s="2"/>
      <c r="Y52" s="2"/>
      <c r="Z52" s="2"/>
      <c r="AA52" s="2"/>
      <c r="AC52" s="2"/>
      <c r="AD52" s="2"/>
      <c r="AE52" s="2"/>
      <c r="AF52" s="2"/>
    </row>
    <row r="53" spans="7:32" x14ac:dyDescent="0.25">
      <c r="G53" s="146" t="s">
        <v>30</v>
      </c>
      <c r="T53" s="2"/>
      <c r="U53" s="2"/>
      <c r="V53" s="2"/>
      <c r="W53" s="2"/>
      <c r="X53" s="2"/>
      <c r="Y53" s="89"/>
      <c r="Z53" s="2"/>
      <c r="AA53" s="2"/>
      <c r="AC53" s="2"/>
      <c r="AD53" s="2"/>
      <c r="AE53" s="2"/>
      <c r="AF53" s="2"/>
    </row>
    <row r="54" spans="7:32" ht="17.25" customHeight="1" x14ac:dyDescent="0.25">
      <c r="G54" s="2943" t="s">
        <v>1011</v>
      </c>
      <c r="H54" s="2936" t="s">
        <v>730</v>
      </c>
      <c r="I54" s="2936"/>
      <c r="J54" s="2936"/>
      <c r="K54" s="2940"/>
      <c r="L54" s="2936" t="s">
        <v>731</v>
      </c>
      <c r="M54" s="2936"/>
      <c r="N54" s="2936"/>
      <c r="O54" s="2940"/>
      <c r="P54" s="2936" t="s">
        <v>732</v>
      </c>
      <c r="Q54" s="2936"/>
      <c r="R54" s="2936"/>
      <c r="S54" s="2940"/>
      <c r="T54" s="2936" t="s">
        <v>733</v>
      </c>
      <c r="U54" s="2936"/>
      <c r="V54" s="2936"/>
      <c r="W54" s="2936"/>
      <c r="X54" s="185"/>
      <c r="Y54" s="185"/>
      <c r="Z54" s="185"/>
      <c r="AA54" s="185"/>
      <c r="AB54" s="185"/>
      <c r="AC54" s="2"/>
      <c r="AD54" s="2"/>
      <c r="AE54" s="2"/>
      <c r="AF54" s="2"/>
    </row>
    <row r="55" spans="7:32" x14ac:dyDescent="0.25">
      <c r="G55" s="2943"/>
      <c r="H55" s="150" t="s">
        <v>1012</v>
      </c>
      <c r="I55" s="150" t="s">
        <v>982</v>
      </c>
      <c r="J55" s="150" t="s">
        <v>973</v>
      </c>
      <c r="K55" s="169" t="s">
        <v>761</v>
      </c>
      <c r="L55" s="150" t="s">
        <v>1012</v>
      </c>
      <c r="M55" s="150" t="s">
        <v>982</v>
      </c>
      <c r="N55" s="150" t="s">
        <v>973</v>
      </c>
      <c r="O55" s="169" t="s">
        <v>761</v>
      </c>
      <c r="P55" s="150" t="s">
        <v>1012</v>
      </c>
      <c r="Q55" s="150" t="s">
        <v>982</v>
      </c>
      <c r="R55" s="150" t="s">
        <v>973</v>
      </c>
      <c r="S55" s="169" t="s">
        <v>761</v>
      </c>
      <c r="T55" s="150" t="s">
        <v>1012</v>
      </c>
      <c r="U55" s="150" t="s">
        <v>982</v>
      </c>
      <c r="V55" s="150" t="s">
        <v>973</v>
      </c>
      <c r="W55" s="150" t="s">
        <v>761</v>
      </c>
      <c r="X55" s="408"/>
      <c r="Y55" s="408"/>
      <c r="Z55" s="408"/>
      <c r="AA55" s="408"/>
      <c r="AB55" s="408"/>
      <c r="AC55" s="2"/>
      <c r="AD55" s="2"/>
      <c r="AE55" s="2"/>
      <c r="AF55" s="2"/>
    </row>
    <row r="56" spans="7:32" x14ac:dyDescent="0.25">
      <c r="G56" s="69" t="s">
        <v>1003</v>
      </c>
      <c r="H56" s="1429" t="s">
        <v>635</v>
      </c>
      <c r="I56" s="1429">
        <v>4</v>
      </c>
      <c r="J56" s="1429">
        <v>4</v>
      </c>
      <c r="K56" s="1758">
        <v>8</v>
      </c>
      <c r="L56" s="429" t="s">
        <v>635</v>
      </c>
      <c r="M56" s="1429">
        <v>2</v>
      </c>
      <c r="N56" s="1429">
        <v>5</v>
      </c>
      <c r="O56" s="1758">
        <v>7</v>
      </c>
      <c r="P56" s="876" t="s">
        <v>635</v>
      </c>
      <c r="Q56" s="97">
        <v>2</v>
      </c>
      <c r="R56" s="97">
        <v>5</v>
      </c>
      <c r="S56" s="122">
        <v>7</v>
      </c>
      <c r="T56" s="627"/>
      <c r="U56" s="928"/>
      <c r="V56" s="928"/>
      <c r="W56" s="928"/>
      <c r="X56" s="97"/>
      <c r="Y56" s="97"/>
      <c r="Z56" s="579"/>
      <c r="AA56" s="579"/>
      <c r="AB56" s="528"/>
      <c r="AC56" s="2"/>
      <c r="AD56" s="2"/>
      <c r="AE56" s="2"/>
      <c r="AF56" s="2"/>
    </row>
    <row r="57" spans="7:32" x14ac:dyDescent="0.25">
      <c r="G57" s="1752" t="s">
        <v>1004</v>
      </c>
      <c r="H57" s="1757" t="s">
        <v>635</v>
      </c>
      <c r="I57" s="1757">
        <v>37</v>
      </c>
      <c r="J57" s="1757">
        <v>36</v>
      </c>
      <c r="K57" s="1759">
        <v>73</v>
      </c>
      <c r="L57" s="1762" t="s">
        <v>635</v>
      </c>
      <c r="M57" s="1757">
        <v>45</v>
      </c>
      <c r="N57" s="1757">
        <v>45</v>
      </c>
      <c r="O57" s="1759">
        <v>90</v>
      </c>
      <c r="P57" s="1751" t="s">
        <v>635</v>
      </c>
      <c r="Q57" s="155">
        <v>38</v>
      </c>
      <c r="R57" s="155">
        <v>32</v>
      </c>
      <c r="S57" s="172">
        <v>70</v>
      </c>
      <c r="T57" s="619"/>
      <c r="U57" s="929">
        <v>-0.15555555555555556</v>
      </c>
      <c r="V57" s="929">
        <v>-0.28888888888888886</v>
      </c>
      <c r="W57" s="929">
        <v>-0.22222222222222221</v>
      </c>
      <c r="X57" s="97"/>
      <c r="Y57" s="97"/>
      <c r="Z57" s="579"/>
      <c r="AA57" s="579"/>
      <c r="AB57" s="528"/>
      <c r="AC57" s="2"/>
      <c r="AD57" s="2"/>
      <c r="AE57" s="2"/>
      <c r="AF57" s="2"/>
    </row>
    <row r="58" spans="7:32" x14ac:dyDescent="0.25">
      <c r="G58" s="1753" t="s">
        <v>1005</v>
      </c>
      <c r="H58" s="1429">
        <v>5</v>
      </c>
      <c r="I58" s="1429">
        <v>282</v>
      </c>
      <c r="J58" s="1429">
        <v>139</v>
      </c>
      <c r="K58" s="1758">
        <v>426</v>
      </c>
      <c r="L58" s="1755">
        <v>6</v>
      </c>
      <c r="M58" s="1429">
        <v>468</v>
      </c>
      <c r="N58" s="1429">
        <v>207</v>
      </c>
      <c r="O58" s="1758">
        <v>681</v>
      </c>
      <c r="P58" s="97">
        <v>3</v>
      </c>
      <c r="Q58" s="97">
        <v>391</v>
      </c>
      <c r="R58" s="97">
        <v>177</v>
      </c>
      <c r="S58" s="122">
        <v>571</v>
      </c>
      <c r="T58" s="928">
        <v>-0.5</v>
      </c>
      <c r="U58" s="928">
        <v>-0.16452991452991453</v>
      </c>
      <c r="V58" s="928">
        <v>-0.14492753623188406</v>
      </c>
      <c r="W58" s="928">
        <v>-0.16152716593245228</v>
      </c>
      <c r="X58" s="97"/>
      <c r="Y58" s="97"/>
      <c r="Z58" s="579"/>
      <c r="AA58" s="579"/>
      <c r="AB58" s="528"/>
      <c r="AC58" s="2"/>
      <c r="AD58" s="2"/>
      <c r="AE58" s="2"/>
      <c r="AF58" s="2"/>
    </row>
    <row r="59" spans="7:32" x14ac:dyDescent="0.25">
      <c r="G59" s="1754" t="s">
        <v>1006</v>
      </c>
      <c r="H59" s="1757">
        <v>162</v>
      </c>
      <c r="I59" s="1757">
        <v>528</v>
      </c>
      <c r="J59" s="1757">
        <v>146</v>
      </c>
      <c r="K59" s="1759">
        <v>836</v>
      </c>
      <c r="L59" s="1756">
        <v>216</v>
      </c>
      <c r="M59" s="1757">
        <v>1108</v>
      </c>
      <c r="N59" s="1757">
        <v>397</v>
      </c>
      <c r="O59" s="1759">
        <v>1721</v>
      </c>
      <c r="P59" s="155">
        <v>162</v>
      </c>
      <c r="Q59" s="155">
        <v>836</v>
      </c>
      <c r="R59" s="155">
        <v>298</v>
      </c>
      <c r="S59" s="172">
        <v>1296</v>
      </c>
      <c r="T59" s="929">
        <v>-0.25</v>
      </c>
      <c r="U59" s="929">
        <v>-0.24548736462093862</v>
      </c>
      <c r="V59" s="929">
        <v>-0.24937027707808565</v>
      </c>
      <c r="W59" s="929">
        <v>-0.24694944799535154</v>
      </c>
      <c r="X59" s="97"/>
      <c r="Y59" s="97"/>
      <c r="Z59" s="579"/>
      <c r="AA59" s="579"/>
      <c r="AB59" s="528"/>
      <c r="AC59" s="2"/>
      <c r="AD59" s="2"/>
      <c r="AE59" s="2"/>
      <c r="AF59" s="2"/>
    </row>
    <row r="60" spans="7:32" x14ac:dyDescent="0.25">
      <c r="G60" s="1753" t="s">
        <v>1007</v>
      </c>
      <c r="H60" s="1429">
        <v>818</v>
      </c>
      <c r="I60" s="1429">
        <v>2370</v>
      </c>
      <c r="J60" s="1429">
        <v>1156</v>
      </c>
      <c r="K60" s="1758">
        <v>4344</v>
      </c>
      <c r="L60" s="1755">
        <v>1394</v>
      </c>
      <c r="M60" s="1429">
        <v>3110</v>
      </c>
      <c r="N60" s="1429">
        <v>1453</v>
      </c>
      <c r="O60" s="1758">
        <v>5957</v>
      </c>
      <c r="P60" s="97">
        <v>1069</v>
      </c>
      <c r="Q60" s="97">
        <v>2448</v>
      </c>
      <c r="R60" s="97">
        <v>1337</v>
      </c>
      <c r="S60" s="122">
        <v>4854</v>
      </c>
      <c r="T60" s="928">
        <v>-0.23314203730272598</v>
      </c>
      <c r="U60" s="928">
        <v>-0.21286173633440514</v>
      </c>
      <c r="V60" s="928">
        <v>-7.9834824501032353E-2</v>
      </c>
      <c r="W60" s="928">
        <v>-0.18516031559509821</v>
      </c>
      <c r="X60" s="97"/>
      <c r="Y60" s="97"/>
      <c r="Z60" s="579"/>
      <c r="AA60" s="579"/>
      <c r="AB60" s="528"/>
      <c r="AC60" s="2"/>
      <c r="AD60" s="2"/>
      <c r="AE60" s="2"/>
      <c r="AF60" s="2"/>
    </row>
    <row r="61" spans="7:32" x14ac:dyDescent="0.25">
      <c r="G61" s="1912" t="s">
        <v>761</v>
      </c>
      <c r="H61" s="1750">
        <v>985</v>
      </c>
      <c r="I61" s="1750">
        <v>3221</v>
      </c>
      <c r="J61" s="1750">
        <v>1481</v>
      </c>
      <c r="K61" s="1760">
        <v>5687</v>
      </c>
      <c r="L61" s="1750">
        <v>1616</v>
      </c>
      <c r="M61" s="1750">
        <v>4733</v>
      </c>
      <c r="N61" s="1750">
        <v>2107</v>
      </c>
      <c r="O61" s="1760">
        <v>8456</v>
      </c>
      <c r="P61" s="433">
        <v>1234</v>
      </c>
      <c r="Q61" s="433">
        <v>3715</v>
      </c>
      <c r="R61" s="433">
        <v>1849</v>
      </c>
      <c r="S61" s="206">
        <v>6798</v>
      </c>
      <c r="T61" s="930">
        <v>-0.23638613861386137</v>
      </c>
      <c r="U61" s="930">
        <v>-0.21508556940629622</v>
      </c>
      <c r="V61" s="930">
        <v>-0.12244897959183673</v>
      </c>
      <c r="W61" s="930">
        <v>-0.19607379375591297</v>
      </c>
      <c r="X61" s="98"/>
      <c r="Y61" s="98"/>
      <c r="Z61" s="579"/>
      <c r="AA61" s="579"/>
      <c r="AB61" s="528"/>
      <c r="AC61" s="2"/>
      <c r="AD61" s="2"/>
      <c r="AE61" s="2"/>
      <c r="AF61" s="2"/>
    </row>
    <row r="62" spans="7:32" x14ac:dyDescent="0.25">
      <c r="G62" s="418" t="s">
        <v>1013</v>
      </c>
      <c r="H62" s="440"/>
      <c r="I62" s="440"/>
      <c r="J62" s="440"/>
      <c r="K62" s="1761"/>
      <c r="L62" s="742"/>
      <c r="M62" s="742"/>
      <c r="N62" s="742"/>
      <c r="O62" s="1761"/>
      <c r="P62" s="501"/>
      <c r="Q62" s="501"/>
      <c r="R62" s="501"/>
      <c r="S62" s="47"/>
      <c r="T62" s="24"/>
      <c r="U62" s="24"/>
      <c r="V62" s="24"/>
      <c r="W62" s="47"/>
      <c r="X62" s="24"/>
      <c r="Y62" s="24"/>
      <c r="Z62" s="2"/>
      <c r="AA62" s="2"/>
      <c r="AC62" s="2"/>
      <c r="AD62" s="2"/>
      <c r="AE62" s="2"/>
      <c r="AF62" s="2"/>
    </row>
    <row r="63" spans="7:32" x14ac:dyDescent="0.25">
      <c r="G63" s="49"/>
      <c r="H63" s="28"/>
      <c r="I63" s="28"/>
      <c r="J63" s="28"/>
      <c r="K63" s="50"/>
      <c r="L63" s="28"/>
      <c r="M63" s="28"/>
      <c r="N63" s="28"/>
      <c r="O63" s="50"/>
      <c r="P63" s="28"/>
      <c r="Q63" s="502"/>
      <c r="R63" s="28"/>
      <c r="S63" s="50"/>
      <c r="T63" s="28"/>
      <c r="U63" s="28"/>
      <c r="V63" s="28"/>
      <c r="W63" s="28"/>
      <c r="X63" s="89"/>
      <c r="Y63" s="89"/>
      <c r="Z63" s="2"/>
      <c r="AA63" s="2"/>
      <c r="AC63" s="2"/>
      <c r="AD63" s="2"/>
      <c r="AE63" s="2"/>
      <c r="AF63" s="2"/>
    </row>
    <row r="64" spans="7:32" x14ac:dyDescent="0.25">
      <c r="G64" s="49"/>
      <c r="H64" s="28"/>
      <c r="I64" s="28"/>
      <c r="J64" s="28"/>
      <c r="K64" s="50"/>
      <c r="L64" s="28"/>
      <c r="M64" s="28"/>
      <c r="N64" s="28"/>
      <c r="O64" s="50"/>
      <c r="P64" s="28"/>
      <c r="Q64" s="28"/>
      <c r="R64" s="28"/>
      <c r="S64" s="50"/>
      <c r="T64" s="28"/>
      <c r="U64" s="28"/>
      <c r="V64" s="28"/>
      <c r="W64" s="28"/>
      <c r="X64" s="89"/>
      <c r="Y64" s="89"/>
      <c r="Z64" s="2"/>
      <c r="AA64" s="2"/>
      <c r="AC64" s="2"/>
      <c r="AD64" s="2"/>
      <c r="AE64" s="2"/>
      <c r="AF64" s="2"/>
    </row>
    <row r="65" spans="5:34" x14ac:dyDescent="0.25">
      <c r="G65" s="1532" t="s">
        <v>32</v>
      </c>
      <c r="H65" s="440"/>
      <c r="I65" s="440"/>
      <c r="J65" s="440"/>
      <c r="K65" s="440"/>
      <c r="L65" s="440"/>
      <c r="M65" s="440"/>
      <c r="N65" s="440"/>
      <c r="O65" s="440"/>
      <c r="P65" s="440"/>
      <c r="Q65" s="440"/>
      <c r="R65" s="440"/>
      <c r="S65" s="440"/>
      <c r="T65" s="2"/>
      <c r="U65" s="2"/>
      <c r="V65" s="2"/>
      <c r="W65" s="2"/>
      <c r="X65" s="2"/>
      <c r="Y65" s="2"/>
      <c r="Z65" s="2"/>
      <c r="AA65" s="2"/>
      <c r="AC65" s="2"/>
      <c r="AD65" s="2"/>
      <c r="AE65" s="2"/>
      <c r="AF65" s="2"/>
    </row>
    <row r="66" spans="5:34" x14ac:dyDescent="0.25">
      <c r="G66" s="1533"/>
      <c r="H66" s="2937" t="s">
        <v>730</v>
      </c>
      <c r="I66" s="2937"/>
      <c r="J66" s="2938"/>
      <c r="K66" s="2939" t="s">
        <v>731</v>
      </c>
      <c r="L66" s="2937"/>
      <c r="M66" s="2938"/>
      <c r="N66" s="2939" t="s">
        <v>732</v>
      </c>
      <c r="O66" s="2937"/>
      <c r="P66" s="2937"/>
      <c r="Q66" s="2938"/>
      <c r="R66" s="1783" t="s">
        <v>733</v>
      </c>
      <c r="S66" s="1784"/>
      <c r="T66" s="185"/>
      <c r="U66" s="185"/>
      <c r="V66" s="185"/>
      <c r="W66" s="185"/>
      <c r="X66" s="185"/>
      <c r="Y66" s="185"/>
      <c r="Z66" s="2"/>
      <c r="AA66" s="2"/>
      <c r="AC66" s="2"/>
      <c r="AD66" s="2"/>
      <c r="AE66" s="2"/>
      <c r="AF66" s="2"/>
    </row>
    <row r="67" spans="5:34" ht="27.6" x14ac:dyDescent="0.25">
      <c r="G67" s="2327" t="s">
        <v>1014</v>
      </c>
      <c r="H67" s="1764" t="s">
        <v>1015</v>
      </c>
      <c r="I67" s="1764" t="s">
        <v>1016</v>
      </c>
      <c r="J67" s="1765" t="s">
        <v>742</v>
      </c>
      <c r="K67" s="1763" t="s">
        <v>1015</v>
      </c>
      <c r="L67" s="1764" t="s">
        <v>1016</v>
      </c>
      <c r="M67" s="1765" t="s">
        <v>742</v>
      </c>
      <c r="N67" s="1763" t="s">
        <v>1015</v>
      </c>
      <c r="O67" s="1764" t="s">
        <v>1016</v>
      </c>
      <c r="P67" s="1764" t="s">
        <v>1002</v>
      </c>
      <c r="Q67" s="1765" t="s">
        <v>742</v>
      </c>
      <c r="R67" s="1783" t="s">
        <v>1015</v>
      </c>
      <c r="S67" s="1784"/>
      <c r="T67" s="203"/>
      <c r="U67" s="203"/>
      <c r="V67" s="203"/>
      <c r="W67" s="203"/>
      <c r="X67" s="203"/>
      <c r="Y67" s="203"/>
      <c r="Z67" s="2"/>
      <c r="AA67" s="2"/>
      <c r="AC67" s="2"/>
      <c r="AD67" s="2"/>
      <c r="AE67" s="2"/>
      <c r="AF67" s="2"/>
    </row>
    <row r="68" spans="5:34" s="14" customFormat="1" x14ac:dyDescent="0.3">
      <c r="G68" s="69" t="s">
        <v>1003</v>
      </c>
      <c r="H68" s="745" t="s">
        <v>635</v>
      </c>
      <c r="I68" s="745">
        <v>8</v>
      </c>
      <c r="J68" s="1767">
        <v>8</v>
      </c>
      <c r="K68" s="429" t="s">
        <v>635</v>
      </c>
      <c r="L68" s="745">
        <v>7</v>
      </c>
      <c r="M68" s="1767">
        <v>7</v>
      </c>
      <c r="N68" s="429" t="s">
        <v>635</v>
      </c>
      <c r="O68" s="745">
        <v>7</v>
      </c>
      <c r="P68" s="429" t="s">
        <v>635</v>
      </c>
      <c r="Q68" s="1767">
        <f>SUM(N68:P68)</f>
        <v>7</v>
      </c>
      <c r="R68" s="1503"/>
      <c r="S68" s="1503"/>
      <c r="T68" s="128"/>
      <c r="U68" s="128"/>
      <c r="V68" s="130"/>
      <c r="W68" s="128"/>
      <c r="X68" s="128"/>
      <c r="Y68" s="130"/>
      <c r="Z68" s="407"/>
      <c r="AA68" s="407"/>
      <c r="AB68" s="806"/>
    </row>
    <row r="69" spans="5:34" s="14" customFormat="1" x14ac:dyDescent="0.3">
      <c r="G69" s="1752" t="s">
        <v>1004</v>
      </c>
      <c r="H69" s="1769" t="s">
        <v>635</v>
      </c>
      <c r="I69" s="1769">
        <v>73</v>
      </c>
      <c r="J69" s="1770">
        <v>73</v>
      </c>
      <c r="K69" s="1762" t="s">
        <v>635</v>
      </c>
      <c r="L69" s="1769">
        <v>90</v>
      </c>
      <c r="M69" s="1770">
        <v>90</v>
      </c>
      <c r="N69" s="1762" t="s">
        <v>635</v>
      </c>
      <c r="O69" s="1769">
        <v>69</v>
      </c>
      <c r="P69" s="1771">
        <v>1</v>
      </c>
      <c r="Q69" s="1772">
        <f t="shared" ref="Q69:Q73" si="4">SUM(N69:P69)</f>
        <v>70</v>
      </c>
      <c r="R69" s="1504"/>
      <c r="S69" s="1504"/>
      <c r="T69" s="128"/>
      <c r="U69" s="128"/>
      <c r="V69" s="130"/>
      <c r="W69" s="128"/>
      <c r="X69" s="128"/>
      <c r="Y69" s="130"/>
      <c r="Z69" s="407"/>
      <c r="AA69" s="407"/>
      <c r="AB69" s="806"/>
    </row>
    <row r="70" spans="5:34" s="14" customFormat="1" x14ac:dyDescent="0.3">
      <c r="G70" s="1753" t="s">
        <v>1005</v>
      </c>
      <c r="H70" s="745">
        <v>2</v>
      </c>
      <c r="I70" s="745">
        <v>424</v>
      </c>
      <c r="J70" s="1767">
        <v>426</v>
      </c>
      <c r="K70" s="1766">
        <v>9</v>
      </c>
      <c r="L70" s="745">
        <v>672</v>
      </c>
      <c r="M70" s="1773">
        <v>681</v>
      </c>
      <c r="N70" s="1766">
        <v>9</v>
      </c>
      <c r="O70" s="745">
        <f>558+1+1</f>
        <v>560</v>
      </c>
      <c r="P70" s="745">
        <v>2</v>
      </c>
      <c r="Q70" s="1767">
        <f t="shared" si="4"/>
        <v>571</v>
      </c>
      <c r="R70" s="1503"/>
      <c r="S70" s="1503"/>
      <c r="T70" s="128"/>
      <c r="U70" s="128"/>
      <c r="V70" s="130"/>
      <c r="W70" s="128"/>
      <c r="X70" s="128"/>
      <c r="Y70" s="130"/>
      <c r="Z70" s="407"/>
      <c r="AA70" s="407"/>
      <c r="AB70" s="806"/>
    </row>
    <row r="71" spans="5:34" s="14" customFormat="1" x14ac:dyDescent="0.3">
      <c r="G71" s="1754" t="s">
        <v>1006</v>
      </c>
      <c r="H71" s="1769">
        <v>14</v>
      </c>
      <c r="I71" s="1769">
        <v>822</v>
      </c>
      <c r="J71" s="1770">
        <v>836</v>
      </c>
      <c r="K71" s="1768">
        <v>27</v>
      </c>
      <c r="L71" s="1769">
        <v>1694</v>
      </c>
      <c r="M71" s="1774">
        <v>1721</v>
      </c>
      <c r="N71" s="1768">
        <v>20</v>
      </c>
      <c r="O71" s="1769">
        <v>1274</v>
      </c>
      <c r="P71" s="1769">
        <v>2</v>
      </c>
      <c r="Q71" s="1770">
        <f t="shared" si="4"/>
        <v>1296</v>
      </c>
      <c r="R71" s="1785">
        <f t="shared" ref="R71:R73" si="5">(N71-K71)/K71</f>
        <v>-0.25925925925925924</v>
      </c>
      <c r="S71" s="1785"/>
      <c r="T71" s="128"/>
      <c r="U71" s="128"/>
      <c r="V71" s="130"/>
      <c r="W71" s="128"/>
      <c r="X71" s="128"/>
      <c r="Y71" s="130"/>
      <c r="Z71" s="407"/>
      <c r="AA71" s="407"/>
      <c r="AB71" s="806"/>
    </row>
    <row r="72" spans="5:34" s="14" customFormat="1" x14ac:dyDescent="0.3">
      <c r="G72" s="1753" t="s">
        <v>1007</v>
      </c>
      <c r="H72" s="745">
        <v>184</v>
      </c>
      <c r="I72" s="745">
        <v>4160</v>
      </c>
      <c r="J72" s="1767">
        <v>4344</v>
      </c>
      <c r="K72" s="1766">
        <v>276</v>
      </c>
      <c r="L72" s="745">
        <v>5681</v>
      </c>
      <c r="M72" s="1773">
        <v>5957</v>
      </c>
      <c r="N72" s="1766">
        <v>213</v>
      </c>
      <c r="O72" s="745">
        <f xml:space="preserve"> 4578+43</f>
        <v>4621</v>
      </c>
      <c r="P72" s="745">
        <v>20</v>
      </c>
      <c r="Q72" s="1767">
        <f t="shared" si="4"/>
        <v>4854</v>
      </c>
      <c r="R72" s="1786">
        <f t="shared" si="5"/>
        <v>-0.22826086956521738</v>
      </c>
      <c r="S72" s="1786"/>
      <c r="T72" s="128"/>
      <c r="U72" s="128"/>
      <c r="V72" s="130"/>
      <c r="W72" s="128"/>
      <c r="X72" s="128"/>
      <c r="Y72" s="130"/>
      <c r="Z72" s="407"/>
      <c r="AA72" s="407"/>
      <c r="AB72" s="806"/>
    </row>
    <row r="73" spans="5:34" s="14" customFormat="1" x14ac:dyDescent="0.3">
      <c r="G73" s="1912" t="s">
        <v>761</v>
      </c>
      <c r="H73" s="1775">
        <v>200</v>
      </c>
      <c r="I73" s="1775">
        <v>5487</v>
      </c>
      <c r="J73" s="1776">
        <v>5687</v>
      </c>
      <c r="K73" s="1775">
        <v>312</v>
      </c>
      <c r="L73" s="1775">
        <v>8144</v>
      </c>
      <c r="M73" s="1777">
        <v>8456</v>
      </c>
      <c r="N73" s="1775">
        <f>SUM(N68:N72)</f>
        <v>242</v>
      </c>
      <c r="O73" s="1775">
        <f>SUM(O68:O72)</f>
        <v>6531</v>
      </c>
      <c r="P73" s="1775">
        <f>SUM(P68:P72)</f>
        <v>25</v>
      </c>
      <c r="Q73" s="1776">
        <f t="shared" si="4"/>
        <v>6798</v>
      </c>
      <c r="R73" s="1787">
        <f t="shared" si="5"/>
        <v>-0.22435897435897437</v>
      </c>
      <c r="S73" s="1788"/>
      <c r="T73" s="130"/>
      <c r="U73" s="130"/>
      <c r="V73" s="130"/>
      <c r="W73" s="130"/>
      <c r="X73" s="130"/>
      <c r="Y73" s="130"/>
    </row>
    <row r="74" spans="5:34" s="101" customFormat="1" ht="13.95" hidden="1" customHeight="1" x14ac:dyDescent="0.25">
      <c r="G74" s="418" t="s">
        <v>1017</v>
      </c>
      <c r="H74" s="1778"/>
      <c r="I74" s="1778"/>
      <c r="J74" s="1779"/>
      <c r="K74" s="1778"/>
      <c r="L74" s="1778"/>
      <c r="M74" s="1779"/>
      <c r="N74" s="1778"/>
      <c r="O74" s="1778"/>
      <c r="P74" s="1779"/>
      <c r="Q74" s="1778"/>
      <c r="R74" s="1778"/>
      <c r="S74" s="1779"/>
      <c r="T74" s="102"/>
      <c r="U74" s="102"/>
      <c r="V74" s="103"/>
    </row>
    <row r="75" spans="5:34" x14ac:dyDescent="0.25">
      <c r="G75" s="418" t="s">
        <v>1013</v>
      </c>
      <c r="H75" s="742"/>
      <c r="I75" s="742"/>
      <c r="J75" s="742"/>
      <c r="K75" s="1761"/>
      <c r="L75" s="742"/>
      <c r="M75" s="742"/>
      <c r="N75" s="1780"/>
      <c r="O75" s="1761"/>
      <c r="P75" s="1316"/>
      <c r="Q75" s="1316"/>
      <c r="R75" s="1316"/>
      <c r="S75" s="1761"/>
      <c r="T75" s="24"/>
      <c r="U75" s="24"/>
      <c r="V75" s="24"/>
      <c r="W75" s="47"/>
      <c r="X75" s="24"/>
      <c r="Y75" s="24"/>
      <c r="Z75" s="2"/>
      <c r="AA75" s="2"/>
      <c r="AC75" s="2"/>
      <c r="AD75" s="2"/>
      <c r="AE75" s="2"/>
      <c r="AF75" s="2"/>
    </row>
    <row r="76" spans="5:34" ht="14.4" x14ac:dyDescent="0.3">
      <c r="E76"/>
      <c r="F76"/>
      <c r="T76" s="2"/>
      <c r="U76" s="2"/>
      <c r="V76" s="2"/>
      <c r="W76" s="2"/>
      <c r="X76" s="2"/>
      <c r="Y76" s="2"/>
      <c r="Z76" s="2"/>
      <c r="AA76" s="2"/>
      <c r="AC76" s="2"/>
      <c r="AD76" s="2"/>
      <c r="AE76" s="2"/>
      <c r="AF76" s="2"/>
    </row>
    <row r="77" spans="5:34" ht="14.4" x14ac:dyDescent="0.3">
      <c r="E77"/>
      <c r="F77"/>
      <c r="K77" s="109"/>
      <c r="N77" s="109"/>
      <c r="T77" s="2"/>
      <c r="U77" s="2"/>
      <c r="V77" s="2"/>
      <c r="W77" s="2"/>
      <c r="X77" s="2"/>
      <c r="Y77" s="2"/>
      <c r="Z77" s="2"/>
      <c r="AA77" s="2"/>
      <c r="AC77" s="2"/>
      <c r="AD77" s="2"/>
      <c r="AE77" s="2"/>
      <c r="AF77" s="2"/>
    </row>
    <row r="78" spans="5:34" ht="14.85" customHeight="1" x14ac:dyDescent="0.25">
      <c r="G78" s="147" t="s">
        <v>33</v>
      </c>
      <c r="H78" s="1"/>
      <c r="I78" s="1"/>
    </row>
    <row r="79" spans="5:34" x14ac:dyDescent="0.25">
      <c r="G79" s="2943" t="s">
        <v>1018</v>
      </c>
      <c r="H79" s="2936" t="s">
        <v>730</v>
      </c>
      <c r="I79" s="2936"/>
      <c r="J79" s="2940"/>
      <c r="K79" s="2936" t="s">
        <v>731</v>
      </c>
      <c r="L79" s="2936"/>
      <c r="M79" s="2936"/>
      <c r="N79" s="2936"/>
      <c r="O79" s="2940"/>
      <c r="P79" s="2936" t="s">
        <v>732</v>
      </c>
      <c r="Q79" s="2936"/>
      <c r="R79" s="2936"/>
      <c r="S79" s="2936"/>
      <c r="T79" s="2940"/>
      <c r="U79" s="2936" t="s">
        <v>733</v>
      </c>
      <c r="V79" s="2936"/>
      <c r="W79" s="2936"/>
      <c r="X79" s="2936"/>
      <c r="Y79" s="2936"/>
      <c r="AB79" s="30"/>
      <c r="AC79" s="2"/>
      <c r="AG79" s="30"/>
      <c r="AH79" s="30"/>
    </row>
    <row r="80" spans="5:34" ht="27.6" x14ac:dyDescent="0.25">
      <c r="G80" s="2943"/>
      <c r="H80" s="150" t="s">
        <v>981</v>
      </c>
      <c r="I80" s="150" t="s">
        <v>972</v>
      </c>
      <c r="J80" s="169" t="s">
        <v>742</v>
      </c>
      <c r="K80" s="150" t="s">
        <v>981</v>
      </c>
      <c r="L80" s="150" t="s">
        <v>972</v>
      </c>
      <c r="M80" s="150" t="s">
        <v>1019</v>
      </c>
      <c r="N80" s="152" t="s">
        <v>1002</v>
      </c>
      <c r="O80" s="169" t="s">
        <v>742</v>
      </c>
      <c r="P80" s="150" t="s">
        <v>981</v>
      </c>
      <c r="Q80" s="150" t="s">
        <v>972</v>
      </c>
      <c r="R80" s="150" t="s">
        <v>1001</v>
      </c>
      <c r="S80" s="152" t="s">
        <v>1002</v>
      </c>
      <c r="T80" s="169" t="s">
        <v>742</v>
      </c>
      <c r="U80" s="150" t="s">
        <v>981</v>
      </c>
      <c r="V80" s="150" t="s">
        <v>972</v>
      </c>
      <c r="W80" s="150" t="s">
        <v>1001</v>
      </c>
      <c r="X80" s="152" t="s">
        <v>1002</v>
      </c>
      <c r="Y80" s="150" t="s">
        <v>742</v>
      </c>
      <c r="Z80" s="543"/>
      <c r="AA80" s="543"/>
      <c r="AB80" s="543"/>
      <c r="AC80" s="185"/>
      <c r="AD80" s="543"/>
      <c r="AE80" s="543"/>
      <c r="AG80" s="30"/>
      <c r="AH80" s="30"/>
    </row>
    <row r="81" spans="3:43" x14ac:dyDescent="0.25">
      <c r="G81" s="65" t="s">
        <v>1020</v>
      </c>
      <c r="H81" s="97">
        <v>71</v>
      </c>
      <c r="I81" s="97">
        <v>15</v>
      </c>
      <c r="J81" s="622">
        <v>86</v>
      </c>
      <c r="K81" s="97">
        <v>103</v>
      </c>
      <c r="L81" s="97">
        <v>22</v>
      </c>
      <c r="M81" s="626" t="s">
        <v>635</v>
      </c>
      <c r="N81" s="626" t="s">
        <v>635</v>
      </c>
      <c r="O81" s="622">
        <v>125</v>
      </c>
      <c r="P81" s="1429">
        <v>96</v>
      </c>
      <c r="Q81" s="1429">
        <v>15</v>
      </c>
      <c r="R81" s="1789" t="s">
        <v>635</v>
      </c>
      <c r="S81" s="1789" t="s">
        <v>635</v>
      </c>
      <c r="T81" s="1790">
        <v>111</v>
      </c>
      <c r="U81" s="390">
        <f>(P81-K81)/K81</f>
        <v>-6.7961165048543687E-2</v>
      </c>
      <c r="V81" s="390">
        <f t="shared" ref="V81:Y86" si="6">(Q81-L81)/L81</f>
        <v>-0.31818181818181818</v>
      </c>
      <c r="W81" s="390"/>
      <c r="X81" s="1798"/>
      <c r="Y81" s="807">
        <f t="shared" si="6"/>
        <v>-0.112</v>
      </c>
      <c r="Z81" s="481"/>
      <c r="AA81" s="481"/>
      <c r="AB81" s="481"/>
      <c r="AC81" s="408"/>
      <c r="AD81" s="481"/>
      <c r="AE81" s="481"/>
      <c r="AG81" s="30"/>
      <c r="AH81" s="30"/>
    </row>
    <row r="82" spans="3:43" x14ac:dyDescent="0.25">
      <c r="G82" s="156" t="s">
        <v>1021</v>
      </c>
      <c r="H82" s="155">
        <v>1033</v>
      </c>
      <c r="I82" s="155">
        <v>3966</v>
      </c>
      <c r="J82" s="623">
        <v>4999</v>
      </c>
      <c r="K82" s="155">
        <v>1544</v>
      </c>
      <c r="L82" s="155">
        <v>5597</v>
      </c>
      <c r="M82" s="155">
        <v>5</v>
      </c>
      <c r="N82" s="155">
        <v>3</v>
      </c>
      <c r="O82" s="623">
        <v>7149</v>
      </c>
      <c r="P82" s="1757">
        <v>1249</v>
      </c>
      <c r="Q82" s="1757">
        <v>4877</v>
      </c>
      <c r="R82" s="1757">
        <v>6</v>
      </c>
      <c r="S82" s="1757">
        <v>6</v>
      </c>
      <c r="T82" s="1791">
        <v>6138</v>
      </c>
      <c r="U82" s="1793">
        <f t="shared" ref="U82:U86" si="7">(P82-K82)/K82</f>
        <v>-0.19106217616580312</v>
      </c>
      <c r="V82" s="1793">
        <f t="shared" si="6"/>
        <v>-0.12864034304091476</v>
      </c>
      <c r="W82" s="1793">
        <f t="shared" si="6"/>
        <v>0.2</v>
      </c>
      <c r="X82" s="1794">
        <f t="shared" si="6"/>
        <v>1</v>
      </c>
      <c r="Y82" s="1794">
        <f t="shared" si="6"/>
        <v>-0.14141838019303399</v>
      </c>
      <c r="Z82" s="648"/>
      <c r="AA82" s="647"/>
      <c r="AB82" s="490"/>
      <c r="AC82" s="807"/>
      <c r="AD82" s="490"/>
      <c r="AE82" s="490"/>
      <c r="AG82" s="30"/>
      <c r="AH82" s="30"/>
    </row>
    <row r="83" spans="3:43" x14ac:dyDescent="0.25">
      <c r="G83" s="65" t="s">
        <v>1022</v>
      </c>
      <c r="H83" s="97">
        <v>3</v>
      </c>
      <c r="I83" s="97">
        <v>1</v>
      </c>
      <c r="J83" s="622">
        <v>4</v>
      </c>
      <c r="K83" s="97">
        <v>2</v>
      </c>
      <c r="L83" s="626" t="s">
        <v>635</v>
      </c>
      <c r="M83" s="626" t="s">
        <v>635</v>
      </c>
      <c r="N83" s="97" t="s">
        <v>635</v>
      </c>
      <c r="O83" s="622">
        <v>2</v>
      </c>
      <c r="P83" s="1429">
        <v>4</v>
      </c>
      <c r="Q83" s="1789">
        <v>37</v>
      </c>
      <c r="R83" s="1789" t="s">
        <v>635</v>
      </c>
      <c r="S83" s="1789" t="s">
        <v>635</v>
      </c>
      <c r="T83" s="1790">
        <v>41</v>
      </c>
      <c r="U83" s="390">
        <f t="shared" si="7"/>
        <v>1</v>
      </c>
      <c r="V83" s="390">
        <v>1</v>
      </c>
      <c r="W83" s="390"/>
      <c r="X83" s="807"/>
      <c r="Y83" s="807">
        <f t="shared" si="6"/>
        <v>19.5</v>
      </c>
      <c r="Z83" s="544"/>
      <c r="AA83" s="544"/>
      <c r="AB83" s="490"/>
      <c r="AC83" s="807"/>
      <c r="AD83" s="490"/>
      <c r="AE83" s="490"/>
      <c r="AG83" s="30"/>
      <c r="AH83" s="30"/>
    </row>
    <row r="84" spans="3:43" x14ac:dyDescent="0.25">
      <c r="G84" s="156" t="s">
        <v>1023</v>
      </c>
      <c r="H84" s="155">
        <v>99</v>
      </c>
      <c r="I84" s="155">
        <v>358</v>
      </c>
      <c r="J84" s="623">
        <v>457</v>
      </c>
      <c r="K84" s="155">
        <v>181</v>
      </c>
      <c r="L84" s="155">
        <v>862</v>
      </c>
      <c r="M84" s="155" t="s">
        <v>635</v>
      </c>
      <c r="N84" s="155" t="s">
        <v>635</v>
      </c>
      <c r="O84" s="623">
        <v>1043</v>
      </c>
      <c r="P84" s="1757">
        <v>117</v>
      </c>
      <c r="Q84" s="1757">
        <v>289</v>
      </c>
      <c r="R84" s="1757">
        <v>1</v>
      </c>
      <c r="S84" s="1795" t="s">
        <v>635</v>
      </c>
      <c r="T84" s="1791">
        <v>407</v>
      </c>
      <c r="U84" s="1793">
        <f t="shared" si="7"/>
        <v>-0.35359116022099446</v>
      </c>
      <c r="V84" s="1793">
        <f t="shared" si="6"/>
        <v>-0.66473317865429238</v>
      </c>
      <c r="W84" s="1793">
        <v>1</v>
      </c>
      <c r="X84" s="1794"/>
      <c r="Y84" s="1794">
        <f t="shared" si="6"/>
        <v>-0.60977948226270373</v>
      </c>
      <c r="Z84" s="544"/>
      <c r="AA84" s="544"/>
      <c r="AB84" s="490"/>
      <c r="AC84" s="807"/>
      <c r="AD84" s="491"/>
      <c r="AE84" s="490"/>
      <c r="AG84" s="30"/>
      <c r="AH84" s="30"/>
    </row>
    <row r="85" spans="3:43" x14ac:dyDescent="0.25">
      <c r="G85" s="65" t="s">
        <v>1024</v>
      </c>
      <c r="H85" s="97">
        <v>43</v>
      </c>
      <c r="I85" s="97">
        <v>98</v>
      </c>
      <c r="J85" s="622">
        <v>141</v>
      </c>
      <c r="K85" s="97">
        <v>58</v>
      </c>
      <c r="L85" s="97">
        <v>79</v>
      </c>
      <c r="M85" s="97" t="s">
        <v>635</v>
      </c>
      <c r="N85" s="97" t="s">
        <v>635</v>
      </c>
      <c r="O85" s="622">
        <v>137</v>
      </c>
      <c r="P85" s="1429">
        <v>34</v>
      </c>
      <c r="Q85" s="1429">
        <v>66</v>
      </c>
      <c r="R85" s="1789" t="s">
        <v>635</v>
      </c>
      <c r="S85" s="1429">
        <v>1</v>
      </c>
      <c r="T85" s="1790">
        <v>101</v>
      </c>
      <c r="U85" s="390">
        <f t="shared" si="7"/>
        <v>-0.41379310344827586</v>
      </c>
      <c r="V85" s="390">
        <f t="shared" si="6"/>
        <v>-0.16455696202531644</v>
      </c>
      <c r="W85" s="390"/>
      <c r="X85" s="807">
        <v>1</v>
      </c>
      <c r="Y85" s="807">
        <f t="shared" si="6"/>
        <v>-0.26277372262773724</v>
      </c>
      <c r="Z85" s="544"/>
      <c r="AA85" s="544"/>
      <c r="AB85" s="490"/>
      <c r="AC85" s="807"/>
      <c r="AD85" s="490"/>
      <c r="AE85" s="490"/>
      <c r="AG85" s="30"/>
      <c r="AH85" s="30"/>
    </row>
    <row r="86" spans="3:43" x14ac:dyDescent="0.25">
      <c r="G86" s="2328" t="s">
        <v>761</v>
      </c>
      <c r="H86" s="433">
        <v>1249</v>
      </c>
      <c r="I86" s="433">
        <v>4438</v>
      </c>
      <c r="J86" s="206">
        <v>5687</v>
      </c>
      <c r="K86" s="433">
        <v>1888</v>
      </c>
      <c r="L86" s="433">
        <v>6560</v>
      </c>
      <c r="M86" s="433">
        <v>5</v>
      </c>
      <c r="N86" s="433">
        <v>3</v>
      </c>
      <c r="O86" s="206">
        <v>8456</v>
      </c>
      <c r="P86" s="1750">
        <v>1500</v>
      </c>
      <c r="Q86" s="1750">
        <v>5284</v>
      </c>
      <c r="R86" s="1750">
        <v>7</v>
      </c>
      <c r="S86" s="1750">
        <v>7</v>
      </c>
      <c r="T86" s="1760">
        <v>6798</v>
      </c>
      <c r="U86" s="1799">
        <f t="shared" si="7"/>
        <v>-0.20550847457627119</v>
      </c>
      <c r="V86" s="1796">
        <f t="shared" si="6"/>
        <v>-0.19451219512195123</v>
      </c>
      <c r="W86" s="1796">
        <f t="shared" si="6"/>
        <v>0.4</v>
      </c>
      <c r="X86" s="1797">
        <f t="shared" si="6"/>
        <v>1.3333333333333333</v>
      </c>
      <c r="Y86" s="1797">
        <f t="shared" si="6"/>
        <v>-0.19607379375591297</v>
      </c>
      <c r="Z86" s="544"/>
      <c r="AA86" s="544"/>
      <c r="AB86" s="490"/>
      <c r="AC86" s="807"/>
      <c r="AD86" s="490"/>
      <c r="AE86" s="490"/>
      <c r="AG86" s="30"/>
      <c r="AH86" s="30"/>
    </row>
    <row r="87" spans="3:43" x14ac:dyDescent="0.25">
      <c r="G87" s="685" t="s">
        <v>1025</v>
      </c>
      <c r="R87" s="89"/>
      <c r="V87" s="545"/>
      <c r="W87" s="545"/>
      <c r="X87" s="545"/>
      <c r="Y87" s="545"/>
      <c r="Z87" s="490"/>
      <c r="AA87" s="490"/>
      <c r="AB87" s="807"/>
      <c r="AC87" s="490"/>
    </row>
    <row r="88" spans="3:43" x14ac:dyDescent="0.25">
      <c r="G88" s="685"/>
      <c r="R88" s="89"/>
      <c r="V88" s="545"/>
      <c r="W88" s="545"/>
      <c r="X88" s="545"/>
      <c r="Y88" s="545"/>
      <c r="Z88" s="490"/>
      <c r="AA88" s="490"/>
      <c r="AB88" s="807"/>
      <c r="AC88" s="490"/>
    </row>
    <row r="89" spans="3:43" x14ac:dyDescent="0.25">
      <c r="J89" s="645"/>
      <c r="M89" s="645"/>
      <c r="R89" s="89"/>
      <c r="Y89" s="492"/>
      <c r="Z89" s="492"/>
      <c r="AA89" s="492"/>
      <c r="AB89" s="808"/>
      <c r="AC89" s="492"/>
    </row>
    <row r="90" spans="3:43" x14ac:dyDescent="0.25">
      <c r="G90" s="147" t="s">
        <v>34</v>
      </c>
      <c r="T90" s="537"/>
      <c r="U90" s="537"/>
      <c r="Y90" s="492"/>
      <c r="Z90" s="492"/>
      <c r="AA90" s="492"/>
      <c r="AB90" s="808"/>
      <c r="AC90" s="492"/>
    </row>
    <row r="91" spans="3:43" ht="13.95" customHeight="1" x14ac:dyDescent="0.25">
      <c r="G91" s="2935" t="s">
        <v>1026</v>
      </c>
      <c r="H91" s="2941" t="s">
        <v>730</v>
      </c>
      <c r="I91" s="2941"/>
      <c r="J91" s="2941"/>
      <c r="K91" s="2941"/>
      <c r="L91" s="2941"/>
      <c r="M91" s="2942"/>
      <c r="N91" s="2946" t="s">
        <v>731</v>
      </c>
      <c r="O91" s="2941"/>
      <c r="P91" s="2941"/>
      <c r="Q91" s="2941"/>
      <c r="R91" s="2941"/>
      <c r="S91" s="2942"/>
      <c r="T91" s="2941" t="s">
        <v>732</v>
      </c>
      <c r="U91" s="2941"/>
      <c r="V91" s="2941"/>
      <c r="W91" s="2941"/>
      <c r="X91" s="2941"/>
      <c r="Y91" s="2942"/>
      <c r="Z91" s="427" t="s">
        <v>733</v>
      </c>
      <c r="AA91" s="203"/>
      <c r="AB91" s="492"/>
      <c r="AF91" s="2"/>
    </row>
    <row r="92" spans="3:43" ht="27.6" x14ac:dyDescent="0.25">
      <c r="G92" s="2935"/>
      <c r="H92" s="152" t="s">
        <v>1020</v>
      </c>
      <c r="I92" s="152" t="s">
        <v>1021</v>
      </c>
      <c r="J92" s="152" t="s">
        <v>1022</v>
      </c>
      <c r="K92" s="152" t="s">
        <v>1023</v>
      </c>
      <c r="L92" s="152" t="s">
        <v>1024</v>
      </c>
      <c r="M92" s="152" t="s">
        <v>742</v>
      </c>
      <c r="N92" s="427" t="s">
        <v>1020</v>
      </c>
      <c r="O92" s="152" t="s">
        <v>1021</v>
      </c>
      <c r="P92" s="152" t="s">
        <v>1022</v>
      </c>
      <c r="Q92" s="152" t="s">
        <v>1023</v>
      </c>
      <c r="R92" s="152" t="s">
        <v>1024</v>
      </c>
      <c r="S92" s="170" t="s">
        <v>742</v>
      </c>
      <c r="T92" s="152" t="s">
        <v>1020</v>
      </c>
      <c r="U92" s="152" t="s">
        <v>1021</v>
      </c>
      <c r="V92" s="152" t="s">
        <v>1022</v>
      </c>
      <c r="W92" s="152" t="s">
        <v>1023</v>
      </c>
      <c r="X92" s="152" t="s">
        <v>1024</v>
      </c>
      <c r="Y92" s="170" t="s">
        <v>742</v>
      </c>
      <c r="Z92" s="427" t="s">
        <v>761</v>
      </c>
      <c r="AA92" s="203"/>
      <c r="AB92" s="426"/>
      <c r="AC92" s="2"/>
      <c r="AD92" s="2"/>
      <c r="AE92" s="2"/>
      <c r="AG92" s="30"/>
      <c r="AH92" s="30"/>
      <c r="AI92" s="30"/>
      <c r="AJ92" s="30"/>
      <c r="AK92" s="492"/>
      <c r="AL92" s="492"/>
      <c r="AM92" s="492"/>
      <c r="AN92" s="492"/>
      <c r="AO92" s="30"/>
      <c r="AP92" s="30"/>
      <c r="AQ92" s="30"/>
    </row>
    <row r="93" spans="3:43" x14ac:dyDescent="0.25">
      <c r="G93" s="560" t="s">
        <v>1027</v>
      </c>
      <c r="H93" s="432"/>
      <c r="I93" s="432"/>
      <c r="J93" s="432"/>
      <c r="K93" s="432"/>
      <c r="L93" s="432"/>
      <c r="M93" s="436"/>
      <c r="N93" s="434"/>
      <c r="O93" s="432"/>
      <c r="P93" s="432"/>
      <c r="Q93" s="432"/>
      <c r="R93" s="432"/>
      <c r="S93" s="1808"/>
      <c r="T93" s="34"/>
      <c r="U93" s="34"/>
      <c r="V93" s="34"/>
      <c r="W93" s="34"/>
      <c r="X93" s="34"/>
      <c r="Y93" s="1800"/>
      <c r="Z93" s="1338"/>
      <c r="AA93" s="188"/>
      <c r="AB93" s="121"/>
      <c r="AC93" s="2"/>
      <c r="AD93" s="2"/>
      <c r="AE93" s="2"/>
      <c r="AG93" s="30"/>
      <c r="AH93" s="30"/>
      <c r="AI93" s="30"/>
      <c r="AJ93" s="30"/>
      <c r="AK93" s="492"/>
      <c r="AL93" s="492"/>
      <c r="AM93" s="492"/>
      <c r="AN93" s="492"/>
      <c r="AO93" s="30"/>
      <c r="AP93" s="30"/>
      <c r="AQ93" s="30"/>
    </row>
    <row r="94" spans="3:43" x14ac:dyDescent="0.25">
      <c r="G94" s="2293" t="s">
        <v>1028</v>
      </c>
      <c r="H94" s="1811" t="s">
        <v>635</v>
      </c>
      <c r="I94" s="77">
        <v>257</v>
      </c>
      <c r="J94" s="77" t="s">
        <v>635</v>
      </c>
      <c r="K94" s="77">
        <v>197</v>
      </c>
      <c r="L94" s="77">
        <v>14</v>
      </c>
      <c r="M94" s="488">
        <v>468</v>
      </c>
      <c r="N94" s="628" t="s">
        <v>635</v>
      </c>
      <c r="O94" s="77">
        <v>911</v>
      </c>
      <c r="P94" s="77" t="s">
        <v>635</v>
      </c>
      <c r="Q94" s="77">
        <v>730</v>
      </c>
      <c r="R94" s="77">
        <v>4</v>
      </c>
      <c r="S94" s="1809">
        <v>1645</v>
      </c>
      <c r="T94" s="1724" t="s">
        <v>635</v>
      </c>
      <c r="U94" s="1724">
        <v>1620</v>
      </c>
      <c r="V94" s="1724" t="s">
        <v>635</v>
      </c>
      <c r="W94" s="1724">
        <v>227</v>
      </c>
      <c r="X94" s="1724">
        <v>1</v>
      </c>
      <c r="Y94" s="1802">
        <v>1848</v>
      </c>
      <c r="Z94" s="1338">
        <v>0.12340425531914893</v>
      </c>
      <c r="AA94" s="188"/>
      <c r="AB94" s="22"/>
      <c r="AC94" s="2"/>
      <c r="AD94" s="2"/>
      <c r="AE94" s="2"/>
      <c r="AG94" s="30"/>
      <c r="AH94" s="30"/>
      <c r="AI94" s="30"/>
      <c r="AJ94" s="30"/>
      <c r="AK94" s="492"/>
      <c r="AL94" s="492"/>
      <c r="AM94" s="492"/>
      <c r="AN94" s="492"/>
      <c r="AO94" s="30"/>
      <c r="AP94" s="30"/>
      <c r="AQ94" s="30"/>
    </row>
    <row r="95" spans="3:43" x14ac:dyDescent="0.25">
      <c r="C95" s="19"/>
      <c r="G95" s="2293" t="s">
        <v>1029</v>
      </c>
      <c r="H95" s="77">
        <v>86</v>
      </c>
      <c r="I95" s="77">
        <v>1762</v>
      </c>
      <c r="J95" s="77">
        <v>4</v>
      </c>
      <c r="K95" s="77">
        <v>147</v>
      </c>
      <c r="L95" s="77">
        <v>78</v>
      </c>
      <c r="M95" s="488">
        <v>2077</v>
      </c>
      <c r="N95" s="538">
        <v>125</v>
      </c>
      <c r="O95" s="77">
        <v>2306</v>
      </c>
      <c r="P95" s="77">
        <v>2</v>
      </c>
      <c r="Q95" s="77">
        <v>147</v>
      </c>
      <c r="R95" s="77">
        <v>107</v>
      </c>
      <c r="S95" s="1809">
        <v>2687</v>
      </c>
      <c r="T95" s="1724">
        <v>111</v>
      </c>
      <c r="U95" s="1724">
        <v>1830</v>
      </c>
      <c r="V95" s="1724">
        <v>1</v>
      </c>
      <c r="W95" s="1724">
        <v>104</v>
      </c>
      <c r="X95" s="1724">
        <v>88</v>
      </c>
      <c r="Y95" s="1802">
        <v>2134</v>
      </c>
      <c r="Z95" s="1338">
        <v>-0.2058057312988463</v>
      </c>
      <c r="AA95" s="188"/>
      <c r="AB95" s="22"/>
      <c r="AC95" s="2"/>
      <c r="AD95" s="2"/>
      <c r="AE95" s="2"/>
      <c r="AG95" s="30"/>
      <c r="AH95" s="30"/>
      <c r="AI95" s="30"/>
      <c r="AJ95" s="30"/>
      <c r="AK95" s="492"/>
      <c r="AL95" s="492"/>
      <c r="AM95" s="492"/>
      <c r="AN95" s="492"/>
      <c r="AO95" s="30"/>
      <c r="AP95" s="30"/>
      <c r="AQ95" s="30"/>
    </row>
    <row r="96" spans="3:43" x14ac:dyDescent="0.25">
      <c r="C96" s="19"/>
      <c r="G96" s="2293" t="s">
        <v>1030</v>
      </c>
      <c r="H96" s="77" t="s">
        <v>635</v>
      </c>
      <c r="I96" s="77">
        <v>1494</v>
      </c>
      <c r="J96" s="77">
        <v>0</v>
      </c>
      <c r="K96" s="77">
        <v>39</v>
      </c>
      <c r="L96" s="77">
        <v>27</v>
      </c>
      <c r="M96" s="488">
        <v>1560</v>
      </c>
      <c r="N96" s="538" t="s">
        <v>635</v>
      </c>
      <c r="O96" s="77">
        <v>1703</v>
      </c>
      <c r="P96" s="77" t="s">
        <v>635</v>
      </c>
      <c r="Q96" s="77">
        <v>122</v>
      </c>
      <c r="R96" s="77">
        <v>9</v>
      </c>
      <c r="S96" s="1809">
        <v>1834</v>
      </c>
      <c r="T96" s="1724" t="s">
        <v>635</v>
      </c>
      <c r="U96" s="1724">
        <v>2007</v>
      </c>
      <c r="V96" s="1724">
        <v>40</v>
      </c>
      <c r="W96" s="1724">
        <v>60</v>
      </c>
      <c r="X96" s="1724">
        <v>12</v>
      </c>
      <c r="Y96" s="1802">
        <v>2119</v>
      </c>
      <c r="Z96" s="1338">
        <v>0.15539803707742639</v>
      </c>
      <c r="AA96" s="188"/>
      <c r="AB96" s="22"/>
      <c r="AC96" s="2"/>
      <c r="AD96" s="2"/>
      <c r="AE96" s="2"/>
      <c r="AG96" s="30"/>
      <c r="AH96" s="30"/>
      <c r="AI96" s="30"/>
      <c r="AJ96" s="30"/>
      <c r="AK96" s="492"/>
      <c r="AL96" s="492"/>
      <c r="AM96" s="492"/>
      <c r="AN96" s="492"/>
      <c r="AO96" s="30"/>
      <c r="AP96" s="30"/>
      <c r="AQ96" s="30"/>
    </row>
    <row r="97" spans="3:43" x14ac:dyDescent="0.25">
      <c r="C97" s="19"/>
      <c r="G97" s="2293" t="s">
        <v>1031</v>
      </c>
      <c r="H97" s="77" t="s">
        <v>635</v>
      </c>
      <c r="I97" s="77">
        <v>1428</v>
      </c>
      <c r="J97" s="77" t="s">
        <v>635</v>
      </c>
      <c r="K97" s="77">
        <v>68</v>
      </c>
      <c r="L97" s="77">
        <v>21</v>
      </c>
      <c r="M97" s="488">
        <v>1517</v>
      </c>
      <c r="N97" s="538" t="s">
        <v>635</v>
      </c>
      <c r="O97" s="77">
        <v>2183</v>
      </c>
      <c r="P97" s="77" t="s">
        <v>635</v>
      </c>
      <c r="Q97" s="77">
        <v>43</v>
      </c>
      <c r="R97" s="77">
        <v>16</v>
      </c>
      <c r="S97" s="1809">
        <v>2242</v>
      </c>
      <c r="T97" s="1724" t="s">
        <v>635</v>
      </c>
      <c r="U97" s="1724">
        <v>556</v>
      </c>
      <c r="V97" s="1803" t="s">
        <v>635</v>
      </c>
      <c r="W97" s="1724">
        <v>14</v>
      </c>
      <c r="X97" s="1724" t="s">
        <v>635</v>
      </c>
      <c r="Y97" s="1802">
        <v>570</v>
      </c>
      <c r="Z97" s="1338">
        <v>-0.74576271186440679</v>
      </c>
      <c r="AA97" s="188"/>
      <c r="AB97" s="22"/>
      <c r="AC97" s="2"/>
      <c r="AD97" s="2"/>
      <c r="AE97" s="2"/>
      <c r="AG97" s="30"/>
      <c r="AH97" s="30"/>
      <c r="AI97" s="30"/>
      <c r="AJ97" s="30"/>
      <c r="AK97" s="492"/>
      <c r="AL97" s="492"/>
      <c r="AM97" s="492"/>
      <c r="AN97" s="492"/>
      <c r="AO97" s="30"/>
      <c r="AP97" s="30"/>
      <c r="AQ97" s="30"/>
    </row>
    <row r="98" spans="3:43" x14ac:dyDescent="0.25">
      <c r="C98" s="19"/>
      <c r="G98" s="2293" t="s">
        <v>831</v>
      </c>
      <c r="H98" s="77" t="s">
        <v>635</v>
      </c>
      <c r="I98" s="77" t="s">
        <v>635</v>
      </c>
      <c r="J98" s="77" t="s">
        <v>635</v>
      </c>
      <c r="K98" s="77" t="s">
        <v>635</v>
      </c>
      <c r="L98" s="77" t="s">
        <v>635</v>
      </c>
      <c r="M98" s="488" t="s">
        <v>635</v>
      </c>
      <c r="N98" s="538" t="s">
        <v>635</v>
      </c>
      <c r="O98" s="77"/>
      <c r="P98" s="77" t="s">
        <v>635</v>
      </c>
      <c r="Q98" s="77" t="s">
        <v>635</v>
      </c>
      <c r="R98" s="77" t="s">
        <v>635</v>
      </c>
      <c r="S98" s="1810" t="s">
        <v>635</v>
      </c>
      <c r="T98" s="1724" t="s">
        <v>635</v>
      </c>
      <c r="U98" s="1724" t="s">
        <v>635</v>
      </c>
      <c r="V98" s="1724" t="s">
        <v>635</v>
      </c>
      <c r="W98" s="1724" t="s">
        <v>635</v>
      </c>
      <c r="X98" s="1724" t="s">
        <v>635</v>
      </c>
      <c r="Y98" s="1802">
        <v>0</v>
      </c>
      <c r="Z98" s="1338"/>
      <c r="AA98" s="429"/>
      <c r="AB98" s="22"/>
      <c r="AC98" s="19"/>
      <c r="AD98" s="2"/>
      <c r="AE98" s="2"/>
      <c r="AG98" s="30"/>
      <c r="AH98" s="30"/>
      <c r="AI98" s="30"/>
      <c r="AJ98" s="30"/>
      <c r="AK98" s="492"/>
      <c r="AL98" s="492"/>
      <c r="AM98" s="492"/>
      <c r="AN98" s="492"/>
      <c r="AO98" s="30"/>
      <c r="AP98" s="30"/>
      <c r="AQ98" s="30"/>
    </row>
    <row r="99" spans="3:43" x14ac:dyDescent="0.25">
      <c r="C99" s="19"/>
      <c r="G99" s="2293" t="s">
        <v>835</v>
      </c>
      <c r="H99" s="77" t="s">
        <v>635</v>
      </c>
      <c r="I99" s="77">
        <v>47</v>
      </c>
      <c r="J99" s="77" t="s">
        <v>635</v>
      </c>
      <c r="K99" s="77">
        <v>2</v>
      </c>
      <c r="L99" s="77" t="s">
        <v>635</v>
      </c>
      <c r="M99" s="488">
        <v>49</v>
      </c>
      <c r="N99" s="538" t="s">
        <v>635</v>
      </c>
      <c r="O99" s="77">
        <v>33</v>
      </c>
      <c r="P99" s="77" t="s">
        <v>635</v>
      </c>
      <c r="Q99" s="77">
        <v>1</v>
      </c>
      <c r="R99" s="1811" t="s">
        <v>635</v>
      </c>
      <c r="S99" s="1809">
        <v>34</v>
      </c>
      <c r="T99" s="1724" t="s">
        <v>635</v>
      </c>
      <c r="U99" s="1724">
        <v>27</v>
      </c>
      <c r="V99" s="1724" t="s">
        <v>635</v>
      </c>
      <c r="W99" s="1724">
        <v>1</v>
      </c>
      <c r="X99" s="1724" t="s">
        <v>635</v>
      </c>
      <c r="Y99" s="1802">
        <v>28</v>
      </c>
      <c r="Z99" s="1338">
        <v>-0.17647058823529413</v>
      </c>
      <c r="AA99" s="188"/>
      <c r="AB99" s="22"/>
      <c r="AC99" s="2"/>
      <c r="AD99" s="2"/>
      <c r="AE99" s="2"/>
      <c r="AG99" s="30"/>
      <c r="AH99" s="30"/>
      <c r="AI99" s="30"/>
      <c r="AJ99" s="30"/>
      <c r="AK99" s="492"/>
      <c r="AL99" s="492"/>
      <c r="AM99" s="492"/>
      <c r="AN99" s="492"/>
      <c r="AO99" s="30"/>
      <c r="AP99" s="30"/>
      <c r="AQ99" s="30"/>
    </row>
    <row r="100" spans="3:43" x14ac:dyDescent="0.25">
      <c r="E100" s="30"/>
      <c r="G100" s="2293" t="s">
        <v>832</v>
      </c>
      <c r="H100" s="77" t="s">
        <v>635</v>
      </c>
      <c r="I100" s="77">
        <v>10</v>
      </c>
      <c r="J100" s="77" t="s">
        <v>635</v>
      </c>
      <c r="K100" s="77" t="s">
        <v>635</v>
      </c>
      <c r="L100" s="77">
        <v>1</v>
      </c>
      <c r="M100" s="488">
        <v>11</v>
      </c>
      <c r="N100" s="538" t="s">
        <v>635</v>
      </c>
      <c r="O100" s="77">
        <v>9</v>
      </c>
      <c r="P100" s="77" t="s">
        <v>635</v>
      </c>
      <c r="Q100" s="77" t="s">
        <v>635</v>
      </c>
      <c r="R100" s="77">
        <v>1</v>
      </c>
      <c r="S100" s="1809">
        <v>10</v>
      </c>
      <c r="T100" s="1724" t="s">
        <v>635</v>
      </c>
      <c r="U100" s="1724">
        <v>98</v>
      </c>
      <c r="V100" s="1724" t="s">
        <v>635</v>
      </c>
      <c r="W100" s="1724" t="s">
        <v>635</v>
      </c>
      <c r="X100" s="1724" t="s">
        <v>635</v>
      </c>
      <c r="Y100" s="1802">
        <v>98</v>
      </c>
      <c r="Z100" s="1338">
        <v>8.8000000000000007</v>
      </c>
      <c r="AA100" s="188"/>
      <c r="AB100" s="22"/>
      <c r="AC100" s="19"/>
      <c r="AD100" s="2"/>
      <c r="AE100" s="2"/>
      <c r="AG100" s="30"/>
      <c r="AH100" s="30"/>
      <c r="AI100" s="30"/>
      <c r="AJ100" s="30"/>
      <c r="AK100" s="492"/>
      <c r="AL100" s="492"/>
      <c r="AM100" s="492"/>
      <c r="AN100" s="492"/>
      <c r="AO100" s="30"/>
      <c r="AP100" s="30"/>
      <c r="AQ100" s="30"/>
    </row>
    <row r="101" spans="3:43" x14ac:dyDescent="0.25">
      <c r="G101" s="2329" t="s">
        <v>1032</v>
      </c>
      <c r="H101" s="154"/>
      <c r="I101" s="154"/>
      <c r="J101" s="154"/>
      <c r="K101" s="154"/>
      <c r="L101" s="154"/>
      <c r="M101" s="171"/>
      <c r="N101" s="435"/>
      <c r="O101" s="154"/>
      <c r="P101" s="154"/>
      <c r="Q101" s="154"/>
      <c r="R101" s="154"/>
      <c r="S101" s="191"/>
      <c r="T101" s="1804"/>
      <c r="U101" s="1804"/>
      <c r="V101" s="1804"/>
      <c r="W101" s="1804"/>
      <c r="X101" s="1804"/>
      <c r="Y101" s="1804"/>
      <c r="Z101" s="1805"/>
      <c r="AA101" s="188"/>
      <c r="AB101" s="22"/>
      <c r="AC101" s="19"/>
      <c r="AD101" s="2"/>
      <c r="AE101" s="2"/>
      <c r="AG101" s="30"/>
      <c r="AH101" s="30"/>
      <c r="AI101" s="30"/>
      <c r="AJ101" s="30"/>
      <c r="AK101" s="492"/>
      <c r="AL101" s="492"/>
      <c r="AM101" s="492"/>
      <c r="AN101" s="492"/>
      <c r="AO101" s="30"/>
      <c r="AP101" s="30"/>
      <c r="AQ101" s="30"/>
    </row>
    <row r="102" spans="3:43" x14ac:dyDescent="0.25">
      <c r="G102" s="2294" t="s">
        <v>1033</v>
      </c>
      <c r="H102" s="154" t="s">
        <v>635</v>
      </c>
      <c r="I102" s="154" t="s">
        <v>635</v>
      </c>
      <c r="J102" s="154" t="s">
        <v>635</v>
      </c>
      <c r="K102" s="154">
        <v>4</v>
      </c>
      <c r="L102" s="555" t="s">
        <v>635</v>
      </c>
      <c r="M102" s="171">
        <v>4</v>
      </c>
      <c r="N102" s="435" t="s">
        <v>635</v>
      </c>
      <c r="O102" s="154">
        <v>4</v>
      </c>
      <c r="P102" s="154" t="s">
        <v>635</v>
      </c>
      <c r="Q102" s="154" t="s">
        <v>635</v>
      </c>
      <c r="R102" s="154" t="s">
        <v>635</v>
      </c>
      <c r="S102" s="191">
        <v>4</v>
      </c>
      <c r="T102" s="1804" t="s">
        <v>635</v>
      </c>
      <c r="U102" s="1804" t="s">
        <v>635</v>
      </c>
      <c r="V102" s="1804" t="s">
        <v>635</v>
      </c>
      <c r="W102" s="1804">
        <v>1</v>
      </c>
      <c r="X102" s="1804" t="s">
        <v>635</v>
      </c>
      <c r="Y102" s="1804">
        <v>1</v>
      </c>
      <c r="Z102" s="1805">
        <v>-0.75</v>
      </c>
      <c r="AA102" s="429"/>
      <c r="AB102" s="22"/>
      <c r="AC102" s="19"/>
      <c r="AD102" s="2"/>
      <c r="AE102" s="2"/>
      <c r="AG102" s="30"/>
      <c r="AH102" s="30"/>
      <c r="AI102" s="30"/>
      <c r="AJ102" s="30"/>
      <c r="AK102" s="492"/>
      <c r="AL102" s="492"/>
      <c r="AM102" s="492"/>
      <c r="AN102" s="492"/>
      <c r="AO102" s="30"/>
      <c r="AP102" s="30"/>
      <c r="AQ102" s="30"/>
    </row>
    <row r="103" spans="3:43" x14ac:dyDescent="0.25">
      <c r="G103" s="2294" t="s">
        <v>1034</v>
      </c>
      <c r="H103" s="154" t="s">
        <v>635</v>
      </c>
      <c r="I103" s="154">
        <v>1</v>
      </c>
      <c r="J103" s="154" t="s">
        <v>635</v>
      </c>
      <c r="K103" s="154" t="s">
        <v>635</v>
      </c>
      <c r="L103" s="154" t="s">
        <v>635</v>
      </c>
      <c r="M103" s="171">
        <v>1</v>
      </c>
      <c r="N103" s="435" t="s">
        <v>635</v>
      </c>
      <c r="O103" s="555" t="s">
        <v>635</v>
      </c>
      <c r="P103" s="555" t="s">
        <v>635</v>
      </c>
      <c r="Q103" s="555" t="s">
        <v>635</v>
      </c>
      <c r="R103" s="555" t="s">
        <v>635</v>
      </c>
      <c r="S103" s="1812" t="s">
        <v>635</v>
      </c>
      <c r="T103" s="1804" t="s">
        <v>635</v>
      </c>
      <c r="U103" s="1804" t="s">
        <v>635</v>
      </c>
      <c r="V103" s="1804" t="s">
        <v>635</v>
      </c>
      <c r="W103" s="1804" t="s">
        <v>635</v>
      </c>
      <c r="X103" s="1804" t="s">
        <v>635</v>
      </c>
      <c r="Y103" s="1806" t="s">
        <v>635</v>
      </c>
      <c r="Z103" s="1805"/>
      <c r="AA103" s="188"/>
      <c r="AB103" s="22"/>
      <c r="AC103" s="2"/>
      <c r="AD103" s="2"/>
      <c r="AE103" s="2"/>
      <c r="AG103" s="30"/>
      <c r="AH103" s="30"/>
      <c r="AI103" s="30"/>
      <c r="AJ103" s="30"/>
      <c r="AK103" s="492"/>
      <c r="AL103" s="492"/>
      <c r="AM103" s="492"/>
      <c r="AN103" s="492"/>
      <c r="AO103" s="30"/>
      <c r="AP103" s="30"/>
      <c r="AQ103" s="30"/>
    </row>
    <row r="104" spans="3:43" x14ac:dyDescent="0.25">
      <c r="G104" s="902" t="s">
        <v>742</v>
      </c>
      <c r="H104" s="629">
        <v>86</v>
      </c>
      <c r="I104" s="629">
        <v>4999</v>
      </c>
      <c r="J104" s="629">
        <v>4</v>
      </c>
      <c r="K104" s="629">
        <v>457</v>
      </c>
      <c r="L104" s="629">
        <v>141</v>
      </c>
      <c r="M104" s="1066">
        <v>5687</v>
      </c>
      <c r="N104" s="1065">
        <v>125</v>
      </c>
      <c r="O104" s="629">
        <v>7149</v>
      </c>
      <c r="P104" s="629">
        <v>2</v>
      </c>
      <c r="Q104" s="629">
        <v>1043</v>
      </c>
      <c r="R104" s="629">
        <v>137</v>
      </c>
      <c r="S104" s="1066">
        <v>8456</v>
      </c>
      <c r="T104" s="1807">
        <v>111</v>
      </c>
      <c r="U104" s="1807">
        <v>6138</v>
      </c>
      <c r="V104" s="1807">
        <v>41</v>
      </c>
      <c r="W104" s="1807">
        <v>407</v>
      </c>
      <c r="X104" s="1807">
        <v>101</v>
      </c>
      <c r="Y104" s="1807">
        <v>6798</v>
      </c>
      <c r="Z104" s="1813">
        <v>0.15539803707742639</v>
      </c>
      <c r="AA104" s="188"/>
      <c r="AB104" s="539"/>
      <c r="AC104" s="2"/>
      <c r="AD104" s="2"/>
      <c r="AE104" s="2"/>
      <c r="AG104" s="30"/>
      <c r="AH104" s="30"/>
      <c r="AI104" s="30"/>
      <c r="AJ104" s="30"/>
      <c r="AK104" s="492"/>
      <c r="AL104" s="492"/>
      <c r="AM104" s="492"/>
      <c r="AN104" s="492"/>
      <c r="AO104" s="30"/>
      <c r="AP104" s="30"/>
      <c r="AQ104" s="30"/>
    </row>
    <row r="105" spans="3:43" x14ac:dyDescent="0.25">
      <c r="D105" s="89"/>
      <c r="G105" s="478"/>
      <c r="H105" s="488"/>
      <c r="I105" s="488"/>
      <c r="J105" s="488"/>
      <c r="K105" s="488"/>
      <c r="L105" s="488"/>
      <c r="M105" s="488"/>
      <c r="N105" s="540"/>
      <c r="O105" s="539"/>
      <c r="Y105" s="492"/>
      <c r="Z105" s="492"/>
      <c r="AA105" s="808"/>
      <c r="AB105" s="492"/>
      <c r="AF105" s="2"/>
    </row>
    <row r="106" spans="3:43" x14ac:dyDescent="0.25">
      <c r="Y106" s="484"/>
    </row>
    <row r="107" spans="3:43" x14ac:dyDescent="0.25">
      <c r="G107" s="146" t="s">
        <v>35</v>
      </c>
      <c r="N107" s="83"/>
      <c r="O107" s="83"/>
      <c r="T107" s="2"/>
      <c r="U107" s="2"/>
      <c r="V107" s="2"/>
      <c r="W107" s="2"/>
      <c r="X107" s="2"/>
      <c r="Y107" s="2"/>
      <c r="Z107" s="2"/>
      <c r="AA107" s="2"/>
      <c r="AC107" s="2"/>
      <c r="AD107" s="2"/>
      <c r="AE107" s="2"/>
      <c r="AF107" s="2"/>
    </row>
    <row r="108" spans="3:43" x14ac:dyDescent="0.25">
      <c r="G108" s="411" t="s">
        <v>1035</v>
      </c>
      <c r="H108" s="411" t="s">
        <v>1036</v>
      </c>
      <c r="I108" s="412"/>
      <c r="J108" s="141"/>
      <c r="K108" s="411" t="s">
        <v>1037</v>
      </c>
      <c r="L108" s="141"/>
      <c r="M108" s="141"/>
      <c r="N108" s="83"/>
      <c r="O108" s="83"/>
      <c r="S108" s="19"/>
      <c r="T108" s="2"/>
      <c r="U108" s="2"/>
      <c r="V108" s="2"/>
      <c r="W108" s="2"/>
      <c r="X108" s="2"/>
      <c r="Y108" s="19"/>
      <c r="Z108" s="2"/>
      <c r="AA108" s="2"/>
      <c r="AC108" s="2"/>
      <c r="AD108" s="2"/>
      <c r="AE108" s="2"/>
      <c r="AF108" s="2"/>
    </row>
    <row r="109" spans="3:43" x14ac:dyDescent="0.25">
      <c r="G109" s="413" t="s">
        <v>1038</v>
      </c>
      <c r="H109" s="2947" t="s">
        <v>1003</v>
      </c>
      <c r="I109" s="2947"/>
      <c r="J109" s="2947"/>
      <c r="K109" s="2859" t="s">
        <v>1039</v>
      </c>
      <c r="L109" s="2859"/>
      <c r="M109" s="2859"/>
      <c r="N109" s="83"/>
      <c r="O109" s="83"/>
      <c r="S109" s="89"/>
      <c r="T109" s="2"/>
      <c r="U109" s="2"/>
      <c r="V109" s="2"/>
      <c r="W109" s="2"/>
      <c r="X109" s="2"/>
      <c r="Y109" s="2"/>
      <c r="Z109" s="2"/>
      <c r="AA109" s="2"/>
      <c r="AC109" s="2"/>
      <c r="AD109" s="2"/>
      <c r="AE109" s="2"/>
      <c r="AF109" s="2"/>
    </row>
    <row r="110" spans="3:43" x14ac:dyDescent="0.25">
      <c r="G110" s="413" t="s">
        <v>1040</v>
      </c>
      <c r="H110" s="2947"/>
      <c r="I110" s="2947"/>
      <c r="J110" s="2947"/>
      <c r="K110" s="2859"/>
      <c r="L110" s="2859"/>
      <c r="M110" s="2859"/>
      <c r="N110" s="83"/>
      <c r="O110" s="83"/>
      <c r="T110" s="2"/>
      <c r="U110" s="2"/>
      <c r="V110" s="2"/>
      <c r="W110" s="2"/>
      <c r="X110" s="2"/>
      <c r="Y110" s="2"/>
      <c r="Z110" s="2"/>
      <c r="AA110" s="2"/>
      <c r="AC110" s="2"/>
      <c r="AD110" s="2"/>
      <c r="AE110" s="2"/>
      <c r="AF110" s="2"/>
    </row>
    <row r="111" spans="3:43" ht="28.5" customHeight="1" x14ac:dyDescent="0.25">
      <c r="G111" s="1814" t="s">
        <v>1041</v>
      </c>
      <c r="H111" s="2948" t="s">
        <v>1042</v>
      </c>
      <c r="I111" s="2948"/>
      <c r="J111" s="2948"/>
      <c r="K111" s="2950" t="s">
        <v>1043</v>
      </c>
      <c r="L111" s="2950"/>
      <c r="M111" s="2950"/>
      <c r="N111" s="83"/>
      <c r="O111" s="83"/>
      <c r="T111" s="2"/>
      <c r="U111" s="2"/>
      <c r="V111" s="2"/>
      <c r="W111" s="2"/>
      <c r="X111" s="2"/>
      <c r="Y111" s="2"/>
      <c r="Z111" s="2"/>
      <c r="AA111" s="2"/>
      <c r="AC111" s="2"/>
      <c r="AD111" s="2"/>
      <c r="AE111" s="2"/>
      <c r="AF111" s="2"/>
    </row>
    <row r="112" spans="3:43" x14ac:dyDescent="0.25">
      <c r="G112" s="1814" t="s">
        <v>1044</v>
      </c>
      <c r="H112" s="2948"/>
      <c r="I112" s="2948"/>
      <c r="J112" s="2948"/>
      <c r="K112" s="2950"/>
      <c r="L112" s="2950"/>
      <c r="M112" s="2950"/>
      <c r="N112" s="83"/>
      <c r="O112" s="83"/>
      <c r="T112" s="2"/>
      <c r="U112" s="2"/>
      <c r="V112" s="2"/>
      <c r="W112" s="2"/>
      <c r="X112" s="2"/>
      <c r="Y112" s="2"/>
      <c r="Z112" s="2"/>
      <c r="AA112" s="2"/>
      <c r="AC112" s="2"/>
      <c r="AD112" s="2"/>
      <c r="AE112" s="2"/>
      <c r="AF112" s="2"/>
    </row>
    <row r="113" spans="7:32" ht="28.2" customHeight="1" x14ac:dyDescent="0.25">
      <c r="G113" s="413" t="s">
        <v>1045</v>
      </c>
      <c r="H113" s="792" t="s">
        <v>1005</v>
      </c>
      <c r="I113" s="792"/>
      <c r="J113" s="792"/>
      <c r="K113" s="2951" t="s">
        <v>1046</v>
      </c>
      <c r="L113" s="2951"/>
      <c r="M113" s="2951"/>
      <c r="N113" s="83"/>
      <c r="O113" s="83"/>
      <c r="T113" s="2"/>
      <c r="U113" s="2"/>
      <c r="V113" s="2"/>
      <c r="W113" s="2"/>
      <c r="X113" s="2"/>
      <c r="Y113" s="2"/>
      <c r="Z113" s="2"/>
      <c r="AA113" s="2"/>
      <c r="AC113" s="2"/>
      <c r="AD113" s="2"/>
      <c r="AE113" s="2"/>
      <c r="AF113" s="2"/>
    </row>
    <row r="114" spans="7:32" ht="28.95" customHeight="1" x14ac:dyDescent="0.25">
      <c r="G114" s="1814" t="s">
        <v>1006</v>
      </c>
      <c r="H114" s="1816" t="s">
        <v>1006</v>
      </c>
      <c r="I114" s="1816"/>
      <c r="J114" s="1816"/>
      <c r="K114" s="2952" t="s">
        <v>1047</v>
      </c>
      <c r="L114" s="2952"/>
      <c r="M114" s="2952"/>
      <c r="N114" s="83"/>
      <c r="O114" s="83"/>
      <c r="T114" s="2"/>
      <c r="U114" s="2"/>
      <c r="V114" s="2"/>
      <c r="W114" s="2"/>
      <c r="X114" s="2"/>
      <c r="Y114" s="2"/>
      <c r="Z114" s="2"/>
      <c r="AA114" s="2"/>
      <c r="AC114" s="2"/>
      <c r="AD114" s="2"/>
      <c r="AE114" s="2"/>
      <c r="AF114" s="2"/>
    </row>
    <row r="115" spans="7:32" x14ac:dyDescent="0.25">
      <c r="G115" s="413" t="s">
        <v>1048</v>
      </c>
      <c r="H115" s="2947" t="s">
        <v>1049</v>
      </c>
      <c r="I115" s="2947"/>
      <c r="J115" s="2947"/>
      <c r="K115" s="2859" t="s">
        <v>1050</v>
      </c>
      <c r="L115" s="2859"/>
      <c r="M115" s="2859"/>
      <c r="N115" s="83"/>
      <c r="O115" s="83"/>
      <c r="T115" s="2"/>
      <c r="U115" s="2"/>
      <c r="V115" s="2"/>
      <c r="W115" s="2"/>
      <c r="X115" s="2"/>
      <c r="Y115" s="2"/>
      <c r="Z115" s="2"/>
      <c r="AA115" s="2"/>
      <c r="AC115" s="2"/>
      <c r="AD115" s="2"/>
      <c r="AE115" s="2"/>
      <c r="AF115" s="2"/>
    </row>
    <row r="116" spans="7:32" x14ac:dyDescent="0.25">
      <c r="G116" s="413" t="s">
        <v>1051</v>
      </c>
      <c r="H116" s="2947"/>
      <c r="I116" s="2947"/>
      <c r="J116" s="2947"/>
      <c r="K116" s="2859"/>
      <c r="L116" s="2859"/>
      <c r="M116" s="2859"/>
      <c r="N116" s="83"/>
      <c r="O116" s="83"/>
      <c r="S116" s="2" t="s">
        <v>1052</v>
      </c>
      <c r="T116" s="2"/>
      <c r="U116" s="2"/>
      <c r="V116" s="2"/>
      <c r="W116" s="2"/>
      <c r="X116" s="2"/>
      <c r="Y116" s="2"/>
      <c r="Z116" s="2"/>
      <c r="AA116" s="2"/>
      <c r="AC116" s="2"/>
      <c r="AD116" s="2"/>
      <c r="AE116" s="2"/>
      <c r="AF116" s="2"/>
    </row>
    <row r="117" spans="7:32" x14ac:dyDescent="0.25">
      <c r="G117" s="413" t="s">
        <v>1053</v>
      </c>
      <c r="H117" s="2947"/>
      <c r="I117" s="2947"/>
      <c r="J117" s="2947"/>
      <c r="K117" s="2859"/>
      <c r="L117" s="2859"/>
      <c r="M117" s="2859"/>
      <c r="N117" s="83"/>
      <c r="O117" s="83"/>
      <c r="T117" s="2"/>
      <c r="U117" s="2"/>
      <c r="V117" s="2"/>
      <c r="W117" s="2"/>
      <c r="X117" s="2"/>
      <c r="Y117" s="2"/>
      <c r="Z117" s="2"/>
      <c r="AA117" s="2"/>
      <c r="AC117" s="2"/>
      <c r="AD117" s="2"/>
      <c r="AE117" s="2"/>
      <c r="AF117" s="2"/>
    </row>
    <row r="118" spans="7:32" x14ac:dyDescent="0.25">
      <c r="G118" s="413" t="s">
        <v>1054</v>
      </c>
      <c r="H118" s="2947"/>
      <c r="I118" s="2947"/>
      <c r="J118" s="2947"/>
      <c r="K118" s="2859"/>
      <c r="L118" s="2859"/>
      <c r="M118" s="2859"/>
      <c r="N118" s="83"/>
      <c r="O118" s="83"/>
      <c r="T118" s="2"/>
      <c r="U118" s="2"/>
      <c r="V118" s="2"/>
      <c r="W118" s="2"/>
      <c r="X118" s="2"/>
      <c r="Y118" s="2"/>
      <c r="Z118" s="2"/>
      <c r="AA118" s="2"/>
      <c r="AC118" s="2"/>
      <c r="AD118" s="2"/>
      <c r="AE118" s="2"/>
      <c r="AF118" s="2"/>
    </row>
    <row r="119" spans="7:32" x14ac:dyDescent="0.25">
      <c r="G119" s="413" t="s">
        <v>1055</v>
      </c>
      <c r="H119" s="2947"/>
      <c r="I119" s="2947"/>
      <c r="J119" s="2947"/>
      <c r="K119" s="2859"/>
      <c r="L119" s="2859"/>
      <c r="M119" s="2859"/>
      <c r="N119" s="83"/>
      <c r="O119" s="83"/>
      <c r="T119" s="2"/>
      <c r="U119" s="2"/>
      <c r="V119" s="2"/>
      <c r="W119" s="2"/>
      <c r="X119" s="2"/>
      <c r="Y119" s="2"/>
      <c r="Z119" s="2"/>
      <c r="AA119" s="2"/>
      <c r="AC119" s="2"/>
      <c r="AD119" s="2"/>
      <c r="AE119" s="2"/>
      <c r="AF119" s="2"/>
    </row>
    <row r="120" spans="7:32" x14ac:dyDescent="0.25">
      <c r="G120" s="1817" t="s">
        <v>1056</v>
      </c>
      <c r="H120" s="2949"/>
      <c r="I120" s="2949"/>
      <c r="J120" s="2949"/>
      <c r="K120" s="2953"/>
      <c r="L120" s="2953"/>
      <c r="M120" s="2953"/>
      <c r="N120" s="83"/>
      <c r="O120" s="83"/>
      <c r="T120" s="2"/>
      <c r="U120" s="2"/>
      <c r="V120" s="2"/>
      <c r="W120" s="2"/>
      <c r="X120" s="2"/>
      <c r="Y120" s="2"/>
      <c r="Z120" s="2"/>
      <c r="AA120" s="2"/>
      <c r="AC120" s="2"/>
      <c r="AD120" s="2"/>
      <c r="AE120" s="2"/>
      <c r="AF120" s="2"/>
    </row>
    <row r="121" spans="7:32" x14ac:dyDescent="0.25">
      <c r="G121" s="413"/>
      <c r="H121" s="78"/>
      <c r="I121" s="78"/>
      <c r="J121" s="78"/>
      <c r="K121" s="78"/>
      <c r="L121" s="78"/>
      <c r="M121" s="78"/>
      <c r="N121" s="83"/>
      <c r="O121" s="83"/>
      <c r="T121" s="2"/>
      <c r="U121" s="2"/>
      <c r="V121" s="2"/>
      <c r="W121" s="2"/>
      <c r="X121" s="2"/>
      <c r="Y121" s="2"/>
      <c r="Z121" s="2"/>
      <c r="AA121" s="2"/>
      <c r="AC121" s="2"/>
      <c r="AD121" s="2"/>
      <c r="AE121" s="2"/>
      <c r="AF121" s="2"/>
    </row>
    <row r="122" spans="7:32" x14ac:dyDescent="0.25">
      <c r="G122" s="413"/>
      <c r="H122" s="78"/>
      <c r="I122" s="78"/>
      <c r="J122" s="78"/>
      <c r="K122" s="78"/>
      <c r="L122" s="78"/>
      <c r="M122" s="78"/>
      <c r="N122" s="83"/>
      <c r="O122" s="83"/>
      <c r="T122" s="2"/>
      <c r="U122" s="2"/>
      <c r="V122" s="2"/>
      <c r="W122" s="2"/>
      <c r="X122" s="2"/>
      <c r="Y122" s="2"/>
      <c r="Z122" s="2"/>
      <c r="AA122" s="2"/>
      <c r="AC122" s="2"/>
      <c r="AD122" s="2"/>
      <c r="AE122" s="2"/>
      <c r="AF122" s="2"/>
    </row>
    <row r="123" spans="7:32" x14ac:dyDescent="0.25">
      <c r="G123" s="159" t="s">
        <v>1057</v>
      </c>
      <c r="H123" s="83"/>
      <c r="I123" s="125"/>
      <c r="J123" s="124"/>
      <c r="K123" s="125"/>
      <c r="L123" s="125"/>
      <c r="M123" s="125"/>
      <c r="N123" s="83"/>
      <c r="O123" s="83"/>
      <c r="P123" s="83"/>
      <c r="Q123" s="83"/>
      <c r="R123" s="125"/>
      <c r="S123" s="195"/>
      <c r="T123" s="83"/>
      <c r="U123" s="83"/>
      <c r="V123" s="83"/>
      <c r="W123" s="124"/>
      <c r="X123" s="2"/>
      <c r="Y123" s="19"/>
      <c r="Z123" s="2"/>
      <c r="AA123" s="2"/>
      <c r="AC123" s="2"/>
      <c r="AD123" s="2"/>
      <c r="AE123" s="2"/>
      <c r="AF123" s="2"/>
    </row>
    <row r="124" spans="7:32" x14ac:dyDescent="0.25">
      <c r="G124" s="147" t="s">
        <v>37</v>
      </c>
      <c r="H124" s="83"/>
      <c r="I124" s="83"/>
      <c r="J124" s="125"/>
      <c r="K124" s="124"/>
      <c r="L124" s="125"/>
      <c r="M124" s="125"/>
      <c r="N124" s="83"/>
      <c r="O124" s="83"/>
      <c r="P124" s="83"/>
      <c r="Q124" s="83"/>
      <c r="R124" s="83"/>
      <c r="S124" s="643"/>
      <c r="T124" s="83"/>
      <c r="U124" s="83"/>
      <c r="V124" s="83"/>
      <c r="W124" s="83"/>
      <c r="X124" s="636"/>
      <c r="Y124" s="89"/>
      <c r="Z124" s="2"/>
      <c r="AA124" s="2"/>
      <c r="AC124" s="2"/>
      <c r="AD124" s="2"/>
      <c r="AE124" s="2"/>
      <c r="AF124" s="2"/>
    </row>
    <row r="125" spans="7:32" x14ac:dyDescent="0.25">
      <c r="G125" s="499"/>
      <c r="H125" s="499"/>
      <c r="I125" s="499"/>
      <c r="J125" s="1818" t="s">
        <v>730</v>
      </c>
      <c r="K125" s="1818" t="s">
        <v>731</v>
      </c>
      <c r="L125" s="1819" t="s">
        <v>732</v>
      </c>
      <c r="M125" s="1535" t="s">
        <v>733</v>
      </c>
      <c r="N125" s="1067"/>
      <c r="O125" s="83"/>
      <c r="P125" s="83"/>
      <c r="Q125" s="83"/>
      <c r="R125" s="83"/>
      <c r="S125" s="125"/>
      <c r="T125" s="83"/>
      <c r="U125" s="83"/>
      <c r="V125" s="638"/>
      <c r="W125" s="83"/>
      <c r="X125" s="637"/>
      <c r="Y125" s="2"/>
      <c r="Z125" s="2"/>
      <c r="AA125" s="2"/>
      <c r="AC125" s="2"/>
      <c r="AD125" s="2"/>
      <c r="AE125" s="2"/>
      <c r="AF125" s="2"/>
    </row>
    <row r="126" spans="7:32" x14ac:dyDescent="0.25">
      <c r="G126" s="123" t="s">
        <v>1058</v>
      </c>
      <c r="H126" s="83"/>
      <c r="I126" s="83"/>
      <c r="J126" s="2330" t="s">
        <v>635</v>
      </c>
      <c r="K126" s="1821" t="s">
        <v>635</v>
      </c>
      <c r="L126" s="1822" t="s">
        <v>635</v>
      </c>
      <c r="M126" s="1829"/>
      <c r="N126" s="646"/>
      <c r="O126" s="83"/>
      <c r="P126" s="125"/>
      <c r="Q126" s="83"/>
      <c r="R126" s="83"/>
      <c r="S126" s="83"/>
      <c r="T126" s="83"/>
      <c r="U126" s="124"/>
      <c r="V126" s="89"/>
      <c r="W126" s="2"/>
      <c r="X126" s="2"/>
      <c r="Y126" s="2"/>
      <c r="Z126" s="2"/>
      <c r="AA126" s="2"/>
      <c r="AC126" s="2"/>
      <c r="AD126" s="2"/>
      <c r="AE126" s="2"/>
      <c r="AF126" s="2"/>
    </row>
    <row r="127" spans="7:32" x14ac:dyDescent="0.25">
      <c r="G127" s="430" t="s">
        <v>1059</v>
      </c>
      <c r="H127" s="500"/>
      <c r="I127" s="500"/>
      <c r="J127" s="1823">
        <v>33</v>
      </c>
      <c r="K127" s="1824">
        <v>100</v>
      </c>
      <c r="L127" s="1825">
        <v>157</v>
      </c>
      <c r="M127" s="2296">
        <v>0.56999999999999995</v>
      </c>
      <c r="N127" s="646"/>
      <c r="O127" s="83"/>
      <c r="P127" s="83"/>
      <c r="Q127" s="83"/>
      <c r="R127" s="83"/>
      <c r="S127" s="125"/>
      <c r="T127" s="83"/>
      <c r="U127" s="83"/>
      <c r="V127" s="83"/>
      <c r="W127" s="83"/>
      <c r="X127" s="124"/>
      <c r="Y127" s="109"/>
      <c r="Z127" s="2"/>
      <c r="AA127" s="2"/>
      <c r="AC127" s="2"/>
      <c r="AD127" s="2"/>
      <c r="AE127" s="2"/>
      <c r="AF127" s="2"/>
    </row>
    <row r="128" spans="7:32" x14ac:dyDescent="0.25">
      <c r="G128" s="123" t="s">
        <v>1060</v>
      </c>
      <c r="H128" s="83"/>
      <c r="I128" s="83"/>
      <c r="J128" s="1820">
        <v>26.028600000000001</v>
      </c>
      <c r="K128" s="1821">
        <v>20.99</v>
      </c>
      <c r="L128" s="1822">
        <v>17.61783439490446</v>
      </c>
      <c r="M128" s="2297">
        <v>-0.16065581729850115</v>
      </c>
      <c r="N128" s="36"/>
      <c r="O128" s="83"/>
      <c r="P128" s="83"/>
      <c r="Q128" s="83"/>
      <c r="R128" s="83"/>
      <c r="S128" s="125"/>
      <c r="T128" s="83"/>
      <c r="U128" s="83"/>
      <c r="V128" s="83"/>
      <c r="W128" s="83"/>
      <c r="X128" s="124"/>
      <c r="Y128" s="2"/>
      <c r="Z128" s="2"/>
      <c r="AA128" s="2"/>
      <c r="AC128" s="2"/>
      <c r="AD128" s="2"/>
      <c r="AE128" s="2"/>
      <c r="AF128" s="2"/>
    </row>
    <row r="129" spans="7:34" x14ac:dyDescent="0.25">
      <c r="G129" s="430" t="s">
        <v>1061</v>
      </c>
      <c r="H129" s="500"/>
      <c r="I129" s="500"/>
      <c r="J129" s="1826">
        <v>54</v>
      </c>
      <c r="K129" s="1824">
        <v>163</v>
      </c>
      <c r="L129" s="1825">
        <v>210</v>
      </c>
      <c r="M129" s="2298">
        <v>0.28834355828220859</v>
      </c>
      <c r="N129" s="36"/>
      <c r="O129" s="83"/>
      <c r="P129" s="83"/>
      <c r="Q129" s="83"/>
      <c r="R129" s="83"/>
      <c r="S129" s="125"/>
      <c r="T129" s="83"/>
      <c r="U129" s="83"/>
      <c r="V129" s="83"/>
      <c r="W129" s="83"/>
      <c r="X129" s="124"/>
      <c r="Y129" s="2"/>
      <c r="Z129" s="2"/>
      <c r="AA129" s="2"/>
      <c r="AC129" s="2"/>
      <c r="AD129" s="2"/>
      <c r="AE129" s="2"/>
      <c r="AF129" s="2"/>
    </row>
    <row r="130" spans="7:34" x14ac:dyDescent="0.25">
      <c r="G130" s="123" t="s">
        <v>1062</v>
      </c>
      <c r="H130" s="83"/>
      <c r="I130" s="83"/>
      <c r="J130" s="1820">
        <v>3.7883599999999999</v>
      </c>
      <c r="K130" s="1821">
        <v>3.5337423312883378</v>
      </c>
      <c r="L130" s="1822">
        <v>3.2238095238095239</v>
      </c>
      <c r="M130" s="2297">
        <v>-8.770667989417838E-2</v>
      </c>
      <c r="N130" s="646"/>
      <c r="O130" s="83"/>
      <c r="P130" s="83"/>
      <c r="Q130" s="83"/>
      <c r="R130" s="83"/>
      <c r="S130" s="125"/>
      <c r="T130" s="83"/>
      <c r="U130" s="83"/>
      <c r="V130" s="83"/>
      <c r="W130" s="83"/>
      <c r="X130" s="124"/>
      <c r="Y130" s="2"/>
      <c r="Z130" s="2"/>
      <c r="AA130" s="2"/>
      <c r="AC130" s="2"/>
      <c r="AD130" s="2"/>
      <c r="AE130" s="2"/>
      <c r="AF130" s="2"/>
    </row>
    <row r="131" spans="7:34" x14ac:dyDescent="0.25">
      <c r="G131" s="2945" t="s">
        <v>1063</v>
      </c>
      <c r="H131" s="2945"/>
      <c r="I131" s="2945"/>
      <c r="J131" s="1827">
        <v>0.12</v>
      </c>
      <c r="K131" s="1827">
        <v>0.02</v>
      </c>
      <c r="L131" s="1828">
        <v>2.7247956403269755E-2</v>
      </c>
      <c r="M131" s="2299">
        <v>0.3623978201634877</v>
      </c>
      <c r="N131" s="646"/>
      <c r="O131" s="83"/>
      <c r="P131" s="83"/>
      <c r="Q131" s="83"/>
      <c r="R131" s="83"/>
      <c r="S131" s="125"/>
      <c r="T131" s="83"/>
      <c r="U131" s="83"/>
      <c r="V131" s="83"/>
      <c r="W131" s="83"/>
      <c r="X131" s="124"/>
      <c r="Y131" s="2"/>
      <c r="Z131" s="2"/>
      <c r="AA131" s="2"/>
      <c r="AC131" s="2"/>
      <c r="AD131" s="2"/>
      <c r="AE131" s="2"/>
      <c r="AF131" s="2"/>
    </row>
    <row r="132" spans="7:34" x14ac:dyDescent="0.25">
      <c r="G132" s="413"/>
      <c r="H132" s="78"/>
      <c r="I132" s="78"/>
      <c r="J132" s="78"/>
      <c r="K132" s="78"/>
      <c r="L132" s="78"/>
      <c r="M132" s="78"/>
      <c r="N132" s="78"/>
      <c r="O132" s="78"/>
      <c r="T132" s="2"/>
      <c r="U132" s="2"/>
      <c r="V132" s="2"/>
      <c r="W132" s="2"/>
      <c r="X132" s="2"/>
      <c r="Y132" s="2"/>
      <c r="Z132" s="2"/>
      <c r="AA132" s="2"/>
      <c r="AC132" s="2"/>
      <c r="AD132" s="2"/>
      <c r="AE132" s="2"/>
      <c r="AF132" s="2"/>
    </row>
    <row r="133" spans="7:34" ht="13.2" customHeight="1" x14ac:dyDescent="0.25">
      <c r="G133" s="413"/>
      <c r="H133" s="78"/>
      <c r="I133" s="78"/>
      <c r="J133" s="78"/>
      <c r="K133" s="78"/>
      <c r="L133" s="78"/>
      <c r="M133" s="78"/>
      <c r="N133" s="78"/>
      <c r="O133" s="78"/>
      <c r="T133" s="2"/>
      <c r="U133" s="2"/>
      <c r="V133" s="2"/>
      <c r="W133" s="2"/>
      <c r="X133" s="2"/>
      <c r="Y133" s="2"/>
      <c r="Z133" s="2"/>
      <c r="AA133" s="2"/>
      <c r="AC133" s="2"/>
      <c r="AD133" s="2"/>
      <c r="AE133" s="2"/>
      <c r="AF133" s="2"/>
    </row>
    <row r="134" spans="7:34" ht="14.4" x14ac:dyDescent="0.3">
      <c r="G134" s="148" t="s">
        <v>1064</v>
      </c>
      <c r="H134"/>
      <c r="I134"/>
      <c r="J134"/>
      <c r="K134"/>
      <c r="L134"/>
      <c r="M134"/>
    </row>
    <row r="135" spans="7:34" ht="13.5" customHeight="1" x14ac:dyDescent="0.3">
      <c r="G135" s="147" t="s">
        <v>39</v>
      </c>
      <c r="H135"/>
      <c r="I135"/>
      <c r="J135"/>
      <c r="K135"/>
      <c r="L135"/>
      <c r="M135"/>
    </row>
    <row r="136" spans="7:34" ht="13.5" customHeight="1" x14ac:dyDescent="0.25">
      <c r="G136" s="151"/>
      <c r="H136" s="151"/>
      <c r="I136" s="151"/>
      <c r="J136" s="152" t="s">
        <v>730</v>
      </c>
      <c r="K136" s="152" t="s">
        <v>731</v>
      </c>
      <c r="L136" s="170" t="s">
        <v>732</v>
      </c>
      <c r="M136" s="149" t="s">
        <v>733</v>
      </c>
      <c r="N136" s="197"/>
      <c r="T136" s="2"/>
      <c r="U136" s="2"/>
      <c r="AG136" s="30"/>
      <c r="AH136" s="30"/>
    </row>
    <row r="137" spans="7:34" ht="13.5" customHeight="1" x14ac:dyDescent="0.25">
      <c r="G137" s="65" t="s">
        <v>1065</v>
      </c>
      <c r="H137" s="65"/>
      <c r="I137" s="65"/>
      <c r="J137" s="443">
        <v>6505292</v>
      </c>
      <c r="K137" s="443">
        <v>6507500</v>
      </c>
      <c r="L137" s="702">
        <v>6510000</v>
      </c>
      <c r="M137" s="1835">
        <f>(L137-K137)/K137</f>
        <v>3.84172109104879E-4</v>
      </c>
      <c r="N137" s="541"/>
      <c r="T137" s="2"/>
      <c r="U137" s="2"/>
      <c r="X137" s="546"/>
      <c r="Y137" s="546"/>
      <c r="Z137" s="546"/>
      <c r="AA137" s="546"/>
      <c r="AB137" s="144"/>
      <c r="AG137" s="30"/>
      <c r="AH137" s="30"/>
    </row>
    <row r="138" spans="7:34" ht="16.2" x14ac:dyDescent="0.25">
      <c r="G138" s="156" t="s">
        <v>1066</v>
      </c>
      <c r="H138" s="156"/>
      <c r="I138" s="156"/>
      <c r="J138" s="1830">
        <v>175411.93</v>
      </c>
      <c r="K138" s="1830">
        <v>172797</v>
      </c>
      <c r="L138" s="1831">
        <v>199519</v>
      </c>
      <c r="M138" s="1792">
        <f t="shared" ref="M138:M139" si="8">(L138-K138)/K138</f>
        <v>0.15464388849343449</v>
      </c>
      <c r="N138" s="196"/>
      <c r="T138" s="2"/>
      <c r="U138" s="2"/>
      <c r="X138" s="547"/>
      <c r="Y138" s="547"/>
      <c r="Z138" s="547"/>
      <c r="AA138" s="547"/>
      <c r="AB138" s="809"/>
      <c r="AG138" s="30"/>
      <c r="AH138" s="30"/>
    </row>
    <row r="139" spans="7:34" ht="14.4" x14ac:dyDescent="0.3">
      <c r="G139" s="45" t="s">
        <v>1067</v>
      </c>
      <c r="H139" s="45"/>
      <c r="I139" s="45"/>
      <c r="J139" s="1832">
        <v>37.085801404727718</v>
      </c>
      <c r="K139" s="1832">
        <v>37.659797334444463</v>
      </c>
      <c r="L139" s="1833">
        <v>33</v>
      </c>
      <c r="M139" s="1836">
        <f t="shared" si="8"/>
        <v>-0.12373399923165575</v>
      </c>
      <c r="N139" s="198"/>
      <c r="T139" s="2"/>
      <c r="U139" s="2"/>
      <c r="X139" s="547"/>
      <c r="Y139" s="547"/>
      <c r="Z139" s="547"/>
      <c r="AA139" s="547"/>
      <c r="AB139" s="809"/>
      <c r="AG139" s="30"/>
      <c r="AH139" s="30"/>
    </row>
    <row r="140" spans="7:34" ht="12" customHeight="1" x14ac:dyDescent="0.3">
      <c r="G140" s="677" t="s">
        <v>1068</v>
      </c>
      <c r="H140" s="65"/>
      <c r="I140" s="599"/>
      <c r="J140" s="599"/>
      <c r="K140" s="535"/>
      <c r="L140" s="198"/>
      <c r="V140" s="547"/>
      <c r="W140" s="547"/>
      <c r="X140" s="547"/>
      <c r="Y140" s="547"/>
    </row>
    <row r="141" spans="7:34" ht="12" customHeight="1" x14ac:dyDescent="0.3">
      <c r="G141" s="677" t="s">
        <v>1069</v>
      </c>
      <c r="H141" s="542"/>
      <c r="I141" s="542"/>
      <c r="J141" s="542"/>
      <c r="K141" s="542"/>
      <c r="L141"/>
      <c r="M141"/>
      <c r="V141" s="548"/>
      <c r="W141" s="548"/>
      <c r="X141" s="548"/>
      <c r="Y141" s="549"/>
    </row>
    <row r="142" spans="7:34" ht="12" customHeight="1" x14ac:dyDescent="0.3">
      <c r="G142" s="677"/>
      <c r="H142" s="542"/>
      <c r="I142" s="542"/>
      <c r="J142" s="542"/>
      <c r="K142" s="542"/>
      <c r="L142"/>
      <c r="M142"/>
      <c r="V142" s="548"/>
      <c r="W142" s="548"/>
      <c r="X142" s="548"/>
      <c r="Y142" s="549"/>
    </row>
    <row r="143" spans="7:34" ht="13.5" customHeight="1" x14ac:dyDescent="0.25">
      <c r="G143" s="410"/>
      <c r="H143" s="410"/>
      <c r="I143" s="410"/>
      <c r="V143" s="457"/>
      <c r="W143" s="457"/>
      <c r="X143" s="457"/>
      <c r="Y143" s="457"/>
    </row>
    <row r="144" spans="7:34" ht="13.5" customHeight="1" x14ac:dyDescent="0.25">
      <c r="G144" s="148" t="s">
        <v>1070</v>
      </c>
      <c r="V144" s="548"/>
      <c r="W144" s="548"/>
      <c r="X144" s="548"/>
      <c r="Y144" s="549"/>
    </row>
    <row r="145" spans="7:32" ht="13.5" customHeight="1" x14ac:dyDescent="0.25">
      <c r="G145" s="148" t="s">
        <v>1071</v>
      </c>
      <c r="V145" s="457"/>
      <c r="W145" s="458"/>
      <c r="X145" s="459"/>
      <c r="Y145" s="457"/>
    </row>
    <row r="146" spans="7:32" ht="13.5" customHeight="1" x14ac:dyDescent="0.25">
      <c r="G146" s="147" t="s">
        <v>40</v>
      </c>
      <c r="V146" s="548"/>
      <c r="W146" s="548"/>
      <c r="X146" s="548"/>
      <c r="Y146" s="549"/>
    </row>
    <row r="147" spans="7:32" ht="13.5" customHeight="1" x14ac:dyDescent="0.25">
      <c r="G147" s="153"/>
      <c r="H147" s="150"/>
      <c r="I147" s="150"/>
      <c r="J147" s="150" t="s">
        <v>730</v>
      </c>
      <c r="K147" s="150" t="s">
        <v>731</v>
      </c>
      <c r="L147" s="169" t="s">
        <v>732</v>
      </c>
      <c r="M147" s="149" t="s">
        <v>733</v>
      </c>
      <c r="V147" s="457"/>
      <c r="W147" s="457"/>
      <c r="X147" s="457"/>
      <c r="Y147" s="457"/>
    </row>
    <row r="148" spans="7:32" ht="13.5" customHeight="1" x14ac:dyDescent="0.25">
      <c r="G148" s="1837" t="s">
        <v>1072</v>
      </c>
      <c r="H148" s="1447"/>
      <c r="I148" s="1447"/>
      <c r="J148" s="1447">
        <v>0.29998241603657466</v>
      </c>
      <c r="K148" s="1447">
        <v>0.31</v>
      </c>
      <c r="L148" s="1838">
        <v>0.33</v>
      </c>
      <c r="M148" s="1341">
        <v>2.0000000000000018E-2</v>
      </c>
      <c r="V148" s="548"/>
      <c r="W148" s="548"/>
      <c r="X148" s="548"/>
      <c r="Y148" s="549"/>
    </row>
    <row r="149" spans="7:32" ht="13.5" customHeight="1" x14ac:dyDescent="0.25">
      <c r="V149" s="457"/>
      <c r="W149" s="458"/>
      <c r="X149" s="459"/>
      <c r="Y149" s="457"/>
    </row>
    <row r="150" spans="7:32" ht="13.5" customHeight="1" x14ac:dyDescent="0.25"/>
    <row r="151" spans="7:32" ht="13.5" customHeight="1" x14ac:dyDescent="0.25">
      <c r="G151" s="148" t="s">
        <v>1073</v>
      </c>
    </row>
    <row r="152" spans="7:32" ht="13.5" customHeight="1" x14ac:dyDescent="0.25">
      <c r="G152" s="147" t="s">
        <v>43</v>
      </c>
      <c r="H152" s="27"/>
      <c r="I152" s="27"/>
      <c r="J152" s="27"/>
      <c r="K152" s="27"/>
      <c r="L152" s="27"/>
      <c r="M152" s="27"/>
      <c r="V152" s="550"/>
      <c r="W152" s="550"/>
    </row>
    <row r="153" spans="7:32" ht="13.5" customHeight="1" x14ac:dyDescent="0.25">
      <c r="G153" s="1533"/>
      <c r="H153" s="1535"/>
      <c r="I153" s="1535"/>
      <c r="J153" s="1535" t="s">
        <v>730</v>
      </c>
      <c r="K153" s="1535" t="s">
        <v>731</v>
      </c>
      <c r="L153" s="1535" t="s">
        <v>732</v>
      </c>
      <c r="M153" s="1839" t="s">
        <v>733</v>
      </c>
      <c r="S153" s="30"/>
      <c r="U153" s="551"/>
      <c r="V153" s="551"/>
      <c r="W153" s="551"/>
      <c r="X153" s="551"/>
      <c r="AF153" s="2"/>
    </row>
    <row r="154" spans="7:32" x14ac:dyDescent="0.25">
      <c r="G154" s="1840" t="s">
        <v>1074</v>
      </c>
      <c r="H154" s="1841"/>
      <c r="I154" s="1841"/>
      <c r="J154" s="1841" t="s">
        <v>635</v>
      </c>
      <c r="K154" s="1842" t="s">
        <v>635</v>
      </c>
      <c r="L154" s="1843" t="s">
        <v>635</v>
      </c>
      <c r="M154" s="1801"/>
      <c r="S154" s="30"/>
      <c r="U154" s="552"/>
      <c r="V154" s="547"/>
      <c r="W154" s="547"/>
      <c r="X154" s="552"/>
      <c r="AF154" s="2"/>
    </row>
    <row r="155" spans="7:32" ht="13.5" customHeight="1" x14ac:dyDescent="0.25">
      <c r="G155" s="1844" t="s">
        <v>1075</v>
      </c>
      <c r="H155" s="1845"/>
      <c r="I155" s="1845"/>
      <c r="J155" s="1845" t="s">
        <v>635</v>
      </c>
      <c r="K155" s="1845" t="s">
        <v>635</v>
      </c>
      <c r="L155" s="1846" t="s">
        <v>635</v>
      </c>
      <c r="M155" s="1847"/>
      <c r="S155" s="30"/>
      <c r="U155" s="553"/>
      <c r="V155" s="553"/>
      <c r="W155" s="553"/>
      <c r="X155" s="554"/>
      <c r="AF155" s="2"/>
    </row>
    <row r="156" spans="7:32" ht="13.5" customHeight="1" x14ac:dyDescent="0.25">
      <c r="V156" s="458"/>
      <c r="W156" s="536"/>
      <c r="X156" s="536"/>
      <c r="Y156" s="457"/>
    </row>
    <row r="157" spans="7:32" ht="13.5" customHeight="1" x14ac:dyDescent="0.25">
      <c r="V157" s="553"/>
      <c r="W157" s="553"/>
      <c r="X157" s="553"/>
      <c r="Y157" s="554"/>
    </row>
    <row r="158" spans="7:32" x14ac:dyDescent="0.25">
      <c r="G158" s="1848" t="s">
        <v>993</v>
      </c>
      <c r="H158" s="440"/>
      <c r="I158" s="440"/>
      <c r="J158" s="440"/>
      <c r="K158" s="440"/>
      <c r="L158" s="440"/>
      <c r="M158" s="440"/>
    </row>
    <row r="159" spans="7:32" ht="13.5" customHeight="1" x14ac:dyDescent="0.25">
      <c r="G159" s="1368" t="s">
        <v>46</v>
      </c>
      <c r="H159" s="742"/>
      <c r="I159" s="742"/>
      <c r="J159" s="742"/>
      <c r="K159" s="440"/>
      <c r="L159" s="440"/>
      <c r="M159" s="440"/>
      <c r="V159" s="457"/>
      <c r="W159" s="536"/>
      <c r="X159" s="536"/>
      <c r="Y159" s="457"/>
    </row>
    <row r="160" spans="7:32" ht="13.5" customHeight="1" x14ac:dyDescent="0.25">
      <c r="G160" s="1849"/>
      <c r="H160" s="1093"/>
      <c r="I160" s="1093"/>
      <c r="J160" s="1093" t="s">
        <v>730</v>
      </c>
      <c r="K160" s="1093" t="s">
        <v>731</v>
      </c>
      <c r="L160" s="1850" t="s">
        <v>732</v>
      </c>
      <c r="M160" s="1002" t="s">
        <v>733</v>
      </c>
      <c r="S160" s="30"/>
      <c r="U160" s="553"/>
      <c r="V160" s="553"/>
      <c r="W160" s="553"/>
      <c r="X160" s="554"/>
      <c r="AF160" s="2"/>
    </row>
    <row r="161" spans="7:32" ht="13.5" customHeight="1" x14ac:dyDescent="0.25">
      <c r="G161" s="1548" t="s">
        <v>84</v>
      </c>
      <c r="H161" s="1851"/>
      <c r="I161" s="1851"/>
      <c r="J161" s="1851">
        <v>193</v>
      </c>
      <c r="K161" s="1851">
        <v>349</v>
      </c>
      <c r="L161" s="1852">
        <v>163</v>
      </c>
      <c r="M161" s="1853">
        <v>-0.53295128939828085</v>
      </c>
      <c r="S161" s="30"/>
      <c r="U161" s="553"/>
      <c r="V161" s="79"/>
      <c r="W161" s="79"/>
      <c r="X161" s="554"/>
      <c r="AF161" s="2"/>
    </row>
    <row r="162" spans="7:32" ht="13.5" customHeight="1" x14ac:dyDescent="0.25">
      <c r="G162" s="1565" t="s">
        <v>1076</v>
      </c>
      <c r="H162" s="1854"/>
      <c r="I162" s="1854"/>
      <c r="J162" s="1854">
        <v>3</v>
      </c>
      <c r="K162" s="1854">
        <v>3</v>
      </c>
      <c r="L162" s="1855">
        <v>3</v>
      </c>
      <c r="M162" s="1856"/>
      <c r="S162" s="30"/>
      <c r="U162" s="480"/>
      <c r="V162" s="480"/>
      <c r="W162" s="480"/>
      <c r="X162" s="457"/>
      <c r="AF162" s="2"/>
    </row>
    <row r="163" spans="7:32" ht="13.5" customHeight="1" x14ac:dyDescent="0.3">
      <c r="G163" s="556"/>
      <c r="H163"/>
      <c r="I163"/>
      <c r="J163"/>
      <c r="K163"/>
      <c r="V163" s="553"/>
      <c r="W163" s="553"/>
      <c r="X163" s="553"/>
      <c r="Y163" s="554"/>
    </row>
    <row r="164" spans="7:32" ht="13.5" customHeight="1" x14ac:dyDescent="0.25">
      <c r="V164" s="457"/>
      <c r="W164" s="536"/>
      <c r="X164" s="536"/>
      <c r="Y164" s="457"/>
    </row>
    <row r="172" spans="7:32" ht="14.85" hidden="1" customHeight="1" x14ac:dyDescent="0.25"/>
    <row r="173" spans="7:32" ht="30" hidden="1" customHeight="1" x14ac:dyDescent="0.25"/>
    <row r="174" spans="7:32" x14ac:dyDescent="0.25"/>
    <row r="175" spans="7:32" x14ac:dyDescent="0.25"/>
    <row r="176" spans="7:32" x14ac:dyDescent="0.25"/>
    <row r="177" x14ac:dyDescent="0.25"/>
    <row r="178" x14ac:dyDescent="0.25"/>
  </sheetData>
  <sheetProtection algorithmName="SHA-512" hashValue="kaT3dyl+eBp9plqFzfU5v5xNkDdJ3vmz9zlgTZBEF9PxQDIFkDHjqrFxkQCNQIMBYiS4mLy7pRPepsygzjdbfA==" saltValue="87hOBlup/XkFMIACSZ0vEQ==" spinCount="100000" sheet="1" objects="1" scenarios="1"/>
  <mergeCells count="33">
    <mergeCell ref="P40:T40"/>
    <mergeCell ref="K79:O79"/>
    <mergeCell ref="T54:W54"/>
    <mergeCell ref="H40:J40"/>
    <mergeCell ref="K40:O40"/>
    <mergeCell ref="N66:Q66"/>
    <mergeCell ref="G131:I131"/>
    <mergeCell ref="N91:S91"/>
    <mergeCell ref="H91:M91"/>
    <mergeCell ref="H109:J110"/>
    <mergeCell ref="H111:J112"/>
    <mergeCell ref="H115:J120"/>
    <mergeCell ref="K111:M112"/>
    <mergeCell ref="K109:M110"/>
    <mergeCell ref="K113:M113"/>
    <mergeCell ref="K114:M114"/>
    <mergeCell ref="K115:M120"/>
    <mergeCell ref="G9:AA14"/>
    <mergeCell ref="G91:G92"/>
    <mergeCell ref="U79:Y79"/>
    <mergeCell ref="H66:J66"/>
    <mergeCell ref="K66:M66"/>
    <mergeCell ref="H79:J79"/>
    <mergeCell ref="P79:T79"/>
    <mergeCell ref="U40:Y40"/>
    <mergeCell ref="H54:K54"/>
    <mergeCell ref="L54:O54"/>
    <mergeCell ref="T91:Y91"/>
    <mergeCell ref="G40:G41"/>
    <mergeCell ref="G54:G55"/>
    <mergeCell ref="G79:G80"/>
    <mergeCell ref="P54:S54"/>
    <mergeCell ref="N19:N20"/>
  </mergeCells>
  <pageMargins left="0.7" right="0.7" top="0.75" bottom="0.75" header="0.3" footer="0.3"/>
  <pageSetup paperSize="9" scale="26" fitToHeight="0"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738D-EF8B-4DFC-9AC8-081A2F89B187}">
  <sheetPr codeName="Sheet31">
    <tabColor theme="7" tint="0.39997558519241921"/>
    <pageSetUpPr fitToPage="1"/>
  </sheetPr>
  <dimension ref="A1:AG138"/>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76.33203125" style="2" customWidth="1"/>
    <col min="8" max="10" width="15.6640625" style="2" customWidth="1"/>
    <col min="11" max="11" width="17.33203125" style="2" customWidth="1"/>
    <col min="12" max="12" width="22.109375" style="2" bestFit="1" customWidth="1"/>
    <col min="13" max="13" width="24.88671875" style="2" customWidth="1"/>
    <col min="14" max="14" width="23.88671875" style="2" bestFit="1" customWidth="1"/>
    <col min="15" max="15" width="26.109375" style="2" customWidth="1"/>
    <col min="16" max="16" width="15" style="2" bestFit="1" customWidth="1"/>
    <col min="17" max="17" width="15.6640625" style="2" customWidth="1"/>
    <col min="18" max="28" width="16.33203125" style="2" customWidth="1"/>
    <col min="29" max="29" width="9.88671875" style="2" customWidth="1"/>
    <col min="30" max="30" width="12.44140625" style="2" customWidth="1"/>
    <col min="31" max="33" width="0" style="2" hidden="1" customWidth="1"/>
    <col min="34" max="16384" width="9.5546875" style="2" hidden="1"/>
  </cols>
  <sheetData>
    <row r="1" spans="1:30" x14ac:dyDescent="0.25"/>
    <row r="2" spans="1:30" x14ac:dyDescent="0.25"/>
    <row r="3" spans="1:30" x14ac:dyDescent="0.25"/>
    <row r="4" spans="1:30" x14ac:dyDescent="0.25"/>
    <row r="5" spans="1:30" customFormat="1" ht="14.4" x14ac:dyDescent="0.3">
      <c r="B5" s="141"/>
      <c r="C5" s="141"/>
      <c r="D5" s="141"/>
      <c r="E5" s="141"/>
      <c r="G5" s="141"/>
      <c r="H5" s="141"/>
      <c r="I5" s="141"/>
      <c r="J5" s="141"/>
      <c r="K5" s="141"/>
      <c r="L5" s="141"/>
      <c r="M5" s="141"/>
      <c r="N5" s="141"/>
      <c r="O5" s="141"/>
      <c r="P5" s="141"/>
      <c r="Q5" s="141"/>
      <c r="R5" s="141"/>
      <c r="S5" s="141"/>
      <c r="T5" s="141"/>
      <c r="U5" s="141"/>
      <c r="V5" s="141"/>
      <c r="W5" s="141"/>
      <c r="X5" s="141"/>
      <c r="Y5" s="141"/>
      <c r="Z5" s="141"/>
      <c r="AA5" s="141"/>
      <c r="AB5" s="141"/>
      <c r="AC5" s="141"/>
      <c r="AD5" s="2"/>
    </row>
    <row r="6" spans="1:30" customFormat="1" ht="21" x14ac:dyDescent="0.4">
      <c r="B6" s="142" t="s">
        <v>1</v>
      </c>
      <c r="C6" s="141"/>
      <c r="D6" s="141"/>
      <c r="E6" s="141"/>
      <c r="G6" s="142" t="s">
        <v>1077</v>
      </c>
      <c r="H6" s="141"/>
      <c r="I6" s="141"/>
      <c r="J6" s="141"/>
      <c r="K6" s="141"/>
      <c r="L6" s="141"/>
      <c r="M6" s="141"/>
      <c r="N6" s="141"/>
      <c r="O6" s="141"/>
      <c r="P6" s="141"/>
      <c r="Q6" s="141"/>
      <c r="R6" s="141"/>
      <c r="S6" s="141"/>
      <c r="T6" s="141"/>
      <c r="U6" s="141"/>
      <c r="V6" s="141"/>
      <c r="W6" s="141"/>
      <c r="X6" s="141"/>
      <c r="Y6" s="141"/>
      <c r="Z6" s="141"/>
      <c r="AA6" s="141"/>
      <c r="AB6" s="141"/>
      <c r="AC6" s="141"/>
      <c r="AD6" s="2"/>
    </row>
    <row r="7" spans="1:30" customFormat="1" ht="15" thickBot="1" x14ac:dyDescent="0.35">
      <c r="B7" s="143"/>
      <c r="C7" s="143"/>
      <c r="D7" s="143"/>
      <c r="E7" s="143"/>
      <c r="G7" s="143"/>
      <c r="H7" s="143"/>
      <c r="I7" s="143"/>
      <c r="J7" s="143"/>
      <c r="K7" s="143"/>
      <c r="L7" s="143"/>
      <c r="M7" s="143"/>
      <c r="N7" s="143"/>
      <c r="O7" s="143"/>
      <c r="P7" s="143"/>
      <c r="Q7" s="143"/>
      <c r="R7" s="143"/>
      <c r="S7" s="143"/>
      <c r="T7" s="143"/>
      <c r="U7" s="143"/>
      <c r="V7" s="143"/>
      <c r="W7" s="143"/>
      <c r="X7" s="143"/>
      <c r="Y7" s="143"/>
      <c r="Z7" s="143"/>
      <c r="AA7" s="143"/>
      <c r="AB7" s="143"/>
      <c r="AC7" s="143"/>
      <c r="AD7" s="2"/>
    </row>
    <row r="8" spans="1:30" customFormat="1" ht="14.4" x14ac:dyDescent="0.3">
      <c r="A8" s="2"/>
      <c r="B8" s="2"/>
      <c r="C8" s="2"/>
      <c r="D8" s="2"/>
      <c r="E8" s="2"/>
      <c r="F8" s="2"/>
      <c r="G8" s="2"/>
      <c r="H8" s="2"/>
      <c r="I8" s="2"/>
      <c r="J8" s="2"/>
      <c r="K8" s="2"/>
      <c r="L8" s="2"/>
      <c r="M8" s="2"/>
      <c r="N8" s="2"/>
      <c r="O8" s="2"/>
      <c r="P8" s="2"/>
      <c r="Q8" s="2"/>
      <c r="R8" s="2"/>
      <c r="S8" s="2"/>
      <c r="T8" s="2"/>
      <c r="U8" s="105"/>
      <c r="V8" s="105"/>
      <c r="W8" s="105"/>
      <c r="X8" s="105"/>
      <c r="Y8" s="2"/>
      <c r="Z8" s="2"/>
      <c r="AA8" s="2"/>
      <c r="AB8" s="2"/>
      <c r="AC8" s="2"/>
      <c r="AD8" s="2"/>
    </row>
    <row r="9" spans="1:30" ht="14.4" x14ac:dyDescent="0.3">
      <c r="G9" s="2925" t="s">
        <v>1078</v>
      </c>
      <c r="H9" s="2925"/>
      <c r="I9" s="2925"/>
      <c r="J9" s="2925"/>
      <c r="K9" s="2925"/>
      <c r="L9" s="2925"/>
      <c r="M9" s="2925"/>
      <c r="N9" s="2925"/>
      <c r="O9" s="2925"/>
      <c r="P9" s="2925"/>
      <c r="Q9" s="2925"/>
      <c r="R9" s="105"/>
      <c r="S9" s="105"/>
      <c r="T9" s="105"/>
      <c r="U9" s="105"/>
      <c r="V9" s="105"/>
      <c r="W9" s="105"/>
      <c r="X9" s="105"/>
    </row>
    <row r="10" spans="1:30" ht="66.75" customHeight="1" x14ac:dyDescent="0.3">
      <c r="G10" s="2925"/>
      <c r="H10" s="2925"/>
      <c r="I10" s="2925"/>
      <c r="J10" s="2925"/>
      <c r="K10" s="2925"/>
      <c r="L10" s="2925"/>
      <c r="M10" s="2925"/>
      <c r="N10" s="2925"/>
      <c r="O10" s="2925"/>
      <c r="P10" s="2925"/>
      <c r="Q10" s="2925"/>
      <c r="R10" s="105"/>
      <c r="S10" s="105"/>
      <c r="T10" s="105"/>
      <c r="U10" s="105"/>
      <c r="V10" s="105"/>
      <c r="W10" s="105"/>
      <c r="X10" s="105"/>
    </row>
    <row r="11" spans="1:30" ht="14.4" x14ac:dyDescent="0.3">
      <c r="G11" s="105"/>
      <c r="H11" s="105"/>
      <c r="I11" s="105"/>
      <c r="J11" s="105"/>
      <c r="K11" s="105"/>
      <c r="L11" s="105"/>
      <c r="M11" s="105"/>
      <c r="N11" s="105"/>
      <c r="O11" s="105"/>
      <c r="P11" s="105"/>
      <c r="Q11" s="105"/>
      <c r="R11" s="105"/>
      <c r="S11" s="105"/>
      <c r="T11" s="105"/>
      <c r="U11" s="105"/>
      <c r="V11" s="105"/>
      <c r="W11" s="105"/>
      <c r="X11" s="105"/>
    </row>
    <row r="12" spans="1:30" x14ac:dyDescent="0.25">
      <c r="G12" s="1542" t="s">
        <v>1079</v>
      </c>
      <c r="H12" s="91"/>
      <c r="I12" s="63"/>
      <c r="J12" s="63"/>
      <c r="K12" s="63"/>
      <c r="L12" s="63"/>
      <c r="M12" s="63"/>
      <c r="N12" s="63"/>
      <c r="O12" s="28"/>
      <c r="P12" s="28"/>
      <c r="Q12" s="28"/>
      <c r="R12" s="28"/>
      <c r="S12" s="28"/>
      <c r="T12" s="440"/>
      <c r="U12" s="440"/>
      <c r="V12" s="440"/>
      <c r="W12" s="440"/>
      <c r="X12" s="440"/>
      <c r="Y12" s="440"/>
      <c r="Z12" s="440"/>
      <c r="AA12" s="440"/>
      <c r="AB12" s="440"/>
      <c r="AC12" s="440"/>
    </row>
    <row r="13" spans="1:30" x14ac:dyDescent="0.25">
      <c r="G13" s="1865" t="s">
        <v>47</v>
      </c>
      <c r="H13" s="63"/>
      <c r="I13" s="63"/>
      <c r="J13" s="63"/>
      <c r="K13" s="63"/>
      <c r="L13" s="63"/>
      <c r="M13" s="63"/>
      <c r="N13" s="63"/>
      <c r="O13" s="28"/>
      <c r="P13" s="28"/>
      <c r="Q13" s="28"/>
      <c r="R13" s="28"/>
      <c r="S13" s="28"/>
      <c r="T13" s="440"/>
      <c r="U13" s="440"/>
      <c r="V13" s="440"/>
      <c r="W13" s="440"/>
      <c r="X13" s="440"/>
      <c r="Y13" s="440"/>
      <c r="Z13" s="440"/>
      <c r="AA13" s="441"/>
      <c r="AB13" s="440"/>
      <c r="AC13" s="440"/>
    </row>
    <row r="14" spans="1:30" ht="16.2" x14ac:dyDescent="0.25">
      <c r="G14" s="1866"/>
      <c r="H14" s="2960" t="s">
        <v>1080</v>
      </c>
      <c r="I14" s="2960"/>
      <c r="J14" s="2960"/>
      <c r="K14" s="2960"/>
      <c r="L14" s="2961"/>
      <c r="M14" s="2960" t="s">
        <v>1081</v>
      </c>
      <c r="N14" s="2960"/>
      <c r="O14" s="2960"/>
      <c r="P14" s="2961"/>
      <c r="Q14" s="2957" t="s">
        <v>1082</v>
      </c>
      <c r="R14" s="2957"/>
      <c r="S14" s="2957"/>
      <c r="T14" s="2958"/>
      <c r="U14" s="2957" t="s">
        <v>1026</v>
      </c>
      <c r="V14" s="2957"/>
      <c r="W14" s="2957"/>
      <c r="X14" s="2957"/>
      <c r="Y14" s="2957"/>
      <c r="Z14" s="2957"/>
      <c r="AA14" s="2957"/>
      <c r="AB14" s="2957"/>
      <c r="AC14" s="2957"/>
    </row>
    <row r="15" spans="1:30" ht="41.4" x14ac:dyDescent="0.25">
      <c r="G15" s="1866"/>
      <c r="H15" s="1533" t="s">
        <v>981</v>
      </c>
      <c r="I15" s="1533" t="s">
        <v>972</v>
      </c>
      <c r="J15" s="1533" t="s">
        <v>1001</v>
      </c>
      <c r="K15" s="1867" t="s">
        <v>1002</v>
      </c>
      <c r="L15" s="1536" t="s">
        <v>742</v>
      </c>
      <c r="M15" s="1764" t="s">
        <v>1640</v>
      </c>
      <c r="N15" s="1764" t="s">
        <v>1002</v>
      </c>
      <c r="O15" s="1764" t="s">
        <v>1641</v>
      </c>
      <c r="P15" s="1765" t="s">
        <v>742</v>
      </c>
      <c r="Q15" s="1535" t="s">
        <v>1012</v>
      </c>
      <c r="R15" s="1535" t="s">
        <v>1083</v>
      </c>
      <c r="S15" s="1535" t="s">
        <v>1084</v>
      </c>
      <c r="T15" s="1536" t="s">
        <v>742</v>
      </c>
      <c r="U15" s="1868" t="s">
        <v>1085</v>
      </c>
      <c r="V15" s="1868" t="s">
        <v>1086</v>
      </c>
      <c r="W15" s="1868" t="s">
        <v>1087</v>
      </c>
      <c r="X15" s="1868" t="s">
        <v>1088</v>
      </c>
      <c r="Y15" s="1868" t="s">
        <v>832</v>
      </c>
      <c r="Z15" s="1868" t="s">
        <v>835</v>
      </c>
      <c r="AA15" s="1868" t="s">
        <v>1033</v>
      </c>
      <c r="AB15" s="1868" t="s">
        <v>1034</v>
      </c>
      <c r="AC15" s="1868" t="s">
        <v>742</v>
      </c>
    </row>
    <row r="16" spans="1:30" x14ac:dyDescent="0.25">
      <c r="G16" s="68" t="s">
        <v>1089</v>
      </c>
      <c r="H16" s="790">
        <v>671</v>
      </c>
      <c r="I16" s="195">
        <v>2213</v>
      </c>
      <c r="J16" s="195" t="s">
        <v>189</v>
      </c>
      <c r="K16" s="195" t="s">
        <v>189</v>
      </c>
      <c r="L16" s="1857">
        <v>2884</v>
      </c>
      <c r="M16" s="790">
        <v>126</v>
      </c>
      <c r="N16" s="1869" t="s">
        <v>635</v>
      </c>
      <c r="O16" s="790">
        <v>2758</v>
      </c>
      <c r="P16" s="1857">
        <v>2884</v>
      </c>
      <c r="Q16" s="195">
        <v>644</v>
      </c>
      <c r="R16" s="195">
        <v>1626</v>
      </c>
      <c r="S16" s="195">
        <v>614</v>
      </c>
      <c r="T16" s="1858">
        <v>2884</v>
      </c>
      <c r="U16" s="790">
        <v>805</v>
      </c>
      <c r="V16" s="790">
        <v>960</v>
      </c>
      <c r="W16" s="790">
        <v>715</v>
      </c>
      <c r="X16" s="195">
        <v>367</v>
      </c>
      <c r="Y16" s="790">
        <v>0</v>
      </c>
      <c r="Z16" s="790">
        <v>32</v>
      </c>
      <c r="AA16" s="790">
        <v>4</v>
      </c>
      <c r="AB16" s="790">
        <v>1</v>
      </c>
      <c r="AC16" s="1068">
        <v>2884</v>
      </c>
    </row>
    <row r="17" spans="7:29" x14ac:dyDescent="0.25">
      <c r="G17" s="32" t="s">
        <v>1090</v>
      </c>
      <c r="H17" s="192">
        <v>0.23266296809986131</v>
      </c>
      <c r="I17" s="192">
        <v>0.76733703190013869</v>
      </c>
      <c r="J17" s="192"/>
      <c r="K17" s="192"/>
      <c r="L17" s="1870"/>
      <c r="M17" s="192">
        <v>4.3689320388349516E-2</v>
      </c>
      <c r="N17" s="1869" t="s">
        <v>635</v>
      </c>
      <c r="O17" s="192">
        <v>0.9563106796116505</v>
      </c>
      <c r="P17" s="1870"/>
      <c r="Q17" s="192">
        <v>0.22330097087378642</v>
      </c>
      <c r="R17" s="192">
        <v>0.56380027739251037</v>
      </c>
      <c r="S17" s="192">
        <v>0.21289875173370318</v>
      </c>
      <c r="T17" s="1871"/>
      <c r="U17" s="192">
        <v>0.279126213592233</v>
      </c>
      <c r="V17" s="192">
        <v>0.33287101248266299</v>
      </c>
      <c r="W17" s="192">
        <v>0.24791955617198336</v>
      </c>
      <c r="X17" s="192">
        <v>0.12725381414701803</v>
      </c>
      <c r="Y17" s="1069">
        <v>0</v>
      </c>
      <c r="Z17" s="1069">
        <v>1.1095700416088766E-2</v>
      </c>
      <c r="AA17" s="1069">
        <v>1.3869625520110957E-3</v>
      </c>
      <c r="AB17" s="1069">
        <v>3.4674063800277393E-4</v>
      </c>
      <c r="AC17" s="192"/>
    </row>
    <row r="18" spans="7:29" x14ac:dyDescent="0.25">
      <c r="G18" s="1815" t="s">
        <v>1091</v>
      </c>
      <c r="H18" s="1872">
        <v>1006</v>
      </c>
      <c r="I18" s="1872">
        <v>3556</v>
      </c>
      <c r="J18" s="1873">
        <v>5</v>
      </c>
      <c r="K18" s="1873">
        <v>2</v>
      </c>
      <c r="L18" s="1874">
        <v>4569</v>
      </c>
      <c r="M18" s="1875">
        <v>228</v>
      </c>
      <c r="N18" s="1876" t="s">
        <v>635</v>
      </c>
      <c r="O18" s="1875">
        <v>4341</v>
      </c>
      <c r="P18" s="1874">
        <v>4569</v>
      </c>
      <c r="Q18" s="1872">
        <v>1122</v>
      </c>
      <c r="R18" s="1872">
        <v>2486</v>
      </c>
      <c r="S18" s="1872">
        <v>961</v>
      </c>
      <c r="T18" s="1877">
        <v>4569</v>
      </c>
      <c r="U18" s="1872">
        <v>1205</v>
      </c>
      <c r="V18" s="1872">
        <v>1167</v>
      </c>
      <c r="W18" s="1872">
        <v>797</v>
      </c>
      <c r="X18" s="1872">
        <v>1376</v>
      </c>
      <c r="Y18" s="1872">
        <v>6</v>
      </c>
      <c r="Z18" s="1872">
        <v>14</v>
      </c>
      <c r="AA18" s="1872">
        <v>4</v>
      </c>
      <c r="AB18" s="1872">
        <v>0</v>
      </c>
      <c r="AC18" s="1878">
        <v>4569</v>
      </c>
    </row>
    <row r="19" spans="7:29" x14ac:dyDescent="0.25">
      <c r="G19" s="1504" t="s">
        <v>1092</v>
      </c>
      <c r="H19" s="1879">
        <v>0.22017947034362004</v>
      </c>
      <c r="I19" s="1879">
        <v>0.77828846574742827</v>
      </c>
      <c r="J19" s="1879">
        <v>1.094331363536879E-3</v>
      </c>
      <c r="K19" s="1879">
        <v>4.3773254541475159E-4</v>
      </c>
      <c r="L19" s="1880"/>
      <c r="M19" s="1879">
        <v>4.9901510177281679E-2</v>
      </c>
      <c r="N19" s="1881" t="s">
        <v>635</v>
      </c>
      <c r="O19" s="1879">
        <v>0.95009848982271827</v>
      </c>
      <c r="P19" s="1880"/>
      <c r="Q19" s="1879">
        <v>0.24556795797767564</v>
      </c>
      <c r="R19" s="1879">
        <v>0.54410155395053628</v>
      </c>
      <c r="S19" s="1879">
        <v>0.21033048807178814</v>
      </c>
      <c r="T19" s="1882"/>
      <c r="U19" s="1879">
        <v>0.26373385861238785</v>
      </c>
      <c r="V19" s="1879">
        <v>0.25541694024950756</v>
      </c>
      <c r="W19" s="1879">
        <v>0.17443641934777851</v>
      </c>
      <c r="X19" s="1879">
        <v>0.30115999124534909</v>
      </c>
      <c r="Y19" s="1879">
        <v>1.3131976362442547E-3</v>
      </c>
      <c r="Z19" s="1879">
        <v>3.064127817903261E-3</v>
      </c>
      <c r="AA19" s="1879">
        <v>8.7546509082950317E-4</v>
      </c>
      <c r="AB19" s="1879">
        <v>0</v>
      </c>
      <c r="AC19" s="1879"/>
    </row>
    <row r="20" spans="7:29" x14ac:dyDescent="0.25">
      <c r="G20" s="68" t="s">
        <v>1093</v>
      </c>
      <c r="H20" s="790">
        <v>303</v>
      </c>
      <c r="I20" s="195">
        <v>1275</v>
      </c>
      <c r="J20" s="195">
        <v>1</v>
      </c>
      <c r="K20" s="195">
        <v>4</v>
      </c>
      <c r="L20" s="1857">
        <v>1583</v>
      </c>
      <c r="M20" s="790">
        <v>91</v>
      </c>
      <c r="N20" s="790">
        <v>22</v>
      </c>
      <c r="O20" s="790">
        <v>1470</v>
      </c>
      <c r="P20" s="1857">
        <v>1583</v>
      </c>
      <c r="Q20" s="195">
        <v>407</v>
      </c>
      <c r="R20" s="195">
        <v>792</v>
      </c>
      <c r="S20" s="195">
        <v>384</v>
      </c>
      <c r="T20" s="1858">
        <v>1583</v>
      </c>
      <c r="U20" s="790">
        <v>153</v>
      </c>
      <c r="V20" s="790">
        <v>370</v>
      </c>
      <c r="W20" s="790">
        <v>628</v>
      </c>
      <c r="X20" s="195">
        <v>378</v>
      </c>
      <c r="Y20" s="790">
        <v>54</v>
      </c>
      <c r="Z20" s="1859" t="s">
        <v>635</v>
      </c>
      <c r="AA20" s="1859" t="s">
        <v>635</v>
      </c>
      <c r="AB20" s="1859" t="s">
        <v>635</v>
      </c>
      <c r="AC20" s="1068">
        <v>1583</v>
      </c>
    </row>
    <row r="21" spans="7:29" x14ac:dyDescent="0.25">
      <c r="G21" s="963" t="s">
        <v>1094</v>
      </c>
      <c r="H21" s="1860">
        <v>0.19140871762476311</v>
      </c>
      <c r="I21" s="1860">
        <v>0.80543272267845867</v>
      </c>
      <c r="J21" s="1860">
        <v>6.3171193935565378E-4</v>
      </c>
      <c r="K21" s="1860">
        <v>2.5268477574226151E-3</v>
      </c>
      <c r="L21" s="1861"/>
      <c r="M21" s="1862">
        <v>5.7485786481364501E-2</v>
      </c>
      <c r="N21" s="1862">
        <v>1.3897662665824383E-2</v>
      </c>
      <c r="O21" s="1862">
        <v>0.92861655085281114</v>
      </c>
      <c r="P21" s="1863"/>
      <c r="Q21" s="1860">
        <v>0.25710675931775112</v>
      </c>
      <c r="R21" s="1860">
        <v>0.50031585596967787</v>
      </c>
      <c r="S21" s="1860">
        <v>0.24257738471257106</v>
      </c>
      <c r="T21" s="1863"/>
      <c r="U21" s="1860">
        <v>9.6651926721415038E-2</v>
      </c>
      <c r="V21" s="1860">
        <v>0.23373341756159191</v>
      </c>
      <c r="W21" s="1860">
        <v>0.39671509791535059</v>
      </c>
      <c r="X21" s="1860">
        <v>0.23878711307643716</v>
      </c>
      <c r="Y21" s="1860">
        <v>3.4112444725205304E-2</v>
      </c>
      <c r="Z21" s="1864" t="s">
        <v>635</v>
      </c>
      <c r="AA21" s="1864" t="s">
        <v>635</v>
      </c>
      <c r="AB21" s="1864" t="s">
        <v>635</v>
      </c>
      <c r="AC21" s="1110"/>
    </row>
    <row r="22" spans="7:29" x14ac:dyDescent="0.25">
      <c r="G22" s="63" t="s">
        <v>1095</v>
      </c>
      <c r="H22" s="63"/>
      <c r="I22" s="63"/>
      <c r="J22" s="63"/>
      <c r="K22" s="1883"/>
      <c r="L22" s="1884"/>
      <c r="M22" s="63"/>
      <c r="N22" s="63"/>
      <c r="O22" s="63"/>
      <c r="P22" s="63"/>
      <c r="Q22" s="63"/>
      <c r="R22" s="28"/>
      <c r="S22" s="28"/>
      <c r="T22" s="1885"/>
      <c r="U22" s="1885"/>
      <c r="V22" s="1885"/>
      <c r="W22" s="1885"/>
      <c r="X22" s="1885"/>
      <c r="Y22" s="1885"/>
      <c r="Z22" s="1885"/>
      <c r="AA22" s="1885"/>
      <c r="AB22" s="440"/>
      <c r="AC22" s="440"/>
    </row>
    <row r="23" spans="7:29" x14ac:dyDescent="0.25">
      <c r="G23" s="63"/>
      <c r="H23" s="63"/>
      <c r="I23" s="63"/>
      <c r="J23" s="63"/>
      <c r="K23" s="63"/>
      <c r="L23" s="63"/>
      <c r="M23" s="63"/>
      <c r="N23" s="63"/>
      <c r="O23" s="63"/>
      <c r="P23" s="63"/>
      <c r="Q23" s="63"/>
      <c r="R23" s="28"/>
      <c r="S23" s="28"/>
      <c r="T23" s="621"/>
      <c r="U23" s="621"/>
      <c r="V23" s="621"/>
      <c r="W23" s="621"/>
      <c r="X23" s="621"/>
      <c r="Y23" s="621"/>
      <c r="Z23" s="621"/>
      <c r="AA23" s="621"/>
    </row>
    <row r="24" spans="7:29" x14ac:dyDescent="0.25">
      <c r="G24" s="63"/>
      <c r="H24" s="63"/>
      <c r="I24" s="63"/>
      <c r="J24" s="63"/>
      <c r="K24" s="63"/>
      <c r="L24" s="63"/>
      <c r="M24" s="63"/>
      <c r="N24" s="63"/>
      <c r="O24" s="63"/>
      <c r="P24" s="63"/>
      <c r="Q24" s="63"/>
      <c r="R24" s="28"/>
      <c r="S24" s="28"/>
      <c r="T24" s="28"/>
      <c r="U24" s="28"/>
      <c r="V24" s="28"/>
    </row>
    <row r="25" spans="7:29" x14ac:dyDescent="0.25">
      <c r="G25" s="1513" t="s">
        <v>48</v>
      </c>
      <c r="H25" s="82"/>
      <c r="I25" s="82"/>
      <c r="J25" s="82"/>
      <c r="K25" s="82"/>
      <c r="L25" s="82"/>
      <c r="M25" s="82"/>
      <c r="N25" s="82"/>
      <c r="O25" s="82"/>
      <c r="P25" s="82"/>
      <c r="Q25" s="82"/>
      <c r="R25" s="82"/>
      <c r="S25" s="82"/>
      <c r="T25" s="82"/>
      <c r="U25" s="82"/>
      <c r="V25" s="82"/>
      <c r="W25" s="1514"/>
      <c r="X25" s="1514"/>
      <c r="Y25" s="1514"/>
      <c r="Z25" s="1514"/>
      <c r="AA25" s="440"/>
      <c r="AB25" s="440"/>
      <c r="AC25" s="440"/>
    </row>
    <row r="26" spans="7:29" ht="16.2" x14ac:dyDescent="0.25">
      <c r="G26" s="617"/>
      <c r="H26" s="2962" t="s">
        <v>1080</v>
      </c>
      <c r="I26" s="2962"/>
      <c r="J26" s="2962"/>
      <c r="K26" s="2962"/>
      <c r="L26" s="2963"/>
      <c r="M26" s="2960" t="s">
        <v>1081</v>
      </c>
      <c r="N26" s="2960"/>
      <c r="O26" s="2960"/>
      <c r="P26" s="2961"/>
      <c r="Q26" s="2957" t="s">
        <v>1082</v>
      </c>
      <c r="R26" s="2957"/>
      <c r="S26" s="2957"/>
      <c r="T26" s="2958"/>
      <c r="U26" s="2957" t="s">
        <v>1026</v>
      </c>
      <c r="V26" s="2957"/>
      <c r="W26" s="2957"/>
      <c r="X26" s="2957"/>
      <c r="Y26" s="2957"/>
      <c r="Z26" s="2957"/>
      <c r="AA26" s="2957"/>
      <c r="AB26" s="2957"/>
      <c r="AC26" s="2957"/>
    </row>
    <row r="27" spans="7:29" ht="41.4" customHeight="1" x14ac:dyDescent="0.25">
      <c r="G27" s="617"/>
      <c r="H27" s="1947" t="s">
        <v>981</v>
      </c>
      <c r="I27" s="1947" t="s">
        <v>972</v>
      </c>
      <c r="J27" s="1535" t="s">
        <v>1001</v>
      </c>
      <c r="K27" s="1868" t="s">
        <v>1002</v>
      </c>
      <c r="L27" s="1948" t="s">
        <v>742</v>
      </c>
      <c r="M27" s="1764" t="s">
        <v>1640</v>
      </c>
      <c r="N27" s="1764" t="s">
        <v>1002</v>
      </c>
      <c r="O27" s="1764" t="s">
        <v>1641</v>
      </c>
      <c r="P27" s="1765" t="s">
        <v>742</v>
      </c>
      <c r="Q27" s="1947" t="s">
        <v>1012</v>
      </c>
      <c r="R27" s="1947" t="s">
        <v>1083</v>
      </c>
      <c r="S27" s="1947" t="s">
        <v>1084</v>
      </c>
      <c r="T27" s="1948" t="s">
        <v>742</v>
      </c>
      <c r="U27" s="1949" t="s">
        <v>1085</v>
      </c>
      <c r="V27" s="1949" t="s">
        <v>1086</v>
      </c>
      <c r="W27" s="1949" t="s">
        <v>1087</v>
      </c>
      <c r="X27" s="1949" t="s">
        <v>1088</v>
      </c>
      <c r="Y27" s="1949" t="s">
        <v>832</v>
      </c>
      <c r="Z27" s="1949" t="s">
        <v>835</v>
      </c>
      <c r="AA27" s="1868" t="s">
        <v>1033</v>
      </c>
      <c r="AB27" s="1868" t="s">
        <v>1034</v>
      </c>
      <c r="AC27" s="1949" t="s">
        <v>742</v>
      </c>
    </row>
    <row r="28" spans="7:29" x14ac:dyDescent="0.25">
      <c r="G28" s="69" t="s">
        <v>1096</v>
      </c>
      <c r="H28" s="195">
        <v>236</v>
      </c>
      <c r="I28" s="791">
        <v>1030</v>
      </c>
      <c r="J28" s="195" t="s">
        <v>189</v>
      </c>
      <c r="K28" s="195" t="s">
        <v>189</v>
      </c>
      <c r="L28" s="1858">
        <v>1266</v>
      </c>
      <c r="M28" s="195">
        <v>74</v>
      </c>
      <c r="N28" s="195" t="s">
        <v>189</v>
      </c>
      <c r="O28" s="195">
        <v>1192</v>
      </c>
      <c r="P28" s="1858">
        <v>1266</v>
      </c>
      <c r="Q28" s="791">
        <v>231</v>
      </c>
      <c r="R28" s="791">
        <v>688</v>
      </c>
      <c r="S28" s="791">
        <v>347</v>
      </c>
      <c r="T28" s="1942">
        <v>1266</v>
      </c>
      <c r="U28" s="195">
        <v>437</v>
      </c>
      <c r="V28" s="195">
        <v>266</v>
      </c>
      <c r="W28" s="195">
        <v>398</v>
      </c>
      <c r="X28" s="791">
        <v>146</v>
      </c>
      <c r="Y28" s="195">
        <v>1</v>
      </c>
      <c r="Z28" s="195">
        <v>18</v>
      </c>
      <c r="AA28" s="195">
        <v>0</v>
      </c>
      <c r="AB28" s="195">
        <v>0</v>
      </c>
      <c r="AC28" s="636">
        <v>1266</v>
      </c>
    </row>
    <row r="29" spans="7:29" x14ac:dyDescent="0.25">
      <c r="G29" s="1950" t="s">
        <v>1097</v>
      </c>
      <c r="H29" s="192">
        <v>0.18641390205371247</v>
      </c>
      <c r="I29" s="192">
        <v>0.81358609794628756</v>
      </c>
      <c r="J29" s="192"/>
      <c r="K29" s="192"/>
      <c r="L29" s="1951"/>
      <c r="M29" s="1071">
        <v>5.845181674565561E-2</v>
      </c>
      <c r="N29" s="1952"/>
      <c r="O29" s="1071">
        <v>0.94154818325434442</v>
      </c>
      <c r="P29" s="1951"/>
      <c r="Q29" s="192">
        <v>0.18246445497630331</v>
      </c>
      <c r="R29" s="192">
        <v>0.54344391785150081</v>
      </c>
      <c r="S29" s="192">
        <v>0.27409162717219587</v>
      </c>
      <c r="T29" s="1871"/>
      <c r="U29" s="192">
        <v>0.34518167456556081</v>
      </c>
      <c r="V29" s="192">
        <v>0.21011058451816747</v>
      </c>
      <c r="W29" s="192">
        <v>0.31437598736176936</v>
      </c>
      <c r="X29" s="192">
        <v>0.11532385466034756</v>
      </c>
      <c r="Y29" s="1069">
        <v>7.8988941548183253E-4</v>
      </c>
      <c r="Z29" s="192">
        <v>1.4218009478672985E-2</v>
      </c>
      <c r="AA29" s="1953"/>
      <c r="AB29" s="1954"/>
      <c r="AC29" s="192"/>
    </row>
    <row r="30" spans="7:29" x14ac:dyDescent="0.25">
      <c r="G30" s="1752" t="s">
        <v>1098</v>
      </c>
      <c r="H30" s="1873">
        <v>354</v>
      </c>
      <c r="I30" s="1955">
        <v>1573</v>
      </c>
      <c r="J30" s="1873">
        <v>0</v>
      </c>
      <c r="K30" s="1873">
        <v>4</v>
      </c>
      <c r="L30" s="1956">
        <v>1931</v>
      </c>
      <c r="M30" s="1873">
        <v>127</v>
      </c>
      <c r="N30" s="1876" t="s">
        <v>189</v>
      </c>
      <c r="O30" s="1873">
        <v>1804</v>
      </c>
      <c r="P30" s="1956">
        <v>1931</v>
      </c>
      <c r="Q30" s="1955">
        <v>1057</v>
      </c>
      <c r="R30" s="1955">
        <v>540</v>
      </c>
      <c r="S30" s="1955">
        <v>334</v>
      </c>
      <c r="T30" s="1957">
        <v>1931</v>
      </c>
      <c r="U30" s="1873">
        <v>501</v>
      </c>
      <c r="V30" s="1873">
        <v>364</v>
      </c>
      <c r="W30" s="1873">
        <v>538</v>
      </c>
      <c r="X30" s="1955">
        <v>509</v>
      </c>
      <c r="Y30" s="1873">
        <v>5</v>
      </c>
      <c r="Z30" s="1873">
        <v>9</v>
      </c>
      <c r="AA30" s="1873">
        <v>5</v>
      </c>
      <c r="AB30" s="1873">
        <v>0</v>
      </c>
      <c r="AC30" s="1958">
        <v>1931</v>
      </c>
    </row>
    <row r="31" spans="7:29" x14ac:dyDescent="0.25">
      <c r="G31" s="1959" t="s">
        <v>1099</v>
      </c>
      <c r="H31" s="1879">
        <v>0.18332470222682548</v>
      </c>
      <c r="I31" s="1879">
        <v>0.81460383221128951</v>
      </c>
      <c r="J31" s="1879"/>
      <c r="K31" s="1879"/>
      <c r="L31" s="1960"/>
      <c r="M31" s="1879">
        <v>6.5769031589849813E-2</v>
      </c>
      <c r="N31" s="1881"/>
      <c r="O31" s="1879">
        <v>0.93423096841015019</v>
      </c>
      <c r="P31" s="1960"/>
      <c r="Q31" s="1879">
        <v>0.54738477472812019</v>
      </c>
      <c r="R31" s="1879">
        <v>0.27964785085447952</v>
      </c>
      <c r="S31" s="1879">
        <v>0.17296737441740032</v>
      </c>
      <c r="T31" s="1882"/>
      <c r="U31" s="1879">
        <v>0.25945106162610049</v>
      </c>
      <c r="V31" s="1879">
        <v>0.18850336613153806</v>
      </c>
      <c r="W31" s="1879">
        <v>0.27861211807353703</v>
      </c>
      <c r="X31" s="1879">
        <v>0.26359399274987055</v>
      </c>
      <c r="Y31" s="1961">
        <v>2.5893319523562922E-3</v>
      </c>
      <c r="Z31" s="1961">
        <v>4.6607975142413261E-3</v>
      </c>
      <c r="AA31" s="1962">
        <v>2.5893319523562922E-3</v>
      </c>
      <c r="AB31" s="1962"/>
      <c r="AC31" s="1879"/>
    </row>
    <row r="32" spans="7:29" s="440" customFormat="1" x14ac:dyDescent="0.25">
      <c r="G32" s="68" t="s">
        <v>1100</v>
      </c>
      <c r="H32" s="195">
        <v>443</v>
      </c>
      <c r="I32" s="791">
        <v>1747</v>
      </c>
      <c r="J32" s="791">
        <v>4</v>
      </c>
      <c r="K32" s="791">
        <v>1</v>
      </c>
      <c r="L32" s="1858">
        <f>SUM(H32:K32)</f>
        <v>2195</v>
      </c>
      <c r="M32" s="195">
        <v>132</v>
      </c>
      <c r="N32" s="790">
        <v>10</v>
      </c>
      <c r="O32" s="790">
        <v>2053</v>
      </c>
      <c r="P32" s="1942">
        <f>SUM(M32:O32)</f>
        <v>2195</v>
      </c>
      <c r="Q32" s="791">
        <v>402</v>
      </c>
      <c r="R32" s="791">
        <v>1157</v>
      </c>
      <c r="S32" s="791">
        <v>636</v>
      </c>
      <c r="T32" s="1858">
        <f>SUM(Q32:S32)</f>
        <v>2195</v>
      </c>
      <c r="U32" s="195">
        <v>613</v>
      </c>
      <c r="V32" s="195">
        <v>440</v>
      </c>
      <c r="W32" s="791">
        <v>781</v>
      </c>
      <c r="X32" s="791">
        <v>339</v>
      </c>
      <c r="Y32" s="195">
        <v>16</v>
      </c>
      <c r="Z32" s="195">
        <v>3</v>
      </c>
      <c r="AA32" s="195">
        <v>3</v>
      </c>
      <c r="AB32" s="195">
        <v>0</v>
      </c>
      <c r="AC32" s="636">
        <f>SUM(U32:AB32)</f>
        <v>2195</v>
      </c>
    </row>
    <row r="33" spans="7:29" s="440" customFormat="1" x14ac:dyDescent="0.25">
      <c r="G33" s="963" t="s">
        <v>1101</v>
      </c>
      <c r="H33" s="1943">
        <f>H32/L32</f>
        <v>0.20182232346241458</v>
      </c>
      <c r="I33" s="1943">
        <f>I32/L32</f>
        <v>0.7958997722095672</v>
      </c>
      <c r="J33" s="1943">
        <f>J32/L32</f>
        <v>1.8223234624145787E-3</v>
      </c>
      <c r="K33" s="1943">
        <f>K32/L32</f>
        <v>4.5558086560364467E-4</v>
      </c>
      <c r="L33" s="1944"/>
      <c r="M33" s="1945">
        <f>M32/$P$32</f>
        <v>6.013667425968109E-2</v>
      </c>
      <c r="N33" s="1945">
        <f t="shared" ref="N33:O33" si="0">N32/$P$32</f>
        <v>4.5558086560364463E-3</v>
      </c>
      <c r="O33" s="1945">
        <f t="shared" si="0"/>
        <v>0.9353075170842825</v>
      </c>
      <c r="P33" s="1863"/>
      <c r="Q33" s="1943">
        <f>Q32/$T$32</f>
        <v>0.18314350797266515</v>
      </c>
      <c r="R33" s="1943">
        <f>R32/$T$32</f>
        <v>0.52710706150341691</v>
      </c>
      <c r="S33" s="1943">
        <f>S32/$T$32</f>
        <v>0.28974943052391799</v>
      </c>
      <c r="T33" s="1863"/>
      <c r="U33" s="1860">
        <f>U32/$AC$32</f>
        <v>0.27927107061503414</v>
      </c>
      <c r="V33" s="1860">
        <f t="shared" ref="V33:AA33" si="1">V32/$AC$32</f>
        <v>0.20045558086560364</v>
      </c>
      <c r="W33" s="1860">
        <f t="shared" si="1"/>
        <v>0.35580865603644646</v>
      </c>
      <c r="X33" s="1860">
        <f t="shared" si="1"/>
        <v>0.15444191343963554</v>
      </c>
      <c r="Y33" s="1860">
        <f t="shared" si="1"/>
        <v>7.2892938496583147E-3</v>
      </c>
      <c r="Z33" s="1946">
        <f t="shared" si="1"/>
        <v>1.366742596810934E-3</v>
      </c>
      <c r="AA33" s="1946">
        <f t="shared" si="1"/>
        <v>1.366742596810934E-3</v>
      </c>
      <c r="AB33" s="1860"/>
      <c r="AC33" s="1110"/>
    </row>
    <row r="34" spans="7:29" ht="12" customHeight="1" x14ac:dyDescent="0.25">
      <c r="G34" s="1963" t="s">
        <v>1102</v>
      </c>
      <c r="H34" s="192"/>
      <c r="I34" s="192"/>
      <c r="J34" s="192"/>
      <c r="K34" s="1069"/>
      <c r="L34" s="1070"/>
      <c r="M34" s="1071"/>
      <c r="N34" s="1071"/>
      <c r="O34" s="1070"/>
      <c r="P34" s="192"/>
      <c r="Q34" s="192"/>
      <c r="R34" s="192"/>
      <c r="S34" s="192"/>
      <c r="T34" s="192"/>
      <c r="U34" s="192"/>
      <c r="V34" s="192"/>
      <c r="W34" s="192"/>
      <c r="X34" s="192"/>
      <c r="Y34" s="192"/>
      <c r="Z34" s="192"/>
      <c r="AA34" s="192"/>
      <c r="AB34" s="192"/>
      <c r="AC34" s="440"/>
    </row>
    <row r="35" spans="7:29" ht="12" customHeight="1" x14ac:dyDescent="0.25">
      <c r="G35" s="676"/>
      <c r="H35" s="83"/>
      <c r="I35" s="125"/>
      <c r="J35" s="124"/>
      <c r="K35" s="125"/>
      <c r="L35" s="125"/>
      <c r="M35" s="125"/>
      <c r="N35" s="126"/>
      <c r="O35" s="83"/>
      <c r="P35" s="83"/>
      <c r="Q35" s="125"/>
      <c r="R35" s="83"/>
      <c r="S35" s="83"/>
      <c r="T35" s="83"/>
      <c r="U35" s="83"/>
      <c r="V35" s="124"/>
    </row>
    <row r="36" spans="7:29" ht="14.4" x14ac:dyDescent="0.3">
      <c r="G36" s="159"/>
      <c r="H36"/>
      <c r="I36"/>
      <c r="J36"/>
      <c r="K36"/>
      <c r="L36"/>
      <c r="M36"/>
      <c r="N36" s="126"/>
      <c r="O36" s="83"/>
      <c r="P36" s="83"/>
      <c r="Q36" s="83"/>
      <c r="R36" s="125"/>
      <c r="S36" s="83"/>
      <c r="T36" s="83"/>
      <c r="U36" s="83"/>
      <c r="V36" s="83"/>
      <c r="W36" s="124"/>
    </row>
    <row r="37" spans="7:29" ht="14.4" x14ac:dyDescent="0.3">
      <c r="G37" s="1865" t="s">
        <v>50</v>
      </c>
      <c r="H37" s="440"/>
      <c r="I37" s="440"/>
      <c r="J37" s="440"/>
      <c r="K37" s="440"/>
      <c r="L37" s="440"/>
      <c r="M37"/>
      <c r="N37" s="126"/>
      <c r="O37" s="83"/>
      <c r="P37" s="83"/>
      <c r="Q37" s="83"/>
      <c r="R37" s="125"/>
      <c r="S37" s="83"/>
      <c r="T37" s="83"/>
      <c r="U37" s="83"/>
      <c r="V37" s="83"/>
      <c r="W37" s="124"/>
    </row>
    <row r="38" spans="7:29" x14ac:dyDescent="0.25">
      <c r="G38" s="1866"/>
      <c r="H38" s="1866"/>
      <c r="I38" s="1818" t="s">
        <v>730</v>
      </c>
      <c r="J38" s="1818" t="s">
        <v>731</v>
      </c>
      <c r="K38" s="1934" t="s">
        <v>732</v>
      </c>
      <c r="L38" s="1535" t="s">
        <v>733</v>
      </c>
      <c r="O38" s="126"/>
      <c r="P38" s="83"/>
      <c r="Q38" s="83"/>
      <c r="R38" s="83"/>
      <c r="S38" s="125"/>
      <c r="T38" s="83"/>
      <c r="U38" s="83"/>
      <c r="V38" s="83"/>
      <c r="W38" s="83"/>
      <c r="X38" s="124"/>
    </row>
    <row r="39" spans="7:29" x14ac:dyDescent="0.25">
      <c r="G39" s="68" t="s">
        <v>1103</v>
      </c>
      <c r="H39" s="68"/>
      <c r="I39" s="1935">
        <v>1266</v>
      </c>
      <c r="J39" s="1935">
        <v>1931</v>
      </c>
      <c r="K39" s="1936">
        <v>2195</v>
      </c>
      <c r="L39" s="449">
        <v>0.13671672708441221</v>
      </c>
      <c r="O39" s="126"/>
      <c r="P39" s="83"/>
      <c r="Q39" s="83"/>
      <c r="R39" s="83"/>
      <c r="S39" s="125"/>
      <c r="T39" s="83"/>
      <c r="U39" s="83"/>
      <c r="V39" s="83"/>
      <c r="W39" s="83"/>
      <c r="X39" s="124"/>
    </row>
    <row r="40" spans="7:29" x14ac:dyDescent="0.25">
      <c r="G40" s="1815" t="s">
        <v>996</v>
      </c>
      <c r="H40" s="1815"/>
      <c r="I40" s="1937">
        <v>5687</v>
      </c>
      <c r="J40" s="1937">
        <v>8456</v>
      </c>
      <c r="K40" s="1938">
        <v>6798</v>
      </c>
      <c r="L40" s="1792">
        <v>-0.19607379375591297</v>
      </c>
      <c r="M40" s="26"/>
      <c r="O40" s="126"/>
      <c r="P40" s="83"/>
      <c r="Q40" s="83"/>
      <c r="R40" s="83"/>
      <c r="S40" s="125"/>
      <c r="T40" s="83"/>
      <c r="U40" s="83"/>
      <c r="V40" s="83"/>
      <c r="W40" s="83"/>
      <c r="X40" s="124"/>
    </row>
    <row r="41" spans="7:29" ht="16.2" x14ac:dyDescent="0.25">
      <c r="G41" s="1110" t="s">
        <v>1104</v>
      </c>
      <c r="H41" s="1110"/>
      <c r="I41" s="1939">
        <v>0.22261297696500792</v>
      </c>
      <c r="J41" s="1939">
        <v>0.2283585619678335</v>
      </c>
      <c r="K41" s="1940">
        <v>0.32288908502500735</v>
      </c>
      <c r="L41" s="1836">
        <v>9.4530523057173854E-2</v>
      </c>
      <c r="N41" s="83"/>
      <c r="O41" s="83"/>
      <c r="P41" s="83"/>
      <c r="Q41" s="83"/>
      <c r="R41" s="83"/>
      <c r="S41" s="125"/>
      <c r="T41" s="83"/>
      <c r="U41" s="83"/>
      <c r="V41" s="83"/>
      <c r="W41" s="83"/>
      <c r="X41" s="124"/>
    </row>
    <row r="42" spans="7:29" ht="14.4" x14ac:dyDescent="0.3">
      <c r="G42" s="802" t="s">
        <v>1105</v>
      </c>
      <c r="H42" s="93"/>
      <c r="I42" s="93"/>
      <c r="J42" s="93"/>
      <c r="K42" s="1941"/>
      <c r="L42" s="93"/>
      <c r="M42" s="105"/>
      <c r="N42" s="105"/>
      <c r="O42" s="105"/>
      <c r="P42" s="105"/>
      <c r="Q42" s="105"/>
      <c r="R42" s="105"/>
      <c r="S42" s="105"/>
      <c r="T42" s="105"/>
      <c r="U42" s="105"/>
      <c r="V42" s="105"/>
      <c r="W42" s="105"/>
      <c r="X42" s="105"/>
    </row>
    <row r="43" spans="7:29" ht="14.4" x14ac:dyDescent="0.3">
      <c r="G43" s="105"/>
      <c r="H43" s="105"/>
      <c r="I43" s="105"/>
      <c r="J43" s="105"/>
      <c r="K43" s="105"/>
      <c r="L43" s="105"/>
      <c r="M43" s="105"/>
      <c r="N43" s="105"/>
      <c r="O43" s="105"/>
      <c r="P43" s="105"/>
      <c r="Q43" s="105"/>
      <c r="R43" s="105"/>
      <c r="S43" s="105"/>
      <c r="T43" s="105"/>
      <c r="U43" s="105"/>
      <c r="V43" s="105"/>
      <c r="W43" s="105"/>
      <c r="X43" s="105"/>
    </row>
    <row r="44" spans="7:29" ht="14.4" x14ac:dyDescent="0.3">
      <c r="G44" s="105"/>
      <c r="H44" s="105"/>
      <c r="I44" s="105"/>
      <c r="J44" s="105"/>
      <c r="K44" s="105"/>
      <c r="L44" s="105"/>
      <c r="M44" s="105"/>
      <c r="N44" s="105"/>
      <c r="O44" s="105"/>
      <c r="P44" s="105"/>
      <c r="Q44" s="105"/>
      <c r="R44" s="105"/>
      <c r="S44" s="105"/>
      <c r="T44" s="105"/>
      <c r="U44" s="105"/>
      <c r="V44" s="105"/>
      <c r="W44" s="105"/>
      <c r="X44" s="105"/>
    </row>
    <row r="45" spans="7:29" ht="14.4" x14ac:dyDescent="0.3">
      <c r="G45" s="1532" t="s">
        <v>1106</v>
      </c>
      <c r="H45" s="440"/>
      <c r="I45" s="440"/>
      <c r="J45" s="440"/>
      <c r="K45" s="440"/>
      <c r="L45" s="440"/>
      <c r="M45" s="105"/>
      <c r="N45" s="105"/>
      <c r="O45" s="105"/>
      <c r="P45" s="105"/>
      <c r="Q45" s="105"/>
      <c r="R45" s="105"/>
      <c r="S45" s="105"/>
      <c r="T45" s="105"/>
      <c r="U45" s="105"/>
      <c r="V45" s="105"/>
      <c r="W45" s="105"/>
      <c r="X45" s="105"/>
    </row>
    <row r="46" spans="7:29" ht="14.4" x14ac:dyDescent="0.3">
      <c r="G46" s="617"/>
      <c r="H46" s="617"/>
      <c r="I46" s="617"/>
      <c r="J46" s="955" t="s">
        <v>731</v>
      </c>
      <c r="K46" s="1929" t="s">
        <v>732</v>
      </c>
      <c r="L46" s="1535" t="s">
        <v>733</v>
      </c>
      <c r="M46" s="105"/>
      <c r="N46" s="105"/>
      <c r="O46" s="105"/>
      <c r="P46" s="105"/>
      <c r="Q46" s="105"/>
      <c r="R46" s="105"/>
      <c r="S46" s="105"/>
      <c r="T46" s="105"/>
      <c r="U46" s="105"/>
      <c r="V46" s="105"/>
      <c r="W46" s="105"/>
      <c r="X46" s="105"/>
      <c r="Y46" s="105"/>
      <c r="Z46" s="105"/>
      <c r="AA46" s="105"/>
      <c r="AB46" s="105"/>
    </row>
    <row r="47" spans="7:29" ht="16.2" x14ac:dyDescent="0.3">
      <c r="G47" s="1930" t="s">
        <v>1107</v>
      </c>
      <c r="H47" s="1930"/>
      <c r="I47" s="1931"/>
      <c r="J47" s="1932">
        <v>2805</v>
      </c>
      <c r="K47" s="1933">
        <v>2272</v>
      </c>
      <c r="L47" s="1341">
        <f>(K47-J47)/J47</f>
        <v>-0.19001782531194297</v>
      </c>
      <c r="M47" s="105"/>
      <c r="N47" s="105"/>
      <c r="O47" s="105"/>
      <c r="P47" s="105"/>
      <c r="Q47" s="105"/>
      <c r="R47" s="105"/>
      <c r="S47" s="105"/>
      <c r="T47" s="105"/>
      <c r="U47" s="105"/>
      <c r="V47" s="105"/>
      <c r="W47" s="105"/>
      <c r="X47" s="105"/>
      <c r="Y47" s="105"/>
      <c r="Z47" s="105"/>
      <c r="AA47" s="105"/>
      <c r="AB47" s="105"/>
    </row>
    <row r="48" spans="7:29" ht="14.4" x14ac:dyDescent="0.3">
      <c r="G48" s="2374" t="s">
        <v>1642</v>
      </c>
      <c r="H48" s="69"/>
      <c r="I48" s="636"/>
      <c r="J48" s="195"/>
      <c r="K48" s="956"/>
      <c r="L48" s="195"/>
      <c r="M48" s="105"/>
      <c r="N48" s="105"/>
      <c r="O48" s="105"/>
      <c r="P48" s="105"/>
      <c r="Q48" s="105"/>
      <c r="R48" s="105"/>
      <c r="S48" s="105"/>
      <c r="T48" s="105"/>
      <c r="U48" s="105"/>
      <c r="V48" s="105"/>
      <c r="W48" s="105"/>
      <c r="X48" s="105"/>
      <c r="Y48" s="105"/>
      <c r="Z48" s="105"/>
      <c r="AA48" s="105"/>
      <c r="AB48" s="105"/>
    </row>
    <row r="49" spans="7:30" ht="14.4" x14ac:dyDescent="0.3">
      <c r="G49" s="105"/>
      <c r="H49" s="105"/>
      <c r="I49" s="105"/>
      <c r="J49" s="105"/>
      <c r="K49" s="105"/>
      <c r="L49" s="105"/>
      <c r="M49" s="105"/>
      <c r="N49" s="105"/>
      <c r="O49" s="105"/>
      <c r="P49" s="105"/>
      <c r="Q49" s="105"/>
      <c r="R49" s="105"/>
      <c r="S49" s="105"/>
      <c r="T49" s="105"/>
      <c r="U49" s="105"/>
      <c r="V49" s="105"/>
      <c r="W49" s="105"/>
      <c r="X49" s="105"/>
    </row>
    <row r="50" spans="7:30" ht="14.4" x14ac:dyDescent="0.3">
      <c r="G50" s="105"/>
      <c r="H50" s="105"/>
      <c r="I50" s="105"/>
      <c r="J50" s="105"/>
      <c r="K50" s="105"/>
      <c r="M50" s="105"/>
      <c r="N50" s="105"/>
      <c r="O50" s="105"/>
      <c r="P50" s="105"/>
      <c r="Q50" s="105"/>
      <c r="R50" s="105"/>
      <c r="S50" s="105"/>
      <c r="T50" s="105"/>
      <c r="U50" s="105"/>
      <c r="V50" s="105"/>
      <c r="W50" s="105"/>
      <c r="X50" s="105"/>
    </row>
    <row r="51" spans="7:30" x14ac:dyDescent="0.25">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row>
    <row r="52" spans="7:30" ht="21" x14ac:dyDescent="0.4">
      <c r="G52" s="142" t="s">
        <v>1108</v>
      </c>
      <c r="H52" s="141"/>
      <c r="I52" s="141"/>
      <c r="J52" s="141"/>
      <c r="K52" s="141"/>
      <c r="L52" s="141"/>
      <c r="M52" s="141"/>
      <c r="N52" s="141"/>
      <c r="O52" s="141"/>
      <c r="P52" s="141"/>
      <c r="Q52" s="141"/>
      <c r="R52" s="141"/>
      <c r="S52" s="141"/>
      <c r="T52" s="141"/>
      <c r="U52" s="141"/>
      <c r="V52" s="141"/>
      <c r="W52" s="141"/>
      <c r="X52" s="141"/>
      <c r="Y52" s="141"/>
      <c r="Z52" s="141"/>
      <c r="AA52" s="141"/>
      <c r="AB52" s="141"/>
      <c r="AC52" s="141"/>
    </row>
    <row r="53" spans="7:30" ht="14.4" thickBot="1" x14ac:dyDescent="0.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row>
    <row r="54" spans="7:30" ht="14.4" x14ac:dyDescent="0.3">
      <c r="U54" s="105"/>
      <c r="V54" s="105"/>
      <c r="W54" s="105"/>
      <c r="X54" s="105"/>
    </row>
    <row r="55" spans="7:30" ht="14.4" customHeight="1" x14ac:dyDescent="0.25">
      <c r="G55" s="2959" t="s">
        <v>1109</v>
      </c>
      <c r="H55" s="2959"/>
      <c r="I55" s="2959"/>
      <c r="J55" s="2959"/>
      <c r="K55" s="2959"/>
      <c r="L55" s="2959"/>
      <c r="M55" s="2959"/>
      <c r="N55" s="2959"/>
      <c r="O55" s="2959"/>
      <c r="P55" s="2959"/>
      <c r="Q55" s="2959"/>
      <c r="R55" s="2959"/>
      <c r="S55" s="2959"/>
      <c r="T55" s="2959"/>
      <c r="U55" s="2959"/>
      <c r="V55" s="2959"/>
      <c r="W55" s="2959"/>
      <c r="X55" s="2959"/>
      <c r="Y55" s="2959"/>
      <c r="Z55" s="2959"/>
      <c r="AA55" s="2959"/>
      <c r="AB55" s="2959"/>
    </row>
    <row r="56" spans="7:30" ht="14.4" customHeight="1" x14ac:dyDescent="0.25">
      <c r="G56" s="2959"/>
      <c r="H56" s="2959"/>
      <c r="I56" s="2959"/>
      <c r="J56" s="2959"/>
      <c r="K56" s="2959"/>
      <c r="L56" s="2959"/>
      <c r="M56" s="2959"/>
      <c r="N56" s="2959"/>
      <c r="O56" s="2959"/>
      <c r="P56" s="2959"/>
      <c r="Q56" s="2959"/>
      <c r="R56" s="2959"/>
      <c r="S56" s="2959"/>
      <c r="T56" s="2959"/>
      <c r="U56" s="2959"/>
      <c r="V56" s="2959"/>
      <c r="W56" s="2959"/>
      <c r="X56" s="2959"/>
      <c r="Y56" s="2959"/>
      <c r="Z56" s="2959"/>
      <c r="AA56" s="2959"/>
      <c r="AB56" s="2959"/>
    </row>
    <row r="57" spans="7:30" x14ac:dyDescent="0.25">
      <c r="G57" s="2959"/>
      <c r="H57" s="2959"/>
      <c r="I57" s="2959"/>
      <c r="J57" s="2959"/>
      <c r="K57" s="2959"/>
      <c r="L57" s="2959"/>
      <c r="M57" s="2959"/>
      <c r="N57" s="2959"/>
      <c r="O57" s="2959"/>
      <c r="P57" s="2959"/>
      <c r="Q57" s="2959"/>
      <c r="R57" s="2959"/>
      <c r="S57" s="2959"/>
      <c r="T57" s="2959"/>
      <c r="U57" s="2959"/>
      <c r="V57" s="2959"/>
      <c r="W57" s="2959"/>
      <c r="X57" s="2959"/>
      <c r="Y57" s="2959"/>
      <c r="Z57" s="2959"/>
      <c r="AA57" s="2959"/>
      <c r="AB57" s="2959"/>
    </row>
    <row r="58" spans="7:30" ht="14.4" x14ac:dyDescent="0.3">
      <c r="G58" s="75"/>
      <c r="H58" s="75"/>
      <c r="I58" s="75"/>
      <c r="J58" s="75"/>
      <c r="K58" s="75"/>
      <c r="L58" s="75"/>
      <c r="M58" s="75"/>
      <c r="N58" s="75"/>
      <c r="O58" s="75"/>
      <c r="P58" s="75"/>
      <c r="Q58" s="75"/>
      <c r="R58" s="75"/>
      <c r="S58" s="75"/>
      <c r="T58" s="75"/>
      <c r="U58" s="75"/>
      <c r="V58" s="75"/>
      <c r="W58" s="75"/>
      <c r="X58" s="75"/>
      <c r="Y58" s="75"/>
      <c r="Z58" s="75"/>
      <c r="AA58" s="75"/>
      <c r="AB58" s="75"/>
    </row>
    <row r="59" spans="7:30" ht="14.4" x14ac:dyDescent="0.3">
      <c r="G59" s="105"/>
      <c r="H59" s="105"/>
      <c r="I59" s="105"/>
      <c r="J59" s="105"/>
      <c r="K59" s="105"/>
      <c r="L59" s="105"/>
      <c r="M59" s="105"/>
      <c r="N59" s="105"/>
      <c r="O59" s="105"/>
      <c r="P59" s="105"/>
      <c r="Q59" s="105"/>
      <c r="R59" s="105"/>
      <c r="S59" s="105"/>
      <c r="T59" s="105"/>
      <c r="U59" s="105"/>
      <c r="V59" s="105"/>
      <c r="W59" s="105"/>
      <c r="X59" s="105"/>
    </row>
    <row r="60" spans="7:30" ht="14.4" x14ac:dyDescent="0.3">
      <c r="G60" s="1886" t="s">
        <v>51</v>
      </c>
      <c r="H60" s="1380"/>
      <c r="I60" s="1380"/>
      <c r="J60" s="1380"/>
      <c r="K60" s="1380"/>
      <c r="L60" s="1380"/>
      <c r="M60" s="75"/>
      <c r="N60" s="75"/>
      <c r="O60" s="75"/>
      <c r="P60" s="75"/>
      <c r="Q60" s="75"/>
      <c r="R60" s="75"/>
      <c r="S60" s="75"/>
      <c r="T60" s="75"/>
      <c r="U60" s="75"/>
      <c r="V60" s="75"/>
      <c r="W60" s="75"/>
      <c r="X60" s="75"/>
    </row>
    <row r="61" spans="7:30" x14ac:dyDescent="0.25">
      <c r="G61" s="1887"/>
      <c r="H61" s="1887"/>
      <c r="I61" s="1888" t="s">
        <v>730</v>
      </c>
      <c r="J61" s="1888" t="s">
        <v>731</v>
      </c>
      <c r="K61" s="1889" t="s">
        <v>732</v>
      </c>
      <c r="L61" s="1764" t="s">
        <v>733</v>
      </c>
    </row>
    <row r="62" spans="7:30" x14ac:dyDescent="0.25">
      <c r="G62" s="1890" t="s">
        <v>1110</v>
      </c>
      <c r="H62" s="1890"/>
      <c r="I62" s="1891">
        <v>394</v>
      </c>
      <c r="J62" s="1891">
        <v>396</v>
      </c>
      <c r="K62" s="1892">
        <v>554</v>
      </c>
      <c r="L62" s="1893">
        <v>0.39898989898989901</v>
      </c>
    </row>
    <row r="63" spans="7:30" s="30" customFormat="1" ht="14.4" x14ac:dyDescent="0.25">
      <c r="G63" s="482"/>
      <c r="H63" s="482"/>
      <c r="I63" s="1072"/>
      <c r="J63" s="1072"/>
      <c r="K63" s="1073"/>
      <c r="L63" s="1074"/>
      <c r="AC63" s="2"/>
      <c r="AD63" s="2"/>
    </row>
    <row r="64" spans="7:30" x14ac:dyDescent="0.25"/>
    <row r="65" spans="1:30" x14ac:dyDescent="0.25">
      <c r="G65" s="1542" t="s">
        <v>1111</v>
      </c>
      <c r="H65" s="440"/>
      <c r="I65" s="440"/>
      <c r="J65" s="440"/>
      <c r="K65" s="440"/>
      <c r="L65" s="440"/>
    </row>
    <row r="66" spans="1:30" x14ac:dyDescent="0.25">
      <c r="G66" s="1542" t="s">
        <v>864</v>
      </c>
      <c r="H66" s="440"/>
      <c r="I66" s="440"/>
      <c r="J66" s="440"/>
      <c r="K66" s="440"/>
      <c r="L66" s="440"/>
    </row>
    <row r="67" spans="1:30" x14ac:dyDescent="0.25">
      <c r="G67" s="1886" t="s">
        <v>52</v>
      </c>
      <c r="H67" s="440"/>
      <c r="I67" s="446"/>
      <c r="J67" s="446"/>
      <c r="K67" s="446"/>
      <c r="L67" s="440"/>
    </row>
    <row r="68" spans="1:30" x14ac:dyDescent="0.25">
      <c r="G68" s="1887"/>
      <c r="H68" s="1887"/>
      <c r="I68" s="1888" t="s">
        <v>730</v>
      </c>
      <c r="J68" s="1888" t="s">
        <v>731</v>
      </c>
      <c r="K68" s="1894" t="s">
        <v>732</v>
      </c>
      <c r="L68" s="1764" t="s">
        <v>733</v>
      </c>
    </row>
    <row r="69" spans="1:30" x14ac:dyDescent="0.25">
      <c r="G69" s="896" t="s">
        <v>1112</v>
      </c>
      <c r="H69" s="1895"/>
      <c r="I69" s="872">
        <v>5687</v>
      </c>
      <c r="J69" s="872">
        <v>8456</v>
      </c>
      <c r="K69" s="1896">
        <v>10278</v>
      </c>
      <c r="L69" s="2335">
        <v>0.21546830652790919</v>
      </c>
    </row>
    <row r="70" spans="1:30" x14ac:dyDescent="0.25">
      <c r="A70" s="14"/>
      <c r="B70" s="14"/>
      <c r="C70" s="14"/>
      <c r="D70" s="14"/>
      <c r="E70" s="14"/>
      <c r="F70" s="14"/>
      <c r="G70" s="1897" t="s">
        <v>1113</v>
      </c>
      <c r="H70" s="1898"/>
      <c r="I70" s="1830">
        <v>99940</v>
      </c>
      <c r="J70" s="1830">
        <v>135087</v>
      </c>
      <c r="K70" s="1899">
        <v>174607</v>
      </c>
      <c r="L70" s="2336">
        <v>0.29255220709616764</v>
      </c>
      <c r="R70" s="30"/>
      <c r="S70" s="30"/>
      <c r="V70" s="30"/>
      <c r="W70" s="30"/>
      <c r="X70" s="30"/>
      <c r="Y70" s="30"/>
      <c r="Z70" s="30"/>
      <c r="AA70" s="30"/>
      <c r="AB70" s="30"/>
    </row>
    <row r="71" spans="1:30" s="30" customFormat="1" x14ac:dyDescent="0.25">
      <c r="A71" s="14"/>
      <c r="B71" s="14"/>
      <c r="C71" s="14"/>
      <c r="D71" s="14"/>
      <c r="E71" s="14"/>
      <c r="F71" s="14"/>
      <c r="G71" s="1110" t="s">
        <v>1114</v>
      </c>
      <c r="H71" s="1900"/>
      <c r="I71" s="1901">
        <v>17.573413047300861</v>
      </c>
      <c r="J71" s="1901">
        <v>15.975283822138127</v>
      </c>
      <c r="K71" s="1902">
        <v>16.988421871959524</v>
      </c>
      <c r="L71" s="2337">
        <v>6.3419095466549169E-2</v>
      </c>
      <c r="M71" s="2"/>
      <c r="N71" s="2"/>
      <c r="O71" s="2"/>
      <c r="P71" s="2"/>
      <c r="Q71" s="2"/>
      <c r="T71" s="2"/>
      <c r="U71" s="2"/>
      <c r="AC71" s="2"/>
      <c r="AD71" s="2"/>
    </row>
    <row r="72" spans="1:30" x14ac:dyDescent="0.25">
      <c r="A72" s="14"/>
      <c r="B72" s="14"/>
      <c r="C72" s="14"/>
      <c r="D72" s="14"/>
      <c r="E72" s="14"/>
      <c r="F72" s="14"/>
    </row>
    <row r="73" spans="1:30" x14ac:dyDescent="0.25">
      <c r="A73" s="14"/>
      <c r="B73" s="14"/>
      <c r="C73" s="14"/>
      <c r="D73" s="14"/>
      <c r="E73" s="14"/>
      <c r="F73" s="14"/>
      <c r="R73" s="408"/>
      <c r="S73" s="408"/>
    </row>
    <row r="74" spans="1:30" x14ac:dyDescent="0.25">
      <c r="A74" s="101"/>
      <c r="B74" s="101"/>
      <c r="C74" s="101"/>
      <c r="D74" s="101"/>
      <c r="E74" s="101"/>
      <c r="F74" s="101"/>
      <c r="G74" s="1532" t="s">
        <v>53</v>
      </c>
      <c r="H74" s="440"/>
      <c r="I74" s="440"/>
      <c r="J74" s="440"/>
      <c r="K74" s="440"/>
      <c r="L74" s="440"/>
      <c r="M74" s="440"/>
      <c r="N74" s="440"/>
      <c r="O74" s="440"/>
      <c r="P74" s="440"/>
      <c r="Q74" s="440"/>
      <c r="R74" s="391"/>
      <c r="S74" s="391"/>
      <c r="T74" s="440"/>
      <c r="U74" s="440"/>
    </row>
    <row r="75" spans="1:30" ht="14.4" x14ac:dyDescent="0.3">
      <c r="E75"/>
      <c r="F75"/>
      <c r="G75" s="1887"/>
      <c r="H75" s="2955" t="s">
        <v>730</v>
      </c>
      <c r="I75" s="2965"/>
      <c r="J75" s="1888"/>
      <c r="K75" s="1888"/>
      <c r="L75" s="1887" t="s">
        <v>731</v>
      </c>
      <c r="M75" s="1903"/>
      <c r="N75" s="2955" t="s">
        <v>732</v>
      </c>
      <c r="O75" s="2955"/>
      <c r="P75" s="2955"/>
      <c r="Q75" s="2966"/>
      <c r="R75" s="2955" t="s">
        <v>733</v>
      </c>
      <c r="S75" s="2955"/>
      <c r="T75" s="2955"/>
      <c r="U75" s="2955"/>
    </row>
    <row r="76" spans="1:30" ht="27.6" x14ac:dyDescent="0.3">
      <c r="E76"/>
      <c r="F76"/>
      <c r="G76" s="1887" t="s">
        <v>1036</v>
      </c>
      <c r="H76" s="1888" t="s">
        <v>981</v>
      </c>
      <c r="I76" s="1889" t="s">
        <v>972</v>
      </c>
      <c r="J76" s="1888" t="s">
        <v>981</v>
      </c>
      <c r="K76" s="1888" t="s">
        <v>972</v>
      </c>
      <c r="L76" s="1888" t="s">
        <v>1001</v>
      </c>
      <c r="M76" s="1904" t="s">
        <v>1002</v>
      </c>
      <c r="N76" s="1888" t="s">
        <v>981</v>
      </c>
      <c r="O76" s="1888" t="s">
        <v>972</v>
      </c>
      <c r="P76" s="1888" t="s">
        <v>1001</v>
      </c>
      <c r="Q76" s="1904" t="s">
        <v>1002</v>
      </c>
      <c r="R76" s="1888" t="s">
        <v>981</v>
      </c>
      <c r="S76" s="1888" t="s">
        <v>972</v>
      </c>
      <c r="T76" s="1888" t="s">
        <v>1001</v>
      </c>
      <c r="U76" s="1764" t="s">
        <v>1002</v>
      </c>
    </row>
    <row r="77" spans="1:30" x14ac:dyDescent="0.25">
      <c r="G77" s="69" t="s">
        <v>1003</v>
      </c>
      <c r="H77" s="1402">
        <v>3</v>
      </c>
      <c r="I77" s="1905">
        <v>0.8571428571428571</v>
      </c>
      <c r="J77" s="1402" t="s">
        <v>189</v>
      </c>
      <c r="K77" s="1402">
        <v>2.6</v>
      </c>
      <c r="L77" s="1906" t="s">
        <v>189</v>
      </c>
      <c r="M77" s="1907" t="s">
        <v>189</v>
      </c>
      <c r="N77" s="1402" t="s">
        <v>189</v>
      </c>
      <c r="O77" s="1402">
        <v>4.8499999999999996</v>
      </c>
      <c r="P77" s="1906" t="s">
        <v>189</v>
      </c>
      <c r="Q77" s="1907" t="s">
        <v>189</v>
      </c>
      <c r="R77" s="1916"/>
      <c r="S77" s="1916">
        <f t="shared" ref="S77:U82" si="2">(O77-K77)/K77</f>
        <v>0.8653846153846152</v>
      </c>
      <c r="T77" s="1916"/>
      <c r="U77" s="1916"/>
    </row>
    <row r="78" spans="1:30" x14ac:dyDescent="0.25">
      <c r="G78" s="1752" t="s">
        <v>1004</v>
      </c>
      <c r="H78" s="1908">
        <v>2</v>
      </c>
      <c r="I78" s="1909">
        <v>4.2307692307692308</v>
      </c>
      <c r="J78" s="1908">
        <v>2.8</v>
      </c>
      <c r="K78" s="1908">
        <v>4</v>
      </c>
      <c r="L78" s="1908" t="s">
        <v>189</v>
      </c>
      <c r="M78" s="1910" t="s">
        <v>189</v>
      </c>
      <c r="N78" s="1908">
        <v>2.5299999999999998</v>
      </c>
      <c r="O78" s="1908">
        <v>4.3</v>
      </c>
      <c r="P78" s="1908">
        <v>2</v>
      </c>
      <c r="Q78" s="1910">
        <v>3</v>
      </c>
      <c r="R78" s="1917">
        <f t="shared" ref="R78:R82" si="3">(N78-J78)/J78</f>
        <v>-9.6428571428571447E-2</v>
      </c>
      <c r="S78" s="1917">
        <f t="shared" si="2"/>
        <v>7.4999999999999956E-2</v>
      </c>
      <c r="T78" s="1917">
        <v>1</v>
      </c>
      <c r="U78" s="1917">
        <v>1</v>
      </c>
    </row>
    <row r="79" spans="1:30" x14ac:dyDescent="0.25">
      <c r="G79" s="1753" t="s">
        <v>1005</v>
      </c>
      <c r="H79" s="1402">
        <v>7.5737704918032787</v>
      </c>
      <c r="I79" s="1905">
        <v>14.972602739726028</v>
      </c>
      <c r="J79" s="1402">
        <v>6.5</v>
      </c>
      <c r="K79" s="1402">
        <v>10.9</v>
      </c>
      <c r="L79" s="1402" t="s">
        <v>189</v>
      </c>
      <c r="M79" s="1907" t="s">
        <v>189</v>
      </c>
      <c r="N79" s="1402">
        <v>6.69</v>
      </c>
      <c r="O79" s="1402">
        <v>12.99</v>
      </c>
      <c r="P79" s="1402">
        <v>2</v>
      </c>
      <c r="Q79" s="1907">
        <v>19</v>
      </c>
      <c r="R79" s="1916">
        <f t="shared" si="3"/>
        <v>2.9230769230769289E-2</v>
      </c>
      <c r="S79" s="1916">
        <f t="shared" si="2"/>
        <v>0.19174311926605503</v>
      </c>
      <c r="T79" s="1916">
        <v>1</v>
      </c>
      <c r="U79" s="1916">
        <v>1</v>
      </c>
    </row>
    <row r="80" spans="1:30" x14ac:dyDescent="0.25">
      <c r="G80" s="1754" t="s">
        <v>1006</v>
      </c>
      <c r="H80" s="1908">
        <v>7.1752988047808763</v>
      </c>
      <c r="I80" s="1909">
        <v>11.596581196581196</v>
      </c>
      <c r="J80" s="1908">
        <v>10.5</v>
      </c>
      <c r="K80" s="1908">
        <v>15.2</v>
      </c>
      <c r="L80" s="1908" t="s">
        <v>189</v>
      </c>
      <c r="M80" s="1909" t="s">
        <v>189</v>
      </c>
      <c r="N80" s="1908">
        <v>9.48</v>
      </c>
      <c r="O80" s="1908">
        <v>17.13</v>
      </c>
      <c r="P80" s="1911" t="s">
        <v>189</v>
      </c>
      <c r="Q80" s="1910" t="s">
        <v>189</v>
      </c>
      <c r="R80" s="1917">
        <f t="shared" si="3"/>
        <v>-9.71428571428571E-2</v>
      </c>
      <c r="S80" s="1917">
        <f t="shared" si="2"/>
        <v>0.12697368421052629</v>
      </c>
      <c r="T80" s="1918"/>
      <c r="U80" s="1917"/>
    </row>
    <row r="81" spans="7:29" x14ac:dyDescent="0.25">
      <c r="G81" s="1753" t="s">
        <v>1007</v>
      </c>
      <c r="H81" s="1402">
        <v>14.268318965517242</v>
      </c>
      <c r="I81" s="1905">
        <v>21.044203747072601</v>
      </c>
      <c r="J81" s="1402">
        <v>13.2</v>
      </c>
      <c r="K81" s="1402">
        <v>18.600000000000001</v>
      </c>
      <c r="L81" s="1402">
        <v>31</v>
      </c>
      <c r="M81" s="1907">
        <v>9.3000000000000007</v>
      </c>
      <c r="N81" s="1402">
        <v>12.34</v>
      </c>
      <c r="O81" s="1402">
        <v>19.78</v>
      </c>
      <c r="P81" s="1402">
        <v>19.22</v>
      </c>
      <c r="Q81" s="1907">
        <v>13.5</v>
      </c>
      <c r="R81" s="1916">
        <f t="shared" si="3"/>
        <v>-6.5151515151515113E-2</v>
      </c>
      <c r="S81" s="1916">
        <f t="shared" si="2"/>
        <v>6.344086021505374E-2</v>
      </c>
      <c r="T81" s="1916">
        <f t="shared" si="2"/>
        <v>-0.38000000000000006</v>
      </c>
      <c r="U81" s="1916">
        <f t="shared" si="2"/>
        <v>0.45161290322580633</v>
      </c>
    </row>
    <row r="82" spans="7:29" x14ac:dyDescent="0.25">
      <c r="G82" s="1912" t="s">
        <v>761</v>
      </c>
      <c r="H82" s="1913">
        <v>12.428342674139312</v>
      </c>
      <c r="I82" s="1914">
        <v>19.021406038756197</v>
      </c>
      <c r="J82" s="1913">
        <v>12.1</v>
      </c>
      <c r="K82" s="1913">
        <v>17.100000000000001</v>
      </c>
      <c r="L82" s="1913">
        <v>31</v>
      </c>
      <c r="M82" s="1915">
        <v>9.3000000000000007</v>
      </c>
      <c r="N82" s="1913">
        <v>10.07</v>
      </c>
      <c r="O82" s="1913">
        <v>18.57</v>
      </c>
      <c r="P82" s="1913">
        <v>16.09</v>
      </c>
      <c r="Q82" s="1915">
        <v>11.33</v>
      </c>
      <c r="R82" s="1919">
        <f t="shared" si="3"/>
        <v>-0.16776859504132227</v>
      </c>
      <c r="S82" s="1919">
        <f t="shared" si="2"/>
        <v>8.5964912280701675E-2</v>
      </c>
      <c r="T82" s="1919">
        <f t="shared" si="2"/>
        <v>-0.48096774193548386</v>
      </c>
      <c r="U82" s="1920">
        <f t="shared" si="2"/>
        <v>0.21827956989247305</v>
      </c>
    </row>
    <row r="83" spans="7:29" x14ac:dyDescent="0.25"/>
    <row r="84" spans="7:29" x14ac:dyDescent="0.25"/>
    <row r="85" spans="7:29" x14ac:dyDescent="0.25">
      <c r="G85" s="1532" t="s">
        <v>54</v>
      </c>
      <c r="H85" s="440"/>
      <c r="I85" s="440"/>
      <c r="J85" s="440"/>
      <c r="K85" s="440"/>
      <c r="L85" s="440"/>
      <c r="M85" s="440"/>
      <c r="N85" s="440"/>
      <c r="O85" s="440"/>
    </row>
    <row r="86" spans="7:29" x14ac:dyDescent="0.25">
      <c r="G86" s="1887"/>
      <c r="H86" s="1887"/>
      <c r="I86" s="1888" t="s">
        <v>730</v>
      </c>
      <c r="J86" s="1888" t="s">
        <v>731</v>
      </c>
      <c r="K86" s="1889" t="s">
        <v>732</v>
      </c>
      <c r="L86" s="1888" t="s">
        <v>733</v>
      </c>
      <c r="M86" s="440"/>
      <c r="N86" s="440"/>
      <c r="O86" s="440"/>
    </row>
    <row r="87" spans="7:29" ht="16.2" x14ac:dyDescent="0.25">
      <c r="G87" s="1548" t="s">
        <v>1115</v>
      </c>
      <c r="H87" s="1548"/>
      <c r="I87" s="1724">
        <v>5828</v>
      </c>
      <c r="J87" s="1724">
        <v>9938</v>
      </c>
      <c r="K87" s="1921">
        <v>12920</v>
      </c>
      <c r="L87" s="1922">
        <f>(K87-J87)/J87</f>
        <v>0.30006037432078891</v>
      </c>
      <c r="M87" s="440"/>
      <c r="N87" s="440"/>
      <c r="O87" s="440"/>
    </row>
    <row r="88" spans="7:29" ht="16.2" x14ac:dyDescent="0.25">
      <c r="G88" s="1844" t="s">
        <v>1116</v>
      </c>
      <c r="H88" s="1923"/>
      <c r="I88" s="1924">
        <v>1.024793388429752</v>
      </c>
      <c r="J88" s="1924">
        <v>1.1752601702932828</v>
      </c>
      <c r="K88" s="1925">
        <v>1.9005589879376288</v>
      </c>
      <c r="L88" s="1926">
        <v>0.30006037432078891</v>
      </c>
      <c r="M88" s="440"/>
      <c r="N88" s="440"/>
      <c r="O88" s="440"/>
    </row>
    <row r="89" spans="7:29" ht="13.95" customHeight="1" x14ac:dyDescent="0.25">
      <c r="G89" s="2964" t="s">
        <v>1117</v>
      </c>
      <c r="H89" s="2964"/>
      <c r="I89" s="2964"/>
      <c r="J89" s="2964"/>
      <c r="K89" s="2964"/>
      <c r="L89" s="2964"/>
      <c r="M89" s="2964"/>
      <c r="N89" s="2964"/>
      <c r="O89" s="2964"/>
    </row>
    <row r="90" spans="7:29" x14ac:dyDescent="0.25">
      <c r="G90" s="2964"/>
      <c r="H90" s="2964"/>
      <c r="I90" s="2964"/>
      <c r="J90" s="2964"/>
      <c r="K90" s="2964"/>
      <c r="L90" s="2964"/>
      <c r="M90" s="2964"/>
      <c r="N90" s="2964"/>
      <c r="O90" s="2964"/>
    </row>
    <row r="91" spans="7:29" x14ac:dyDescent="0.25">
      <c r="G91" s="2964"/>
      <c r="H91" s="2964"/>
      <c r="I91" s="2964"/>
      <c r="J91" s="2964"/>
      <c r="K91" s="2964"/>
      <c r="L91" s="2964"/>
      <c r="M91" s="2964"/>
      <c r="N91" s="2964"/>
      <c r="O91" s="2964"/>
    </row>
    <row r="92" spans="7:29" x14ac:dyDescent="0.25">
      <c r="G92" s="1927" t="s">
        <v>1118</v>
      </c>
      <c r="H92" s="1928"/>
      <c r="I92" s="1928"/>
      <c r="J92" s="1928"/>
      <c r="K92" s="1928"/>
      <c r="L92" s="1928"/>
      <c r="M92" s="1928"/>
      <c r="N92" s="1928"/>
      <c r="O92" s="1928"/>
    </row>
    <row r="93" spans="7:29" x14ac:dyDescent="0.25"/>
    <row r="94" spans="7:29" x14ac:dyDescent="0.25">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row>
    <row r="95" spans="7:29" ht="21" x14ac:dyDescent="0.4">
      <c r="G95" s="142" t="s">
        <v>1119</v>
      </c>
      <c r="H95" s="141"/>
      <c r="I95" s="141"/>
      <c r="J95" s="141"/>
      <c r="K95" s="141"/>
      <c r="L95" s="141"/>
      <c r="M95" s="141"/>
      <c r="N95" s="141"/>
      <c r="O95" s="141"/>
      <c r="P95" s="141"/>
      <c r="Q95" s="141"/>
      <c r="R95" s="141"/>
      <c r="S95" s="141"/>
      <c r="T95" s="141"/>
      <c r="U95" s="141"/>
      <c r="V95" s="141"/>
      <c r="W95" s="141"/>
      <c r="X95" s="141"/>
      <c r="Y95" s="141"/>
      <c r="Z95" s="141"/>
      <c r="AA95" s="141"/>
      <c r="AB95" s="141"/>
      <c r="AC95" s="141"/>
    </row>
    <row r="96" spans="7:29" ht="14.4" thickBot="1" x14ac:dyDescent="0.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row>
    <row r="97" spans="7:19" ht="14.4" x14ac:dyDescent="0.25">
      <c r="H97" s="577"/>
      <c r="I97" s="577"/>
      <c r="J97" s="577"/>
      <c r="K97" s="577"/>
      <c r="L97" s="577"/>
      <c r="M97" s="577"/>
      <c r="N97" s="577"/>
      <c r="O97" s="577"/>
      <c r="P97" s="577"/>
      <c r="Q97" s="577"/>
      <c r="R97" s="578"/>
      <c r="S97" s="578"/>
    </row>
    <row r="98" spans="7:19" ht="14.4" x14ac:dyDescent="0.25">
      <c r="G98" s="133" t="s">
        <v>1120</v>
      </c>
      <c r="H98" s="616"/>
      <c r="I98" s="616"/>
      <c r="J98" s="616"/>
      <c r="K98" s="616"/>
      <c r="L98" s="616"/>
      <c r="M98" s="616"/>
      <c r="N98" s="616"/>
      <c r="O98" s="616"/>
      <c r="P98" s="616"/>
      <c r="Q98" s="616"/>
      <c r="R98" s="117"/>
      <c r="S98" s="117"/>
    </row>
    <row r="99" spans="7:19" ht="14.4" x14ac:dyDescent="0.25">
      <c r="G99" s="616"/>
      <c r="H99" s="616"/>
      <c r="I99" s="616"/>
      <c r="J99" s="616"/>
      <c r="K99" s="616"/>
      <c r="L99" s="616"/>
      <c r="M99" s="616"/>
      <c r="N99" s="616"/>
      <c r="O99" s="616"/>
      <c r="P99" s="616"/>
      <c r="Q99" s="616"/>
      <c r="R99" s="117"/>
      <c r="S99" s="117"/>
    </row>
    <row r="100" spans="7:19" x14ac:dyDescent="0.25">
      <c r="H100" s="1075"/>
    </row>
    <row r="101" spans="7:19" x14ac:dyDescent="0.25">
      <c r="G101" s="2409" t="s">
        <v>1121</v>
      </c>
      <c r="H101" s="1404"/>
      <c r="I101" s="1555"/>
      <c r="J101" s="1555"/>
      <c r="K101" s="1555"/>
      <c r="L101" s="1555"/>
      <c r="M101" s="1555"/>
      <c r="N101" s="2410"/>
      <c r="O101" s="1555"/>
      <c r="P101" s="1555"/>
      <c r="Q101" s="1555"/>
      <c r="R101" s="1555"/>
      <c r="S101" s="1555"/>
    </row>
    <row r="102" spans="7:19" ht="16.2" x14ac:dyDescent="0.25">
      <c r="G102" s="2411" t="s">
        <v>1679</v>
      </c>
      <c r="H102" s="1404"/>
      <c r="I102" s="1555"/>
      <c r="J102" s="1555"/>
      <c r="K102" s="1555"/>
      <c r="L102" s="1555"/>
      <c r="M102" s="1555"/>
      <c r="N102" s="1555"/>
      <c r="O102" s="1555"/>
      <c r="P102" s="1555"/>
      <c r="Q102" s="1555"/>
      <c r="R102" s="1555"/>
      <c r="S102" s="1555"/>
    </row>
    <row r="103" spans="7:19" ht="13.95" customHeight="1" x14ac:dyDescent="0.25">
      <c r="G103" s="2412"/>
      <c r="H103" s="2957" t="s">
        <v>730</v>
      </c>
      <c r="I103" s="2957"/>
      <c r="J103" s="2957"/>
      <c r="K103" s="2956" t="s">
        <v>731</v>
      </c>
      <c r="L103" s="2957"/>
      <c r="M103" s="2958"/>
      <c r="N103" s="2956" t="s">
        <v>732</v>
      </c>
      <c r="O103" s="2957"/>
      <c r="P103" s="2958"/>
      <c r="Q103" s="2956" t="s">
        <v>733</v>
      </c>
      <c r="R103" s="2957"/>
      <c r="S103" s="2957"/>
    </row>
    <row r="104" spans="7:19" x14ac:dyDescent="0.25">
      <c r="G104" s="2412"/>
      <c r="H104" s="1764" t="s">
        <v>1122</v>
      </c>
      <c r="I104" s="1764" t="s">
        <v>1123</v>
      </c>
      <c r="J104" s="1765" t="s">
        <v>761</v>
      </c>
      <c r="K104" s="1839" t="s">
        <v>1122</v>
      </c>
      <c r="L104" s="1764" t="s">
        <v>1123</v>
      </c>
      <c r="M104" s="1765" t="s">
        <v>761</v>
      </c>
      <c r="N104" s="1839" t="s">
        <v>1122</v>
      </c>
      <c r="O104" s="1764" t="s">
        <v>1123</v>
      </c>
      <c r="P104" s="1765" t="s">
        <v>761</v>
      </c>
      <c r="Q104" s="1839" t="s">
        <v>1122</v>
      </c>
      <c r="R104" s="1764" t="s">
        <v>1123</v>
      </c>
      <c r="S104" s="1764" t="s">
        <v>761</v>
      </c>
    </row>
    <row r="105" spans="7:19" x14ac:dyDescent="0.25">
      <c r="G105" s="440" t="s">
        <v>1124</v>
      </c>
      <c r="H105" s="780">
        <v>15</v>
      </c>
      <c r="I105" s="780">
        <v>56</v>
      </c>
      <c r="J105" s="2413">
        <v>71</v>
      </c>
      <c r="K105" s="2312">
        <v>28</v>
      </c>
      <c r="L105" s="780">
        <v>87</v>
      </c>
      <c r="M105" s="2413">
        <v>115</v>
      </c>
      <c r="N105" s="2312">
        <v>28</v>
      </c>
      <c r="O105" s="780">
        <v>134</v>
      </c>
      <c r="P105" s="780">
        <v>162</v>
      </c>
      <c r="Q105" s="2414" t="s">
        <v>635</v>
      </c>
      <c r="R105" s="2433">
        <v>0.54022988505747127</v>
      </c>
      <c r="S105" s="2433">
        <v>0.40869565217391307</v>
      </c>
    </row>
    <row r="106" spans="7:19" x14ac:dyDescent="0.25">
      <c r="G106" s="2415" t="s">
        <v>1125</v>
      </c>
      <c r="H106" s="2314">
        <v>10</v>
      </c>
      <c r="I106" s="2314">
        <v>22</v>
      </c>
      <c r="J106" s="2416">
        <v>32</v>
      </c>
      <c r="K106" s="2313">
        <v>30</v>
      </c>
      <c r="L106" s="2314">
        <v>38</v>
      </c>
      <c r="M106" s="2416">
        <v>68</v>
      </c>
      <c r="N106" s="2313">
        <v>26</v>
      </c>
      <c r="O106" s="2314">
        <v>60</v>
      </c>
      <c r="P106" s="2314">
        <v>86</v>
      </c>
      <c r="Q106" s="2434">
        <v>-0.13333333333333333</v>
      </c>
      <c r="R106" s="2435">
        <v>0.57894736842105265</v>
      </c>
      <c r="S106" s="2435">
        <v>0.26470588235294118</v>
      </c>
    </row>
    <row r="107" spans="7:19" x14ac:dyDescent="0.25">
      <c r="G107" s="440" t="s">
        <v>1126</v>
      </c>
      <c r="H107" s="780">
        <v>14</v>
      </c>
      <c r="I107" s="780">
        <v>36</v>
      </c>
      <c r="J107" s="2413">
        <v>50</v>
      </c>
      <c r="K107" s="2312">
        <v>22</v>
      </c>
      <c r="L107" s="780">
        <v>52</v>
      </c>
      <c r="M107" s="2413">
        <v>74</v>
      </c>
      <c r="N107" s="2312">
        <v>18</v>
      </c>
      <c r="O107" s="780">
        <v>29</v>
      </c>
      <c r="P107" s="780">
        <v>47</v>
      </c>
      <c r="Q107" s="2436">
        <v>-0.18181818181818182</v>
      </c>
      <c r="R107" s="2433">
        <v>-0.44230769230769229</v>
      </c>
      <c r="S107" s="2433">
        <v>-0.36486486486486486</v>
      </c>
    </row>
    <row r="108" spans="7:19" x14ac:dyDescent="0.25">
      <c r="G108" s="2415" t="s">
        <v>1127</v>
      </c>
      <c r="H108" s="2314">
        <v>0</v>
      </c>
      <c r="I108" s="2314">
        <v>8</v>
      </c>
      <c r="J108" s="2416">
        <v>8</v>
      </c>
      <c r="K108" s="2313">
        <v>0</v>
      </c>
      <c r="L108" s="2314">
        <v>8</v>
      </c>
      <c r="M108" s="2416">
        <v>8</v>
      </c>
      <c r="N108" s="2313">
        <v>0</v>
      </c>
      <c r="O108" s="2314">
        <v>12</v>
      </c>
      <c r="P108" s="2314">
        <v>12</v>
      </c>
      <c r="Q108" s="2434"/>
      <c r="R108" s="2435">
        <v>0.5</v>
      </c>
      <c r="S108" s="2435">
        <v>0.5</v>
      </c>
    </row>
    <row r="109" spans="7:19" x14ac:dyDescent="0.25">
      <c r="G109" s="440" t="s">
        <v>1128</v>
      </c>
      <c r="H109" s="780">
        <v>3</v>
      </c>
      <c r="I109" s="780">
        <v>15</v>
      </c>
      <c r="J109" s="2413">
        <v>18</v>
      </c>
      <c r="K109" s="2312">
        <v>6</v>
      </c>
      <c r="L109" s="780">
        <v>7</v>
      </c>
      <c r="M109" s="2413">
        <v>13</v>
      </c>
      <c r="N109" s="2312">
        <v>5</v>
      </c>
      <c r="O109" s="780">
        <v>9</v>
      </c>
      <c r="P109" s="780">
        <v>14</v>
      </c>
      <c r="Q109" s="2436">
        <v>-0.16666666666666666</v>
      </c>
      <c r="R109" s="2433">
        <v>0.2857142857142857</v>
      </c>
      <c r="S109" s="2433">
        <v>7.6923076923076927E-2</v>
      </c>
    </row>
    <row r="110" spans="7:19" x14ac:dyDescent="0.25">
      <c r="G110" s="2415" t="s">
        <v>1129</v>
      </c>
      <c r="H110" s="2314">
        <v>9</v>
      </c>
      <c r="I110" s="2314">
        <v>10</v>
      </c>
      <c r="J110" s="2416">
        <v>19</v>
      </c>
      <c r="K110" s="2313">
        <v>8</v>
      </c>
      <c r="L110" s="2314">
        <v>12</v>
      </c>
      <c r="M110" s="2416">
        <v>20</v>
      </c>
      <c r="N110" s="2313">
        <v>7</v>
      </c>
      <c r="O110" s="2314">
        <v>12</v>
      </c>
      <c r="P110" s="2314">
        <v>19</v>
      </c>
      <c r="Q110" s="2434">
        <v>-0.125</v>
      </c>
      <c r="R110" s="2417" t="s">
        <v>635</v>
      </c>
      <c r="S110" s="2435">
        <v>-0.05</v>
      </c>
    </row>
    <row r="111" spans="7:19" x14ac:dyDescent="0.25">
      <c r="G111" s="440" t="s">
        <v>1130</v>
      </c>
      <c r="H111" s="780">
        <v>24</v>
      </c>
      <c r="I111" s="780">
        <v>29</v>
      </c>
      <c r="J111" s="2413">
        <v>53</v>
      </c>
      <c r="K111" s="2312">
        <v>17</v>
      </c>
      <c r="L111" s="780">
        <v>27</v>
      </c>
      <c r="M111" s="2413">
        <v>44</v>
      </c>
      <c r="N111" s="2312">
        <v>16</v>
      </c>
      <c r="O111" s="780">
        <v>22</v>
      </c>
      <c r="P111" s="780">
        <v>38</v>
      </c>
      <c r="Q111" s="2436">
        <v>-5.8823529411764705E-2</v>
      </c>
      <c r="R111" s="2433">
        <v>-0.18518518518518517</v>
      </c>
      <c r="S111" s="2433">
        <v>-0.13636363636363635</v>
      </c>
    </row>
    <row r="112" spans="7:19" x14ac:dyDescent="0.25">
      <c r="G112" s="2415" t="s">
        <v>1131</v>
      </c>
      <c r="H112" s="2314">
        <v>6</v>
      </c>
      <c r="I112" s="2314">
        <v>9</v>
      </c>
      <c r="J112" s="2416">
        <v>15</v>
      </c>
      <c r="K112" s="2315">
        <v>12</v>
      </c>
      <c r="L112" s="2316">
        <v>15</v>
      </c>
      <c r="M112" s="2418">
        <v>27</v>
      </c>
      <c r="N112" s="2315">
        <v>12</v>
      </c>
      <c r="O112" s="2316">
        <v>21</v>
      </c>
      <c r="P112" s="2316">
        <v>33</v>
      </c>
      <c r="Q112" s="2419" t="s">
        <v>635</v>
      </c>
      <c r="R112" s="2435">
        <v>0.4</v>
      </c>
      <c r="S112" s="2435">
        <v>0.22222222222222221</v>
      </c>
    </row>
    <row r="113" spans="7:30" x14ac:dyDescent="0.25">
      <c r="G113" s="441" t="s">
        <v>1132</v>
      </c>
      <c r="H113" s="2061" t="s">
        <v>189</v>
      </c>
      <c r="I113" s="2061" t="s">
        <v>189</v>
      </c>
      <c r="J113" s="2420"/>
      <c r="K113" s="2317">
        <v>5</v>
      </c>
      <c r="L113" s="2318">
        <v>6</v>
      </c>
      <c r="M113" s="2421">
        <v>11</v>
      </c>
      <c r="N113" s="2317" t="s">
        <v>189</v>
      </c>
      <c r="O113" s="2318" t="s">
        <v>189</v>
      </c>
      <c r="P113" s="2318"/>
      <c r="Q113" s="2437"/>
      <c r="R113" s="2438"/>
      <c r="S113" s="2438"/>
    </row>
    <row r="114" spans="7:30" x14ac:dyDescent="0.25">
      <c r="G114" s="2415" t="s">
        <v>1133</v>
      </c>
      <c r="H114" s="2314" t="s">
        <v>189</v>
      </c>
      <c r="I114" s="2314" t="s">
        <v>189</v>
      </c>
      <c r="J114" s="2416"/>
      <c r="K114" s="2319">
        <v>7</v>
      </c>
      <c r="L114" s="1823">
        <v>57</v>
      </c>
      <c r="M114" s="2422">
        <v>64</v>
      </c>
      <c r="N114" s="2319" t="s">
        <v>189</v>
      </c>
      <c r="O114" s="1823" t="s">
        <v>189</v>
      </c>
      <c r="P114" s="1823"/>
      <c r="Q114" s="2439"/>
      <c r="R114" s="2440"/>
      <c r="S114" s="2440"/>
    </row>
    <row r="115" spans="7:30" x14ac:dyDescent="0.25">
      <c r="G115" s="441" t="s">
        <v>1134</v>
      </c>
      <c r="H115" s="2061">
        <v>41</v>
      </c>
      <c r="I115" s="2061">
        <v>38</v>
      </c>
      <c r="J115" s="2420">
        <v>79</v>
      </c>
      <c r="K115" s="2320">
        <v>36</v>
      </c>
      <c r="L115" s="2318">
        <v>30</v>
      </c>
      <c r="M115" s="2421">
        <v>66</v>
      </c>
      <c r="N115" s="2320">
        <v>11</v>
      </c>
      <c r="O115" s="2318">
        <v>11</v>
      </c>
      <c r="P115" s="2318">
        <v>22</v>
      </c>
      <c r="Q115" s="2441">
        <v>-0.69444444444444442</v>
      </c>
      <c r="R115" s="2438">
        <v>-0.6333333333333333</v>
      </c>
      <c r="S115" s="2438">
        <v>-0.66666666666666663</v>
      </c>
    </row>
    <row r="116" spans="7:30" x14ac:dyDescent="0.25">
      <c r="G116" s="2415" t="s">
        <v>1135</v>
      </c>
      <c r="H116" s="2314">
        <v>4</v>
      </c>
      <c r="I116" s="2314">
        <v>20</v>
      </c>
      <c r="J116" s="2416">
        <v>24</v>
      </c>
      <c r="K116" s="2321">
        <v>1</v>
      </c>
      <c r="L116" s="2316">
        <v>8</v>
      </c>
      <c r="M116" s="2418">
        <v>9</v>
      </c>
      <c r="N116" s="2321">
        <v>9</v>
      </c>
      <c r="O116" s="2316">
        <v>12</v>
      </c>
      <c r="P116" s="2316">
        <v>21</v>
      </c>
      <c r="Q116" s="2442">
        <v>8</v>
      </c>
      <c r="R116" s="2435">
        <v>0.5</v>
      </c>
      <c r="S116" s="2435">
        <v>1.3333333333333333</v>
      </c>
    </row>
    <row r="117" spans="7:30" x14ac:dyDescent="0.25">
      <c r="G117" s="441" t="s">
        <v>1136</v>
      </c>
      <c r="H117" s="2061" t="s">
        <v>189</v>
      </c>
      <c r="I117" s="2061" t="s">
        <v>189</v>
      </c>
      <c r="J117" s="2420"/>
      <c r="K117" s="2320">
        <v>1</v>
      </c>
      <c r="L117" s="2318">
        <v>6</v>
      </c>
      <c r="M117" s="2421">
        <v>7</v>
      </c>
      <c r="N117" s="2320">
        <v>7</v>
      </c>
      <c r="O117" s="2318">
        <v>11</v>
      </c>
      <c r="P117" s="2318">
        <v>18</v>
      </c>
      <c r="Q117" s="2441">
        <v>6</v>
      </c>
      <c r="R117" s="2438">
        <v>0.83333333333333337</v>
      </c>
      <c r="S117" s="2438">
        <v>1.5714285714285714</v>
      </c>
    </row>
    <row r="118" spans="7:30" x14ac:dyDescent="0.25">
      <c r="G118" s="2423" t="s">
        <v>761</v>
      </c>
      <c r="H118" s="2424">
        <v>126</v>
      </c>
      <c r="I118" s="2424">
        <v>243</v>
      </c>
      <c r="J118" s="2425">
        <v>369</v>
      </c>
      <c r="K118" s="2322">
        <v>173</v>
      </c>
      <c r="L118" s="2323">
        <v>353</v>
      </c>
      <c r="M118" s="2426">
        <v>526</v>
      </c>
      <c r="N118" s="2322">
        <v>139</v>
      </c>
      <c r="O118" s="2323">
        <v>333</v>
      </c>
      <c r="P118" s="2323">
        <v>472</v>
      </c>
      <c r="Q118" s="2431">
        <v>-0.19653179190751446</v>
      </c>
      <c r="R118" s="2432">
        <v>-5.6657223796033995E-2</v>
      </c>
      <c r="S118" s="2432">
        <v>-0.10266159695817491</v>
      </c>
    </row>
    <row r="119" spans="7:30" s="849" customFormat="1" ht="12" customHeight="1" x14ac:dyDescent="0.25">
      <c r="G119" s="802" t="s">
        <v>1680</v>
      </c>
      <c r="H119" s="2427"/>
      <c r="I119" s="2427"/>
      <c r="J119" s="2427"/>
      <c r="K119" s="2427"/>
      <c r="L119" s="2427"/>
      <c r="M119" s="2427"/>
      <c r="N119" s="2428"/>
      <c r="O119" s="2428"/>
      <c r="P119" s="2428"/>
      <c r="Q119" s="2428"/>
      <c r="R119" s="2428"/>
      <c r="S119" s="2429"/>
      <c r="T119" s="2"/>
      <c r="U119" s="2"/>
      <c r="V119" s="2"/>
      <c r="W119" s="2"/>
      <c r="X119" s="2"/>
      <c r="Y119" s="2"/>
      <c r="Z119" s="2"/>
      <c r="AC119" s="133"/>
      <c r="AD119" s="133"/>
    </row>
    <row r="120" spans="7:30" s="849" customFormat="1" ht="12" customHeight="1" x14ac:dyDescent="0.25">
      <c r="G120" s="802" t="s">
        <v>1681</v>
      </c>
      <c r="H120" s="2427"/>
      <c r="I120" s="2427"/>
      <c r="J120" s="2427"/>
      <c r="K120" s="2427"/>
      <c r="L120" s="2427"/>
      <c r="M120" s="2427"/>
      <c r="N120" s="2428"/>
      <c r="O120" s="2428"/>
      <c r="P120" s="2428"/>
      <c r="Q120" s="2428"/>
      <c r="R120" s="2428"/>
      <c r="S120" s="2429"/>
      <c r="T120" s="2"/>
      <c r="U120" s="2"/>
      <c r="V120" s="2"/>
      <c r="W120" s="2"/>
      <c r="X120" s="2"/>
      <c r="Y120" s="2"/>
      <c r="Z120" s="2"/>
      <c r="AC120" s="133"/>
      <c r="AD120" s="133"/>
    </row>
    <row r="121" spans="7:30" s="849" customFormat="1" ht="12" customHeight="1" x14ac:dyDescent="0.25">
      <c r="G121" s="802"/>
      <c r="H121" s="2427"/>
      <c r="I121" s="2427"/>
      <c r="J121" s="2427"/>
      <c r="K121" s="2427"/>
      <c r="L121" s="2"/>
      <c r="M121" s="2427"/>
      <c r="N121" s="2428"/>
      <c r="O121" s="2428"/>
      <c r="P121" s="2428"/>
      <c r="Q121" s="2428"/>
      <c r="R121" s="2428"/>
      <c r="S121" s="2429"/>
      <c r="T121" s="2"/>
      <c r="U121" s="2"/>
      <c r="V121" s="2"/>
      <c r="W121" s="2"/>
      <c r="X121" s="2"/>
      <c r="Y121" s="2"/>
      <c r="Z121" s="2"/>
      <c r="AC121" s="133"/>
      <c r="AD121" s="133"/>
    </row>
    <row r="122" spans="7:30" x14ac:dyDescent="0.25">
      <c r="H122" s="11"/>
      <c r="I122" s="11"/>
      <c r="J122" s="11"/>
      <c r="K122" s="11"/>
      <c r="M122" s="11"/>
      <c r="N122" s="204"/>
    </row>
    <row r="123" spans="7:30" ht="16.2" x14ac:dyDescent="0.25">
      <c r="G123" s="2411" t="s">
        <v>1682</v>
      </c>
      <c r="H123" s="1404"/>
      <c r="I123" s="1555"/>
      <c r="J123" s="1555"/>
      <c r="K123" s="1555"/>
      <c r="M123" s="72"/>
      <c r="N123" s="204"/>
      <c r="R123" s="573"/>
    </row>
    <row r="124" spans="7:30" ht="28.2" customHeight="1" x14ac:dyDescent="0.25">
      <c r="G124" s="2412"/>
      <c r="H124" s="2957" t="s">
        <v>1683</v>
      </c>
      <c r="I124" s="2957"/>
      <c r="J124" s="2958"/>
      <c r="K124" s="2957" t="s">
        <v>733</v>
      </c>
      <c r="N124" s="204"/>
    </row>
    <row r="125" spans="7:30" x14ac:dyDescent="0.25">
      <c r="G125" s="2412"/>
      <c r="H125" s="1764" t="s">
        <v>730</v>
      </c>
      <c r="I125" s="1764" t="s">
        <v>731</v>
      </c>
      <c r="J125" s="1765" t="s">
        <v>732</v>
      </c>
      <c r="K125" s="2957"/>
      <c r="N125" s="204"/>
    </row>
    <row r="126" spans="7:30" x14ac:dyDescent="0.25">
      <c r="G126" s="440" t="s">
        <v>1124</v>
      </c>
      <c r="H126" s="780">
        <v>2</v>
      </c>
      <c r="I126" s="780">
        <v>5</v>
      </c>
      <c r="J126" s="2413">
        <v>8</v>
      </c>
      <c r="K126" s="391">
        <f>(J126-I126)/I126</f>
        <v>0.6</v>
      </c>
      <c r="N126" s="204"/>
    </row>
    <row r="127" spans="7:30" x14ac:dyDescent="0.25">
      <c r="G127" s="2415" t="s">
        <v>1125</v>
      </c>
      <c r="H127" s="1823">
        <v>4</v>
      </c>
      <c r="I127" s="1823">
        <v>7</v>
      </c>
      <c r="J127" s="2422">
        <v>3</v>
      </c>
      <c r="K127" s="1834">
        <f t="shared" ref="K127" si="4">(J127-I127)/I127</f>
        <v>-0.5714285714285714</v>
      </c>
      <c r="N127" s="204"/>
    </row>
    <row r="128" spans="7:30" x14ac:dyDescent="0.25">
      <c r="G128" s="441" t="s">
        <v>1131</v>
      </c>
      <c r="H128" s="2061" t="s">
        <v>635</v>
      </c>
      <c r="I128" s="2061" t="s">
        <v>635</v>
      </c>
      <c r="J128" s="2420">
        <v>4</v>
      </c>
      <c r="K128" s="2430">
        <v>1</v>
      </c>
      <c r="N128" s="204"/>
    </row>
    <row r="129" spans="7:14" x14ac:dyDescent="0.25">
      <c r="G129" s="2504" t="s">
        <v>1134</v>
      </c>
      <c r="H129" s="2505" t="s">
        <v>635</v>
      </c>
      <c r="I129" s="2505" t="s">
        <v>635</v>
      </c>
      <c r="J129" s="2506">
        <v>3</v>
      </c>
      <c r="K129" s="2507">
        <v>1</v>
      </c>
      <c r="N129" s="204"/>
    </row>
    <row r="130" spans="7:14" x14ac:dyDescent="0.25">
      <c r="G130" s="2508" t="s">
        <v>761</v>
      </c>
      <c r="H130" s="2509">
        <f>SUM(H126:H128)</f>
        <v>6</v>
      </c>
      <c r="I130" s="2509">
        <f>SUM(I126:I128)</f>
        <v>12</v>
      </c>
      <c r="J130" s="2510">
        <f>SUM(J126:J129)</f>
        <v>18</v>
      </c>
      <c r="K130" s="2511">
        <f>(J130-I130)/I130</f>
        <v>0.5</v>
      </c>
      <c r="N130" s="204"/>
    </row>
    <row r="131" spans="7:14" x14ac:dyDescent="0.25">
      <c r="G131" s="802" t="s">
        <v>1684</v>
      </c>
      <c r="H131" s="2427"/>
      <c r="I131" s="2427"/>
      <c r="J131" s="2427"/>
      <c r="K131" s="2427"/>
      <c r="N131" s="204"/>
    </row>
    <row r="132" spans="7:14" x14ac:dyDescent="0.25">
      <c r="N132" s="204"/>
    </row>
    <row r="133" spans="7:14" x14ac:dyDescent="0.25">
      <c r="N133" s="204"/>
    </row>
    <row r="134" spans="7:14" x14ac:dyDescent="0.25">
      <c r="N134" s="204"/>
    </row>
    <row r="135" spans="7:14" x14ac:dyDescent="0.25">
      <c r="N135" s="204"/>
    </row>
    <row r="136" spans="7:14" x14ac:dyDescent="0.25">
      <c r="L136" s="421"/>
      <c r="N136" s="204"/>
    </row>
    <row r="137" spans="7:14" hidden="1" x14ac:dyDescent="0.25">
      <c r="N137" s="204"/>
    </row>
    <row r="138" spans="7:14" hidden="1" x14ac:dyDescent="0.25">
      <c r="N138" s="204"/>
    </row>
  </sheetData>
  <sheetProtection algorithmName="SHA-512" hashValue="XddDMx8/MdbTgUAgdGdEYWOGv555ItJbjCsqfK25exCm49UR9t9wktTTrkptJLWeVxi01FMZJntEXP9hUk6tEQ==" saltValue="IS8K0PR65mB+Wls4b88+Vg==" spinCount="100000" sheet="1" objects="1" scenarios="1"/>
  <mergeCells count="20">
    <mergeCell ref="H124:J124"/>
    <mergeCell ref="K124:K125"/>
    <mergeCell ref="H103:J103"/>
    <mergeCell ref="H26:L26"/>
    <mergeCell ref="G89:O91"/>
    <mergeCell ref="H75:I75"/>
    <mergeCell ref="N75:Q75"/>
    <mergeCell ref="R75:U75"/>
    <mergeCell ref="K103:M103"/>
    <mergeCell ref="N103:P103"/>
    <mergeCell ref="Q103:S103"/>
    <mergeCell ref="G9:Q10"/>
    <mergeCell ref="G55:AB57"/>
    <mergeCell ref="H14:L14"/>
    <mergeCell ref="M14:P14"/>
    <mergeCell ref="Q14:T14"/>
    <mergeCell ref="U14:AC14"/>
    <mergeCell ref="M26:P26"/>
    <mergeCell ref="Q26:T26"/>
    <mergeCell ref="U26:AC26"/>
  </mergeCells>
  <pageMargins left="0.7" right="0.7" top="0.75" bottom="0.75" header="0.3" footer="0.3"/>
  <pageSetup paperSize="9" scale="26" fitToHeight="0"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CEFF-A7C1-4CA7-91F5-FE69D051449E}">
  <sheetPr codeName="Sheet32">
    <tabColor theme="7" tint="0.39997558519241921"/>
    <pageSetUpPr fitToPage="1"/>
  </sheetPr>
  <dimension ref="A1:AC100"/>
  <sheetViews>
    <sheetView showGridLines="0" zoomScale="70" zoomScaleNormal="70" workbookViewId="0"/>
  </sheetViews>
  <sheetFormatPr defaultColWidth="0" defaultRowHeight="0" customHeight="1" zeroHeight="1" x14ac:dyDescent="0.25"/>
  <cols>
    <col min="1" max="1" width="3.6640625" style="2" customWidth="1"/>
    <col min="2" max="5" width="9.109375" style="2" customWidth="1"/>
    <col min="6" max="6" width="4.33203125" style="2" customWidth="1"/>
    <col min="7" max="7" width="15.33203125" style="2" customWidth="1"/>
    <col min="8" max="8" width="30.33203125" style="2" customWidth="1"/>
    <col min="9" max="9" width="47.6640625" style="2" customWidth="1"/>
    <col min="10" max="11" width="29.6640625" style="2" customWidth="1"/>
    <col min="12" max="12" width="29.33203125" style="2" customWidth="1"/>
    <col min="13" max="14" width="25.6640625" style="2" customWidth="1"/>
    <col min="15" max="22" width="13.5546875" style="2" hidden="1" customWidth="1"/>
    <col min="23" max="23" width="12.6640625" style="2" hidden="1" customWidth="1"/>
    <col min="24" max="24" width="13.33203125" style="2" hidden="1" customWidth="1"/>
    <col min="25" max="25" width="11.5546875" style="2" hidden="1" customWidth="1"/>
    <col min="26" max="29" width="12.6640625" style="2" hidden="1" customWidth="1"/>
    <col min="30" max="16384" width="9.5546875" style="2" hidden="1"/>
  </cols>
  <sheetData>
    <row r="1" spans="2:18" ht="13.5" customHeight="1" x14ac:dyDescent="0.25"/>
    <row r="2" spans="2:18" ht="13.5" customHeight="1" x14ac:dyDescent="0.25"/>
    <row r="3" spans="2:18" ht="13.5" customHeight="1" x14ac:dyDescent="0.25"/>
    <row r="4" spans="2:18" ht="13.5" customHeight="1" x14ac:dyDescent="0.25"/>
    <row r="5" spans="2:18" customFormat="1" ht="14.4" x14ac:dyDescent="0.3">
      <c r="B5" s="141"/>
      <c r="C5" s="141"/>
      <c r="D5" s="141"/>
      <c r="E5" s="141"/>
      <c r="G5" s="141"/>
      <c r="H5" s="141"/>
      <c r="I5" s="141"/>
      <c r="J5" s="141"/>
      <c r="K5" s="141"/>
      <c r="L5" s="141"/>
      <c r="M5" s="141"/>
      <c r="N5" s="146"/>
      <c r="O5" s="2"/>
      <c r="P5" s="2"/>
      <c r="Q5" s="2"/>
    </row>
    <row r="6" spans="2:18" customFormat="1" ht="21" x14ac:dyDescent="0.4">
      <c r="B6" s="142" t="s">
        <v>1</v>
      </c>
      <c r="C6" s="141"/>
      <c r="D6" s="141"/>
      <c r="E6" s="141"/>
      <c r="G6" s="142" t="s">
        <v>1931</v>
      </c>
      <c r="H6" s="141"/>
      <c r="I6" s="141"/>
      <c r="J6" s="141"/>
      <c r="K6" s="141"/>
      <c r="L6" s="141"/>
      <c r="M6" s="141"/>
      <c r="N6" s="146"/>
      <c r="O6" s="2"/>
      <c r="P6" s="2"/>
      <c r="Q6" s="2"/>
    </row>
    <row r="7" spans="2:18" customFormat="1" ht="15" thickBot="1" x14ac:dyDescent="0.35">
      <c r="B7" s="143"/>
      <c r="C7" s="143"/>
      <c r="D7" s="143"/>
      <c r="E7" s="143"/>
      <c r="G7" s="143"/>
      <c r="H7" s="143"/>
      <c r="I7" s="143"/>
      <c r="J7" s="143"/>
      <c r="K7" s="143"/>
      <c r="L7" s="143"/>
      <c r="M7" s="143"/>
      <c r="N7" s="146"/>
      <c r="O7" s="2"/>
      <c r="P7" s="2"/>
      <c r="Q7" s="2"/>
    </row>
    <row r="8" spans="2:18" ht="13.5" customHeight="1" x14ac:dyDescent="0.25"/>
    <row r="9" spans="2:18" ht="13.8" x14ac:dyDescent="0.25">
      <c r="G9" s="2951" t="s">
        <v>1137</v>
      </c>
      <c r="H9" s="2951"/>
      <c r="I9" s="2951"/>
      <c r="J9" s="2951"/>
      <c r="K9" s="2951"/>
      <c r="L9" s="2951"/>
      <c r="M9" s="2951"/>
      <c r="N9" s="44"/>
    </row>
    <row r="10" spans="2:18" ht="13.8" x14ac:dyDescent="0.25">
      <c r="G10" s="2951"/>
      <c r="H10" s="2951"/>
      <c r="I10" s="2951"/>
      <c r="J10" s="2951"/>
      <c r="K10" s="2951"/>
      <c r="L10" s="2951"/>
      <c r="M10" s="2951"/>
      <c r="N10" s="44"/>
    </row>
    <row r="11" spans="2:18" ht="13.5" customHeight="1" x14ac:dyDescent="0.25"/>
    <row r="12" spans="2:18" ht="13.5" customHeight="1" x14ac:dyDescent="0.25"/>
    <row r="13" spans="2:18" ht="13.5" customHeight="1" x14ac:dyDescent="0.25">
      <c r="G13" s="1532" t="s">
        <v>55</v>
      </c>
      <c r="H13" s="440"/>
      <c r="I13" s="440"/>
      <c r="J13" s="440"/>
      <c r="K13" s="440"/>
      <c r="L13" s="440"/>
      <c r="M13" s="440"/>
    </row>
    <row r="14" spans="2:18" ht="13.5" customHeight="1" x14ac:dyDescent="0.25">
      <c r="G14" s="1533"/>
      <c r="H14" s="1533"/>
      <c r="I14" s="1534"/>
      <c r="J14" s="1535" t="s">
        <v>730</v>
      </c>
      <c r="K14" s="1535" t="s">
        <v>731</v>
      </c>
      <c r="L14" s="1536" t="s">
        <v>732</v>
      </c>
      <c r="M14" s="1535" t="s">
        <v>733</v>
      </c>
      <c r="O14" s="71"/>
      <c r="P14" s="71"/>
      <c r="Q14" s="71"/>
      <c r="R14" s="54"/>
    </row>
    <row r="15" spans="2:18" ht="13.5" customHeight="1" x14ac:dyDescent="0.25">
      <c r="G15" s="2970" t="s">
        <v>1138</v>
      </c>
      <c r="H15" s="2970"/>
      <c r="I15" s="1537"/>
      <c r="J15" s="1537">
        <v>164</v>
      </c>
      <c r="K15" s="1537">
        <v>163</v>
      </c>
      <c r="L15" s="1538">
        <v>67</v>
      </c>
      <c r="M15" s="1341">
        <f>(L15-K15)/K15</f>
        <v>-0.58895705521472397</v>
      </c>
      <c r="R15" s="57"/>
    </row>
    <row r="16" spans="2:18" ht="13.5" customHeight="1" x14ac:dyDescent="0.25">
      <c r="G16" s="782" t="s">
        <v>1139</v>
      </c>
      <c r="H16" s="1404"/>
      <c r="I16" s="742"/>
      <c r="J16" s="742"/>
      <c r="K16" s="742"/>
      <c r="L16" s="742"/>
      <c r="M16" s="919"/>
      <c r="R16" s="57"/>
    </row>
    <row r="17" spans="7:22" ht="13.5" customHeight="1" x14ac:dyDescent="0.25">
      <c r="G17" s="782"/>
      <c r="H17" s="1404"/>
      <c r="I17" s="742"/>
      <c r="J17" s="742"/>
      <c r="K17" s="742"/>
      <c r="L17" s="742"/>
      <c r="M17" s="919"/>
      <c r="R17" s="57"/>
    </row>
    <row r="18" spans="7:22" ht="13.5" customHeight="1" x14ac:dyDescent="0.25">
      <c r="G18" s="49"/>
      <c r="H18" s="1539"/>
      <c r="I18" s="1539"/>
      <c r="J18" s="440"/>
      <c r="K18" s="440"/>
      <c r="L18" s="440"/>
      <c r="M18" s="440"/>
      <c r="Q18" s="46"/>
    </row>
    <row r="19" spans="7:22" ht="13.5" customHeight="1" x14ac:dyDescent="0.25">
      <c r="G19" s="1532" t="s">
        <v>56</v>
      </c>
      <c r="H19" s="440"/>
      <c r="I19" s="440"/>
      <c r="J19" s="440"/>
      <c r="K19" s="440"/>
      <c r="L19" s="440"/>
      <c r="M19" s="440"/>
      <c r="Q19" s="23"/>
    </row>
    <row r="20" spans="7:22" ht="13.5" customHeight="1" x14ac:dyDescent="0.25">
      <c r="G20" s="2972"/>
      <c r="H20" s="2972"/>
      <c r="I20" s="1534"/>
      <c r="J20" s="1535" t="s">
        <v>730</v>
      </c>
      <c r="K20" s="1535" t="s">
        <v>731</v>
      </c>
      <c r="L20" s="1536" t="s">
        <v>732</v>
      </c>
      <c r="M20" s="1535" t="s">
        <v>733</v>
      </c>
      <c r="N20" s="54"/>
      <c r="O20" s="54"/>
      <c r="P20" s="54"/>
      <c r="S20" s="54"/>
      <c r="T20" s="54"/>
      <c r="U20" s="54"/>
      <c r="V20" s="54"/>
    </row>
    <row r="21" spans="7:22" ht="14.1" customHeight="1" x14ac:dyDescent="0.25">
      <c r="G21" s="2973" t="s">
        <v>1736</v>
      </c>
      <c r="H21" s="2973"/>
      <c r="I21" s="453"/>
      <c r="J21" s="780" t="s">
        <v>1740</v>
      </c>
      <c r="K21" s="780" t="s">
        <v>1741</v>
      </c>
      <c r="L21" s="1540">
        <v>0</v>
      </c>
      <c r="M21" s="188">
        <f>(L21-5)/5</f>
        <v>-1</v>
      </c>
      <c r="N21" s="55"/>
      <c r="Q21" s="55"/>
      <c r="S21" s="55"/>
      <c r="T21" s="55"/>
      <c r="U21" s="55"/>
      <c r="V21" s="55"/>
    </row>
    <row r="22" spans="7:22" ht="14.1" customHeight="1" x14ac:dyDescent="0.25">
      <c r="G22" s="2974" t="s">
        <v>1141</v>
      </c>
      <c r="H22" s="2974"/>
      <c r="I22" s="2534"/>
      <c r="J22" s="2535">
        <v>271</v>
      </c>
      <c r="K22" s="2535">
        <v>384</v>
      </c>
      <c r="L22" s="2536">
        <v>192</v>
      </c>
      <c r="M22" s="2537">
        <f t="shared" ref="M22" si="0">(L22-K22)/K22</f>
        <v>-0.5</v>
      </c>
      <c r="N22" s="55"/>
      <c r="Q22" s="55"/>
      <c r="S22" s="55"/>
      <c r="T22" s="55"/>
      <c r="U22" s="55"/>
      <c r="V22" s="55"/>
    </row>
    <row r="23" spans="7:22" ht="31.95" customHeight="1" x14ac:dyDescent="0.25">
      <c r="G23" s="2975" t="s">
        <v>1737</v>
      </c>
      <c r="H23" s="2975"/>
      <c r="I23" s="2975"/>
      <c r="J23" s="2975"/>
      <c r="K23" s="2975"/>
      <c r="L23" s="2975"/>
      <c r="M23" s="2975"/>
      <c r="N23" s="55"/>
      <c r="P23" s="55"/>
      <c r="R23" s="55"/>
      <c r="S23" s="55"/>
      <c r="T23" s="55"/>
      <c r="U23" s="55"/>
    </row>
    <row r="24" spans="7:22" ht="13.8" x14ac:dyDescent="0.25">
      <c r="G24" s="2951" t="s">
        <v>1734</v>
      </c>
      <c r="H24" s="2951"/>
      <c r="I24" s="2951"/>
      <c r="J24" s="2951"/>
      <c r="K24" s="2951"/>
      <c r="L24" s="2951"/>
      <c r="M24" s="2951"/>
      <c r="N24" s="55"/>
      <c r="P24" s="55"/>
      <c r="R24" s="55"/>
      <c r="S24" s="55"/>
      <c r="T24" s="55"/>
      <c r="U24" s="55"/>
    </row>
    <row r="25" spans="7:22" ht="13.8" x14ac:dyDescent="0.25">
      <c r="G25" s="2859" t="s">
        <v>1735</v>
      </c>
      <c r="H25" s="2859"/>
      <c r="I25" s="2859"/>
      <c r="J25" s="2859"/>
      <c r="K25" s="2859"/>
      <c r="L25" s="2859"/>
      <c r="M25" s="2859"/>
      <c r="N25" s="55"/>
      <c r="P25" s="55"/>
      <c r="R25" s="55"/>
      <c r="S25" s="55"/>
      <c r="T25" s="55"/>
      <c r="U25" s="55"/>
    </row>
    <row r="26" spans="7:22" ht="13.8" x14ac:dyDescent="0.25">
      <c r="G26" s="49"/>
      <c r="H26" s="49"/>
      <c r="I26" s="1539"/>
      <c r="J26" s="440"/>
      <c r="K26" s="440"/>
      <c r="L26" s="844"/>
      <c r="M26" s="844"/>
      <c r="N26" s="55"/>
      <c r="P26" s="55"/>
      <c r="R26" s="55"/>
      <c r="S26" s="55"/>
      <c r="T26" s="55"/>
      <c r="U26" s="55"/>
    </row>
    <row r="27" spans="7:22" ht="14.1" customHeight="1" x14ac:dyDescent="0.25">
      <c r="G27" s="1542" t="s">
        <v>1142</v>
      </c>
      <c r="H27" s="49"/>
      <c r="I27" s="1539"/>
      <c r="J27" s="440"/>
      <c r="K27" s="440"/>
      <c r="L27" s="844"/>
      <c r="M27" s="844"/>
      <c r="N27" s="55"/>
      <c r="P27" s="55"/>
      <c r="R27" s="55"/>
      <c r="S27" s="55"/>
      <c r="T27" s="55"/>
      <c r="U27" s="55"/>
    </row>
    <row r="28" spans="7:22" ht="14.1" customHeight="1" x14ac:dyDescent="0.25">
      <c r="G28" s="1532" t="s">
        <v>1633</v>
      </c>
      <c r="H28" s="440"/>
      <c r="I28" s="440"/>
      <c r="J28" s="440"/>
      <c r="K28" s="440"/>
      <c r="L28" s="440"/>
      <c r="M28" s="844"/>
      <c r="N28" s="55"/>
      <c r="P28" s="55"/>
      <c r="R28" s="55"/>
      <c r="S28" s="55"/>
      <c r="T28" s="55"/>
      <c r="U28" s="55"/>
    </row>
    <row r="29" spans="7:22" ht="14.1" customHeight="1" x14ac:dyDescent="0.25">
      <c r="G29" s="1533"/>
      <c r="H29" s="1534"/>
      <c r="I29" s="1534"/>
      <c r="J29" s="1535" t="s">
        <v>730</v>
      </c>
      <c r="K29" s="1535" t="s">
        <v>731</v>
      </c>
      <c r="L29" s="1536" t="s">
        <v>732</v>
      </c>
      <c r="M29" s="1535" t="s">
        <v>733</v>
      </c>
      <c r="N29" s="185"/>
      <c r="O29" s="186"/>
      <c r="Q29" s="55"/>
      <c r="S29" s="55"/>
      <c r="T29" s="55"/>
      <c r="U29" s="55"/>
      <c r="V29" s="55"/>
    </row>
    <row r="30" spans="7:22" ht="14.1" customHeight="1" x14ac:dyDescent="0.25">
      <c r="G30" s="440" t="s">
        <v>1143</v>
      </c>
      <c r="H30" s="440"/>
      <c r="I30" s="440"/>
      <c r="J30" s="742">
        <v>5</v>
      </c>
      <c r="K30" s="742">
        <v>7</v>
      </c>
      <c r="L30" s="1540">
        <v>7</v>
      </c>
      <c r="M30" s="188"/>
      <c r="N30" s="55"/>
      <c r="Q30" s="55"/>
      <c r="S30" s="55"/>
      <c r="T30" s="55"/>
      <c r="U30" s="55"/>
      <c r="V30" s="55"/>
    </row>
    <row r="31" spans="7:22" ht="14.1" customHeight="1" x14ac:dyDescent="0.25">
      <c r="G31" s="2971" t="s">
        <v>1144</v>
      </c>
      <c r="H31" s="2971"/>
      <c r="I31" s="1543"/>
      <c r="J31" s="1544">
        <v>1</v>
      </c>
      <c r="K31" s="1544">
        <v>1</v>
      </c>
      <c r="L31" s="1545">
        <v>1</v>
      </c>
      <c r="M31" s="1546"/>
      <c r="N31" s="55"/>
      <c r="Q31" s="55"/>
      <c r="S31" s="55"/>
      <c r="T31" s="55"/>
      <c r="U31" s="55"/>
      <c r="V31" s="55"/>
    </row>
    <row r="32" spans="7:22" ht="14.1" customHeight="1" x14ac:dyDescent="0.25">
      <c r="G32" s="1547" t="s">
        <v>1145</v>
      </c>
      <c r="H32" s="1548"/>
      <c r="I32" s="1549"/>
      <c r="J32" s="1550"/>
      <c r="K32" s="1550"/>
      <c r="L32" s="1551"/>
      <c r="M32" s="1552"/>
      <c r="N32" s="55"/>
      <c r="P32" s="55"/>
      <c r="R32" s="55"/>
      <c r="S32" s="55"/>
      <c r="T32" s="55"/>
      <c r="U32" s="55"/>
    </row>
    <row r="33" spans="7:22" ht="14.1" customHeight="1" x14ac:dyDescent="0.25">
      <c r="G33" s="1547" t="s">
        <v>1146</v>
      </c>
      <c r="H33" s="1548"/>
      <c r="I33" s="1549"/>
      <c r="J33" s="1550"/>
      <c r="K33" s="1550"/>
      <c r="L33" s="1551"/>
      <c r="M33" s="1552"/>
      <c r="N33" s="55"/>
      <c r="P33" s="55"/>
      <c r="R33" s="55"/>
      <c r="S33" s="55"/>
      <c r="T33" s="55"/>
      <c r="U33" s="55"/>
    </row>
    <row r="34" spans="7:22" ht="14.1" customHeight="1" x14ac:dyDescent="0.25">
      <c r="G34" s="49"/>
      <c r="H34" s="49"/>
      <c r="I34" s="1539"/>
      <c r="J34" s="440"/>
      <c r="K34" s="440"/>
      <c r="L34" s="844"/>
      <c r="M34" s="844"/>
      <c r="N34" s="55"/>
      <c r="P34" s="55"/>
      <c r="R34" s="55"/>
      <c r="S34" s="55"/>
      <c r="T34" s="55"/>
      <c r="U34" s="55"/>
    </row>
    <row r="35" spans="7:22" ht="14.1" customHeight="1" x14ac:dyDescent="0.25">
      <c r="G35" s="49"/>
      <c r="H35" s="49"/>
      <c r="I35" s="1539"/>
      <c r="J35" s="440"/>
      <c r="K35" s="440"/>
      <c r="L35" s="844"/>
      <c r="M35" s="844"/>
      <c r="N35" s="55"/>
      <c r="P35" s="55"/>
      <c r="R35" s="55"/>
      <c r="S35" s="55"/>
      <c r="T35" s="55"/>
      <c r="U35" s="55"/>
    </row>
    <row r="36" spans="7:22" ht="14.1" customHeight="1" x14ac:dyDescent="0.25">
      <c r="G36" s="1542" t="s">
        <v>1147</v>
      </c>
      <c r="H36" s="49"/>
      <c r="I36" s="1539"/>
      <c r="J36" s="440"/>
      <c r="K36" s="440"/>
      <c r="L36" s="844"/>
      <c r="M36" s="844"/>
      <c r="N36" s="55"/>
      <c r="Q36" s="55"/>
      <c r="S36" s="55"/>
      <c r="T36" s="55"/>
      <c r="U36" s="55"/>
      <c r="V36" s="55"/>
    </row>
    <row r="37" spans="7:22" ht="14.1" customHeight="1" x14ac:dyDescent="0.25">
      <c r="G37" s="1532" t="s">
        <v>1632</v>
      </c>
      <c r="H37" s="440"/>
      <c r="I37" s="440"/>
      <c r="J37" s="440"/>
      <c r="K37" s="440"/>
      <c r="L37" s="844"/>
      <c r="M37" s="844"/>
      <c r="N37" s="55"/>
      <c r="Q37" s="55"/>
      <c r="S37" s="55"/>
      <c r="T37" s="55"/>
      <c r="U37" s="55"/>
      <c r="V37" s="55"/>
    </row>
    <row r="38" spans="7:22" ht="15" customHeight="1" x14ac:dyDescent="0.25">
      <c r="G38" s="1533"/>
      <c r="H38" s="1533"/>
      <c r="I38" s="1534"/>
      <c r="J38" s="1535" t="s">
        <v>730</v>
      </c>
      <c r="K38" s="1535" t="s">
        <v>731</v>
      </c>
      <c r="L38" s="1536" t="s">
        <v>732</v>
      </c>
      <c r="M38" s="1535" t="s">
        <v>733</v>
      </c>
      <c r="N38" s="55"/>
      <c r="Q38" s="55"/>
      <c r="S38" s="55"/>
      <c r="T38" s="55"/>
      <c r="U38" s="55"/>
      <c r="V38" s="55"/>
    </row>
    <row r="39" spans="7:22" ht="14.1" customHeight="1" x14ac:dyDescent="0.25">
      <c r="G39" s="440" t="s">
        <v>1148</v>
      </c>
      <c r="H39" s="440"/>
      <c r="I39" s="440"/>
      <c r="J39" s="742" t="s">
        <v>635</v>
      </c>
      <c r="K39" s="742" t="s">
        <v>635</v>
      </c>
      <c r="L39" s="1540" t="s">
        <v>635</v>
      </c>
      <c r="M39" s="429"/>
      <c r="N39" s="55"/>
      <c r="P39" s="55"/>
      <c r="R39" s="55"/>
      <c r="S39" s="55"/>
      <c r="T39" s="55"/>
      <c r="U39" s="55"/>
    </row>
    <row r="40" spans="7:22" ht="14.1" customHeight="1" x14ac:dyDescent="0.25">
      <c r="G40" s="1553" t="s">
        <v>1149</v>
      </c>
      <c r="H40" s="1553"/>
      <c r="I40" s="1541"/>
      <c r="J40" s="1544">
        <v>0</v>
      </c>
      <c r="K40" s="1544">
        <v>0</v>
      </c>
      <c r="L40" s="1554">
        <v>0</v>
      </c>
      <c r="M40" s="1546"/>
      <c r="N40" s="55"/>
      <c r="P40" s="55"/>
      <c r="R40" s="55"/>
      <c r="S40" s="55"/>
      <c r="T40" s="55"/>
      <c r="U40" s="55"/>
    </row>
    <row r="41" spans="7:22" ht="13.5" customHeight="1" x14ac:dyDescent="0.25">
      <c r="G41" s="1555"/>
      <c r="H41" s="1555"/>
      <c r="I41" s="1556"/>
      <c r="J41" s="1556"/>
      <c r="K41" s="440"/>
      <c r="L41" s="844"/>
      <c r="M41" s="844"/>
      <c r="N41" s="24"/>
      <c r="O41" s="47"/>
      <c r="P41" s="24"/>
      <c r="Q41" s="24"/>
      <c r="R41" s="47"/>
      <c r="S41" s="15"/>
      <c r="T41" s="15"/>
      <c r="U41" s="48"/>
    </row>
    <row r="42" spans="7:22" ht="13.5" customHeight="1" x14ac:dyDescent="0.25">
      <c r="G42" s="1555"/>
      <c r="H42" s="1555"/>
      <c r="I42" s="1556"/>
      <c r="J42" s="1556"/>
      <c r="K42" s="440"/>
      <c r="L42" s="844"/>
      <c r="M42" s="844"/>
      <c r="N42" s="24"/>
      <c r="O42" s="47"/>
      <c r="P42" s="24"/>
      <c r="Q42" s="24"/>
      <c r="R42" s="47"/>
      <c r="S42" s="15"/>
      <c r="T42" s="15"/>
      <c r="U42" s="48"/>
    </row>
    <row r="43" spans="7:22" ht="13.5" customHeight="1" x14ac:dyDescent="0.25">
      <c r="G43" s="1542" t="s">
        <v>1150</v>
      </c>
      <c r="H43" s="38"/>
      <c r="I43" s="13"/>
      <c r="J43" s="49"/>
      <c r="K43" s="49"/>
      <c r="L43" s="13"/>
      <c r="M43" s="742"/>
      <c r="N43" s="489"/>
      <c r="O43" s="47"/>
      <c r="P43" s="24"/>
      <c r="Q43" s="24"/>
      <c r="R43" s="47"/>
      <c r="S43" s="15"/>
      <c r="T43" s="15"/>
      <c r="U43" s="48"/>
    </row>
    <row r="44" spans="7:22" ht="13.5" customHeight="1" x14ac:dyDescent="0.25">
      <c r="G44" s="1557" t="s">
        <v>1634</v>
      </c>
      <c r="H44" s="38"/>
      <c r="I44" s="13"/>
      <c r="J44" s="49"/>
      <c r="K44" s="49"/>
      <c r="L44" s="13"/>
      <c r="M44" s="742"/>
      <c r="N44" s="24"/>
      <c r="O44" s="47"/>
      <c r="P44" s="24"/>
      <c r="Q44" s="24"/>
      <c r="R44" s="47"/>
      <c r="S44" s="15"/>
      <c r="T44" s="15"/>
      <c r="U44" s="48"/>
    </row>
    <row r="45" spans="7:22" ht="13.5" customHeight="1" x14ac:dyDescent="0.25">
      <c r="G45" s="2972"/>
      <c r="H45" s="2972"/>
      <c r="I45" s="1535"/>
      <c r="J45" s="1535" t="s">
        <v>730</v>
      </c>
      <c r="K45" s="1535" t="s">
        <v>731</v>
      </c>
      <c r="L45" s="1536" t="s">
        <v>732</v>
      </c>
      <c r="M45" s="1535" t="s">
        <v>733</v>
      </c>
      <c r="N45" s="24"/>
      <c r="O45" s="47"/>
      <c r="P45" s="24"/>
      <c r="Q45" s="24"/>
      <c r="R45" s="47"/>
      <c r="S45" s="15"/>
      <c r="T45" s="15"/>
      <c r="U45" s="48"/>
    </row>
    <row r="46" spans="7:22" ht="13.5" customHeight="1" x14ac:dyDescent="0.25">
      <c r="G46" s="1110" t="s">
        <v>1151</v>
      </c>
      <c r="H46" s="1110"/>
      <c r="I46" s="1110"/>
      <c r="J46" s="1558" t="s">
        <v>635</v>
      </c>
      <c r="K46" s="1537" t="s">
        <v>635</v>
      </c>
      <c r="L46" s="1540" t="s">
        <v>635</v>
      </c>
      <c r="M46" s="1558"/>
      <c r="N46" s="24"/>
      <c r="O46" s="47"/>
      <c r="P46" s="24"/>
      <c r="Q46" s="24"/>
      <c r="R46" s="47"/>
      <c r="S46" s="15"/>
      <c r="T46" s="15"/>
      <c r="U46" s="48"/>
    </row>
    <row r="47" spans="7:22" customFormat="1" ht="14.4" x14ac:dyDescent="0.3">
      <c r="G47" s="49"/>
      <c r="H47" s="49"/>
      <c r="I47" s="13"/>
      <c r="J47" s="49"/>
      <c r="K47" s="49"/>
      <c r="L47" s="1559"/>
      <c r="M47" s="742"/>
      <c r="N47" s="467"/>
      <c r="O47" s="2"/>
      <c r="P47" s="2"/>
      <c r="Q47" s="2"/>
    </row>
    <row r="48" spans="7:22" customFormat="1" ht="14.4" x14ac:dyDescent="0.3">
      <c r="G48" s="49"/>
      <c r="H48" s="49"/>
      <c r="I48" s="13"/>
      <c r="J48" s="49"/>
      <c r="K48" s="49"/>
      <c r="L48" s="13"/>
      <c r="M48" s="742"/>
      <c r="N48" s="467"/>
      <c r="O48" s="2"/>
      <c r="P48" s="2"/>
      <c r="Q48" s="2"/>
    </row>
    <row r="49" spans="5:21" customFormat="1" ht="14.4" x14ac:dyDescent="0.3">
      <c r="G49" s="1368" t="s">
        <v>57</v>
      </c>
      <c r="H49" s="440"/>
      <c r="I49" s="440"/>
      <c r="J49" s="440"/>
      <c r="K49" s="440"/>
      <c r="L49" s="440"/>
      <c r="M49" s="1560"/>
      <c r="N49" s="467"/>
      <c r="O49" s="2"/>
      <c r="P49" s="2"/>
      <c r="Q49" s="2"/>
    </row>
    <row r="50" spans="5:21" ht="13.5" customHeight="1" x14ac:dyDescent="0.25">
      <c r="G50" s="2969"/>
      <c r="H50" s="2969"/>
      <c r="I50" s="1561"/>
      <c r="J50" s="1562" t="s">
        <v>730</v>
      </c>
      <c r="K50" s="1562" t="s">
        <v>731</v>
      </c>
      <c r="L50" s="1563" t="s">
        <v>732</v>
      </c>
      <c r="M50" s="1562" t="s">
        <v>733</v>
      </c>
      <c r="N50" s="468"/>
      <c r="O50" s="35"/>
      <c r="P50" s="22"/>
      <c r="Q50" s="22"/>
      <c r="R50" s="35"/>
      <c r="S50" s="3"/>
      <c r="T50" s="3"/>
      <c r="U50" s="56"/>
    </row>
    <row r="51" spans="5:21" ht="13.5" customHeight="1" x14ac:dyDescent="0.25">
      <c r="G51" s="2973" t="s">
        <v>1140</v>
      </c>
      <c r="H51" s="2973"/>
      <c r="I51" s="453"/>
      <c r="J51" s="742" t="s">
        <v>635</v>
      </c>
      <c r="K51" s="742" t="s">
        <v>635</v>
      </c>
      <c r="L51" s="1564" t="s">
        <v>635</v>
      </c>
      <c r="M51" s="742"/>
      <c r="N51" s="468"/>
      <c r="O51" s="35"/>
      <c r="P51" s="22"/>
      <c r="Q51" s="22"/>
      <c r="R51" s="35"/>
      <c r="S51" s="3"/>
      <c r="T51" s="3"/>
      <c r="U51" s="56"/>
    </row>
    <row r="52" spans="5:21" ht="13.5" customHeight="1" x14ac:dyDescent="0.25">
      <c r="G52" s="2967" t="s">
        <v>1141</v>
      </c>
      <c r="H52" s="2967"/>
      <c r="I52" s="1566"/>
      <c r="J52" s="1567">
        <v>4</v>
      </c>
      <c r="K52" s="1568">
        <v>5</v>
      </c>
      <c r="L52" s="2338" t="s">
        <v>635</v>
      </c>
      <c r="M52" s="1570">
        <v>-1</v>
      </c>
      <c r="N52" s="468"/>
      <c r="O52" s="35"/>
      <c r="P52" s="22"/>
      <c r="Q52" s="22"/>
      <c r="R52" s="35"/>
      <c r="S52" s="3"/>
      <c r="T52" s="3"/>
      <c r="U52" s="56"/>
    </row>
    <row r="53" spans="5:21" ht="13.5" customHeight="1" x14ac:dyDescent="0.25">
      <c r="G53" s="1571"/>
      <c r="H53" s="1571"/>
      <c r="I53" s="1571"/>
      <c r="J53" s="1571"/>
      <c r="K53" s="1571"/>
      <c r="L53" s="1571"/>
      <c r="M53" s="1397"/>
      <c r="N53" s="468"/>
      <c r="O53" s="35"/>
      <c r="P53" s="22"/>
      <c r="Q53" s="22"/>
      <c r="R53" s="35"/>
      <c r="S53" s="3"/>
      <c r="T53" s="3"/>
      <c r="U53" s="56"/>
    </row>
    <row r="54" spans="5:21" ht="13.5" customHeight="1" x14ac:dyDescent="0.25">
      <c r="G54" s="1571"/>
      <c r="H54" s="1571"/>
      <c r="I54" s="1571"/>
      <c r="J54" s="1571"/>
      <c r="K54" s="1571"/>
      <c r="L54" s="1571"/>
      <c r="M54" s="1397"/>
      <c r="N54" s="469"/>
      <c r="O54" s="35"/>
      <c r="P54" s="22"/>
      <c r="Q54" s="22"/>
      <c r="R54" s="35"/>
      <c r="S54" s="3"/>
      <c r="T54" s="3"/>
      <c r="U54" s="56"/>
    </row>
    <row r="55" spans="5:21" ht="13.8" x14ac:dyDescent="0.25">
      <c r="G55" s="1013" t="s">
        <v>1142</v>
      </c>
      <c r="H55" s="49"/>
      <c r="I55" s="1539"/>
      <c r="J55" s="440"/>
      <c r="K55" s="440"/>
      <c r="L55" s="440"/>
      <c r="M55" s="1397"/>
      <c r="N55" s="468"/>
      <c r="O55" s="35"/>
      <c r="P55" s="22"/>
      <c r="Q55" s="22"/>
      <c r="R55" s="35"/>
      <c r="S55" s="3"/>
      <c r="T55" s="3"/>
      <c r="U55" s="56"/>
    </row>
    <row r="56" spans="5:21" ht="13.8" x14ac:dyDescent="0.25">
      <c r="G56" s="1368" t="s">
        <v>1635</v>
      </c>
      <c r="H56" s="440"/>
      <c r="I56" s="440"/>
      <c r="J56" s="440"/>
      <c r="K56" s="440"/>
      <c r="L56" s="440"/>
      <c r="M56" s="1560"/>
      <c r="N56" s="468"/>
      <c r="O56" s="35"/>
      <c r="P56" s="22"/>
      <c r="Q56" s="22"/>
      <c r="R56" s="35"/>
      <c r="S56" s="3"/>
      <c r="T56" s="3"/>
      <c r="U56" s="56"/>
    </row>
    <row r="57" spans="5:21" ht="13.95" customHeight="1" x14ac:dyDescent="0.25">
      <c r="G57" s="1572"/>
      <c r="H57" s="1573"/>
      <c r="I57" s="1573"/>
      <c r="J57" s="1562" t="s">
        <v>730</v>
      </c>
      <c r="K57" s="1562" t="s">
        <v>731</v>
      </c>
      <c r="L57" s="1563" t="s">
        <v>732</v>
      </c>
      <c r="M57" s="1562" t="s">
        <v>733</v>
      </c>
      <c r="N57" s="468"/>
      <c r="O57" s="35"/>
      <c r="P57" s="22"/>
      <c r="Q57" s="22"/>
      <c r="R57" s="35"/>
      <c r="S57" s="3"/>
      <c r="T57" s="3"/>
      <c r="U57" s="56"/>
    </row>
    <row r="58" spans="5:21" ht="13.8" x14ac:dyDescent="0.25">
      <c r="G58" s="440" t="s">
        <v>1152</v>
      </c>
      <c r="H58" s="440"/>
      <c r="I58" s="440"/>
      <c r="J58" s="742" t="s">
        <v>635</v>
      </c>
      <c r="K58" s="742" t="s">
        <v>635</v>
      </c>
      <c r="L58" s="1540" t="s">
        <v>635</v>
      </c>
      <c r="M58" s="742"/>
      <c r="N58" s="468"/>
      <c r="O58" s="35"/>
      <c r="P58" s="22"/>
      <c r="Q58" s="22"/>
      <c r="R58" s="35"/>
      <c r="S58" s="3"/>
      <c r="T58" s="3"/>
      <c r="U58" s="56"/>
    </row>
    <row r="59" spans="5:21" ht="14.4" x14ac:dyDescent="0.3">
      <c r="E59"/>
      <c r="F59"/>
      <c r="G59" s="2967" t="s">
        <v>1144</v>
      </c>
      <c r="H59" s="2967"/>
      <c r="I59" s="1574"/>
      <c r="J59" s="1567" t="s">
        <v>189</v>
      </c>
      <c r="K59" s="1568" t="s">
        <v>189</v>
      </c>
      <c r="L59" s="1569" t="s">
        <v>189</v>
      </c>
      <c r="M59" s="1570"/>
      <c r="N59" s="468"/>
    </row>
    <row r="60" spans="5:21" ht="14.4" x14ac:dyDescent="0.3">
      <c r="E60"/>
      <c r="F60"/>
      <c r="G60" s="1560"/>
      <c r="H60" s="1397"/>
      <c r="I60" s="1397"/>
      <c r="J60" s="1397"/>
      <c r="K60" s="1397"/>
      <c r="L60" s="1575"/>
      <c r="M60" s="1397"/>
      <c r="N60" s="468"/>
      <c r="O60" s="58"/>
      <c r="P60" s="58"/>
    </row>
    <row r="61" spans="5:21" ht="13.8" x14ac:dyDescent="0.25">
      <c r="G61" s="1576"/>
      <c r="H61" s="1576"/>
      <c r="I61" s="2968"/>
      <c r="J61" s="2968"/>
      <c r="K61" s="1578"/>
      <c r="L61" s="1577"/>
      <c r="M61" s="1578"/>
      <c r="N61" s="468"/>
    </row>
    <row r="62" spans="5:21" ht="13.8" x14ac:dyDescent="0.25">
      <c r="G62" s="1013" t="s">
        <v>1147</v>
      </c>
      <c r="H62" s="49"/>
      <c r="I62" s="1539"/>
      <c r="J62" s="440"/>
      <c r="K62" s="440"/>
      <c r="L62" s="440"/>
      <c r="M62" s="1397"/>
      <c r="N62" s="468"/>
    </row>
    <row r="63" spans="5:21" ht="13.8" x14ac:dyDescent="0.25">
      <c r="G63" s="1368" t="s">
        <v>1637</v>
      </c>
      <c r="H63" s="440"/>
      <c r="I63" s="440"/>
      <c r="J63" s="440"/>
      <c r="K63" s="440"/>
      <c r="L63" s="440"/>
      <c r="M63" s="1560"/>
      <c r="N63" s="468"/>
    </row>
    <row r="64" spans="5:21" ht="13.8" x14ac:dyDescent="0.25">
      <c r="G64" s="1572"/>
      <c r="H64" s="1573"/>
      <c r="I64" s="1573"/>
      <c r="J64" s="1562" t="s">
        <v>730</v>
      </c>
      <c r="K64" s="1562" t="s">
        <v>731</v>
      </c>
      <c r="L64" s="1563" t="s">
        <v>732</v>
      </c>
      <c r="M64" s="1562" t="s">
        <v>733</v>
      </c>
      <c r="N64" s="468"/>
    </row>
    <row r="65" spans="7:14" ht="13.8" x14ac:dyDescent="0.25">
      <c r="G65" s="440" t="s">
        <v>1148</v>
      </c>
      <c r="H65" s="440"/>
      <c r="I65" s="440"/>
      <c r="J65" s="742" t="s">
        <v>635</v>
      </c>
      <c r="K65" s="742" t="s">
        <v>635</v>
      </c>
      <c r="L65" s="1540" t="s">
        <v>635</v>
      </c>
      <c r="M65" s="742"/>
      <c r="N65" s="468"/>
    </row>
    <row r="66" spans="7:14" ht="13.8" x14ac:dyDescent="0.25">
      <c r="G66" s="1579" t="s">
        <v>1153</v>
      </c>
      <c r="H66" s="1579"/>
      <c r="I66" s="1574"/>
      <c r="J66" s="1567" t="s">
        <v>189</v>
      </c>
      <c r="K66" s="1568" t="s">
        <v>189</v>
      </c>
      <c r="L66" s="1569" t="s">
        <v>189</v>
      </c>
      <c r="M66" s="1570"/>
      <c r="N66" s="468"/>
    </row>
    <row r="67" spans="7:14" ht="13.8" x14ac:dyDescent="0.25">
      <c r="G67" s="1580"/>
      <c r="H67" s="1580"/>
      <c r="I67" s="1580"/>
      <c r="J67" s="1580"/>
      <c r="K67" s="1397"/>
      <c r="L67" s="1580"/>
      <c r="M67" s="1397"/>
      <c r="N67" s="468"/>
    </row>
    <row r="68" spans="7:14" ht="13.8" x14ac:dyDescent="0.25">
      <c r="G68" s="1580"/>
      <c r="H68" s="1580"/>
      <c r="I68" s="1580"/>
      <c r="J68" s="1580"/>
      <c r="K68" s="1581"/>
      <c r="L68" s="1580"/>
      <c r="M68" s="1397"/>
      <c r="N68" s="468"/>
    </row>
    <row r="69" spans="7:14" ht="13.8" x14ac:dyDescent="0.25">
      <c r="G69" s="1013" t="s">
        <v>1150</v>
      </c>
      <c r="H69" s="38"/>
      <c r="I69" s="13"/>
      <c r="J69" s="49"/>
      <c r="K69" s="49"/>
      <c r="L69" s="440"/>
      <c r="M69" s="1397"/>
      <c r="N69" s="468"/>
    </row>
    <row r="70" spans="7:14" ht="13.8" x14ac:dyDescent="0.25">
      <c r="G70" s="1582" t="s">
        <v>1636</v>
      </c>
      <c r="H70" s="38"/>
      <c r="I70" s="13"/>
      <c r="J70" s="49"/>
      <c r="K70" s="49"/>
      <c r="L70" s="440"/>
      <c r="M70" s="1397"/>
      <c r="N70" s="468"/>
    </row>
    <row r="71" spans="7:14" ht="13.8" x14ac:dyDescent="0.25">
      <c r="G71" s="2969"/>
      <c r="H71" s="2969"/>
      <c r="I71" s="1562"/>
      <c r="J71" s="1562" t="s">
        <v>730</v>
      </c>
      <c r="K71" s="1562" t="s">
        <v>731</v>
      </c>
      <c r="L71" s="1563" t="s">
        <v>732</v>
      </c>
      <c r="M71" s="1562" t="s">
        <v>733</v>
      </c>
      <c r="N71" s="468"/>
    </row>
    <row r="72" spans="7:14" ht="13.8" x14ac:dyDescent="0.25">
      <c r="G72" s="1110" t="s">
        <v>1151</v>
      </c>
      <c r="H72" s="1110"/>
      <c r="I72" s="1110"/>
      <c r="J72" s="1537" t="s">
        <v>635</v>
      </c>
      <c r="K72" s="1537" t="s">
        <v>635</v>
      </c>
      <c r="L72" s="1583" t="s">
        <v>635</v>
      </c>
      <c r="M72" s="1537"/>
      <c r="N72" s="468"/>
    </row>
    <row r="73" spans="7:14" ht="13.8" x14ac:dyDescent="0.25">
      <c r="G73" s="440"/>
      <c r="H73" s="440"/>
      <c r="I73" s="440"/>
      <c r="J73" s="742"/>
      <c r="K73" s="742"/>
      <c r="L73" s="2560"/>
      <c r="M73" s="742"/>
      <c r="N73" s="468"/>
    </row>
    <row r="74" spans="7:14" ht="13.8" x14ac:dyDescent="0.25">
      <c r="G74" s="440"/>
      <c r="H74" s="440"/>
      <c r="I74" s="440"/>
      <c r="J74" s="742"/>
      <c r="K74" s="742"/>
      <c r="L74" s="2560"/>
      <c r="M74" s="742"/>
      <c r="N74" s="468"/>
    </row>
    <row r="75" spans="7:14" ht="13.8" x14ac:dyDescent="0.25">
      <c r="G75" s="440"/>
      <c r="H75" s="440"/>
      <c r="I75" s="440"/>
      <c r="J75" s="742"/>
      <c r="K75" s="742"/>
      <c r="L75" s="2560"/>
      <c r="M75" s="742"/>
      <c r="N75" s="468"/>
    </row>
    <row r="76" spans="7:14" ht="13.8" x14ac:dyDescent="0.25">
      <c r="G76" s="440"/>
      <c r="H76" s="440"/>
      <c r="I76" s="440"/>
      <c r="J76" s="742"/>
      <c r="K76" s="742"/>
      <c r="L76" s="2560"/>
      <c r="M76" s="742"/>
      <c r="N76" s="468"/>
    </row>
    <row r="77" spans="7:14" ht="14.4" x14ac:dyDescent="0.25">
      <c r="G77" s="472"/>
      <c r="H77" s="472"/>
      <c r="I77" s="472"/>
      <c r="J77" s="472"/>
      <c r="K77" s="474"/>
      <c r="L77" s="473"/>
      <c r="M77" s="470"/>
      <c r="N77" s="468"/>
    </row>
    <row r="78" spans="7:14" ht="14.4" x14ac:dyDescent="0.25">
      <c r="G78" s="472"/>
      <c r="H78" s="472"/>
      <c r="I78" s="472"/>
      <c r="J78" s="472"/>
      <c r="K78" s="474"/>
      <c r="L78" s="473"/>
      <c r="M78" s="470"/>
      <c r="N78" s="468"/>
    </row>
    <row r="79" spans="7:14" ht="14.4" hidden="1" x14ac:dyDescent="0.25">
      <c r="G79" s="472"/>
      <c r="H79" s="472"/>
      <c r="I79" s="472"/>
      <c r="J79" s="472"/>
      <c r="K79" s="474"/>
      <c r="L79" s="473"/>
      <c r="M79" s="470"/>
      <c r="N79" s="468"/>
    </row>
    <row r="80" spans="7:14" ht="14.4" hidden="1" x14ac:dyDescent="0.25">
      <c r="G80" s="472"/>
      <c r="H80" s="472"/>
      <c r="I80" s="472"/>
      <c r="J80" s="472"/>
      <c r="K80" s="474"/>
      <c r="L80" s="472"/>
      <c r="M80" s="470"/>
      <c r="N80" s="468"/>
    </row>
    <row r="81" spans="7:14" ht="14.4" hidden="1" x14ac:dyDescent="0.25">
      <c r="G81" s="472"/>
      <c r="H81" s="472"/>
      <c r="I81" s="472"/>
      <c r="J81" s="472"/>
      <c r="K81" s="474"/>
      <c r="L81" s="472"/>
      <c r="M81" s="470"/>
      <c r="N81" s="468"/>
    </row>
    <row r="82" spans="7:14" ht="14.4" hidden="1" x14ac:dyDescent="0.25">
      <c r="G82" s="472"/>
      <c r="H82" s="472"/>
      <c r="I82" s="472"/>
      <c r="J82" s="472"/>
      <c r="K82" s="474"/>
      <c r="L82" s="472"/>
      <c r="M82" s="470"/>
      <c r="N82" s="468"/>
    </row>
    <row r="83" spans="7:14" ht="14.4" hidden="1" x14ac:dyDescent="0.25">
      <c r="G83" s="471"/>
      <c r="H83" s="471"/>
      <c r="I83" s="471"/>
      <c r="J83" s="471"/>
      <c r="K83" s="471"/>
      <c r="L83" s="471"/>
      <c r="M83" s="79"/>
      <c r="N83" s="468"/>
    </row>
    <row r="84" spans="7:14" ht="14.4" hidden="1" x14ac:dyDescent="0.25">
      <c r="G84" s="472"/>
      <c r="H84" s="472"/>
      <c r="I84" s="472"/>
      <c r="J84" s="472"/>
      <c r="K84" s="474"/>
      <c r="L84" s="473"/>
      <c r="M84" s="470"/>
      <c r="N84" s="468"/>
    </row>
    <row r="85" spans="7:14" ht="14.4" hidden="1" x14ac:dyDescent="0.25">
      <c r="G85" s="472"/>
      <c r="H85" s="472"/>
      <c r="I85" s="472"/>
      <c r="J85" s="472"/>
      <c r="K85" s="474"/>
      <c r="L85" s="473"/>
      <c r="M85" s="470"/>
      <c r="N85" s="468"/>
    </row>
    <row r="86" spans="7:14" ht="14.4" hidden="1" x14ac:dyDescent="0.25">
      <c r="G86" s="472"/>
      <c r="H86" s="472"/>
      <c r="I86" s="472"/>
      <c r="J86" s="472"/>
      <c r="K86" s="474"/>
      <c r="L86" s="473"/>
      <c r="M86" s="470"/>
      <c r="N86" s="468"/>
    </row>
    <row r="87" spans="7:14" ht="14.4" hidden="1" x14ac:dyDescent="0.25">
      <c r="G87" s="472"/>
      <c r="H87" s="472"/>
      <c r="I87" s="472"/>
      <c r="J87" s="472"/>
      <c r="K87" s="474"/>
      <c r="L87" s="473"/>
      <c r="M87" s="470"/>
      <c r="N87" s="468"/>
    </row>
    <row r="88" spans="7:14" ht="14.4" hidden="1" x14ac:dyDescent="0.25">
      <c r="G88" s="471"/>
      <c r="H88" s="471"/>
      <c r="I88" s="471"/>
      <c r="J88" s="471"/>
      <c r="K88" s="471"/>
      <c r="L88" s="471"/>
      <c r="M88" s="470"/>
      <c r="N88" s="468"/>
    </row>
    <row r="89" spans="7:14" ht="14.4" hidden="1" x14ac:dyDescent="0.25">
      <c r="G89" s="472"/>
      <c r="H89" s="472"/>
      <c r="I89" s="472"/>
      <c r="J89" s="472"/>
      <c r="K89" s="474"/>
      <c r="L89" s="472"/>
      <c r="M89" s="470"/>
      <c r="N89" s="468"/>
    </row>
    <row r="90" spans="7:14" ht="14.4" hidden="1" x14ac:dyDescent="0.25">
      <c r="G90" s="472"/>
      <c r="H90" s="472"/>
      <c r="I90" s="472"/>
      <c r="J90" s="472"/>
      <c r="K90" s="474"/>
      <c r="L90" s="472"/>
      <c r="M90" s="470"/>
      <c r="N90" s="468"/>
    </row>
    <row r="91" spans="7:14" ht="14.4" hidden="1" x14ac:dyDescent="0.25">
      <c r="G91" s="472"/>
      <c r="H91" s="472"/>
      <c r="I91" s="472"/>
      <c r="J91" s="472"/>
      <c r="K91" s="474"/>
      <c r="L91" s="472"/>
      <c r="M91" s="470"/>
      <c r="N91" s="468"/>
    </row>
    <row r="92" spans="7:14" ht="14.4" hidden="1" x14ac:dyDescent="0.25">
      <c r="G92" s="472"/>
      <c r="H92" s="472"/>
      <c r="I92" s="472"/>
      <c r="J92" s="472"/>
      <c r="K92" s="474"/>
      <c r="L92" s="472"/>
      <c r="M92" s="470"/>
      <c r="N92" s="468"/>
    </row>
    <row r="93" spans="7:14" ht="14.4" hidden="1" x14ac:dyDescent="0.25">
      <c r="G93" s="472"/>
      <c r="H93" s="472"/>
      <c r="I93" s="472"/>
      <c r="J93" s="472"/>
      <c r="K93" s="474"/>
      <c r="L93" s="472"/>
      <c r="M93" s="470"/>
      <c r="N93" s="468"/>
    </row>
    <row r="94" spans="7:14" ht="14.4" hidden="1" x14ac:dyDescent="0.25">
      <c r="G94" s="472"/>
      <c r="H94" s="472"/>
      <c r="I94" s="472"/>
      <c r="J94" s="472"/>
      <c r="K94" s="474"/>
      <c r="L94" s="472"/>
      <c r="M94" s="470"/>
      <c r="N94" s="468"/>
    </row>
    <row r="95" spans="7:14" ht="14.4" hidden="1" x14ac:dyDescent="0.25">
      <c r="G95" s="472"/>
      <c r="H95" s="472"/>
      <c r="I95" s="472"/>
      <c r="J95" s="472"/>
      <c r="K95" s="475"/>
      <c r="L95" s="472"/>
      <c r="M95" s="470"/>
      <c r="N95" s="468"/>
    </row>
    <row r="96" spans="7:14" ht="14.4" hidden="1" x14ac:dyDescent="0.25">
      <c r="G96" s="472"/>
      <c r="H96" s="472"/>
      <c r="I96" s="472"/>
      <c r="J96" s="472"/>
      <c r="K96" s="474"/>
      <c r="L96" s="472"/>
      <c r="M96" s="470"/>
      <c r="N96" s="468"/>
    </row>
    <row r="97" spans="7:14" ht="14.4" hidden="1" x14ac:dyDescent="0.25">
      <c r="G97" s="470"/>
      <c r="H97" s="473"/>
      <c r="I97" s="472"/>
      <c r="J97" s="472"/>
      <c r="K97" s="474"/>
      <c r="L97" s="472"/>
      <c r="M97" s="470"/>
      <c r="N97" s="468"/>
    </row>
    <row r="98" spans="7:14" ht="13.8" hidden="1" x14ac:dyDescent="0.25">
      <c r="G98" s="30"/>
      <c r="H98" s="30"/>
      <c r="I98" s="30"/>
      <c r="J98" s="30"/>
      <c r="K98" s="30"/>
      <c r="L98" s="30"/>
      <c r="M98" s="30"/>
      <c r="N98" s="468"/>
    </row>
    <row r="99" spans="7:14" ht="13.5" hidden="1" customHeight="1" x14ac:dyDescent="0.25"/>
    <row r="100" spans="7:14" ht="13.5" hidden="1" customHeight="1" x14ac:dyDescent="0.25"/>
  </sheetData>
  <sheetProtection algorithmName="SHA-512" hashValue="fqy5WfTammDPDqdgDvnQ3KpYXu5KxW++yioHpEz9Fnfx0KuVoHk3kBfiBbtnVN8lBuKY5xk1VlUKxWROK/8kHg==" saltValue="eoqaX/mPTDYADSSUxhMqrA==" spinCount="100000" sheet="1" objects="1" scenarios="1"/>
  <mergeCells count="16">
    <mergeCell ref="G59:H59"/>
    <mergeCell ref="I61:J61"/>
    <mergeCell ref="G71:H71"/>
    <mergeCell ref="G15:H15"/>
    <mergeCell ref="G9:M10"/>
    <mergeCell ref="G31:H31"/>
    <mergeCell ref="G20:H20"/>
    <mergeCell ref="G50:H50"/>
    <mergeCell ref="G21:H21"/>
    <mergeCell ref="G22:H22"/>
    <mergeCell ref="G45:H45"/>
    <mergeCell ref="G51:H51"/>
    <mergeCell ref="G52:H52"/>
    <mergeCell ref="G23:M23"/>
    <mergeCell ref="G24:M24"/>
    <mergeCell ref="G25:M25"/>
  </mergeCells>
  <pageMargins left="0.7" right="0.7" top="0.75" bottom="0.75" header="0.3" footer="0.3"/>
  <pageSetup paperSize="9" scale="47" fitToHeight="0"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E5060-8C28-4FEA-9D5A-FEF6E296FAB1}">
  <sheetPr codeName="Sheet38">
    <tabColor theme="8" tint="0.39997558519241921"/>
    <pageSetUpPr fitToPage="1"/>
  </sheetPr>
  <dimension ref="A1:Y156"/>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49.33203125" style="2" customWidth="1"/>
    <col min="8" max="16" width="35.6640625" style="2" customWidth="1"/>
    <col min="17" max="17" width="30.109375" style="2" customWidth="1"/>
    <col min="18" max="18" width="11.33203125" style="2" customWidth="1"/>
    <col min="19" max="19" width="11.33203125" style="2" hidden="1" customWidth="1"/>
    <col min="20" max="22" width="8.6640625" style="2" hidden="1" customWidth="1"/>
    <col min="23" max="25" width="0" style="2" hidden="1" customWidth="1"/>
    <col min="26" max="16384" width="9.5546875" style="2" hidden="1"/>
  </cols>
  <sheetData>
    <row r="1" spans="1:22" x14ac:dyDescent="0.25"/>
    <row r="2" spans="1:22" x14ac:dyDescent="0.25"/>
    <row r="3" spans="1:22" x14ac:dyDescent="0.25">
      <c r="R3" s="95"/>
    </row>
    <row r="4" spans="1:22" x14ac:dyDescent="0.25">
      <c r="Q4" s="95"/>
      <c r="R4" s="95"/>
    </row>
    <row r="5" spans="1:22" customFormat="1" ht="14.4" x14ac:dyDescent="0.3">
      <c r="B5" s="2376"/>
      <c r="C5" s="2376"/>
      <c r="D5" s="2376"/>
      <c r="E5" s="2376"/>
      <c r="G5" s="2376"/>
      <c r="H5" s="2376"/>
      <c r="I5" s="2376"/>
      <c r="J5" s="2376"/>
      <c r="K5" s="2376"/>
      <c r="L5" s="2376"/>
      <c r="M5" s="2376"/>
      <c r="N5" s="2376"/>
      <c r="O5" s="2376"/>
      <c r="P5" s="2376"/>
      <c r="Q5" s="95"/>
      <c r="R5" s="95"/>
      <c r="S5" s="2"/>
      <c r="T5" s="174"/>
      <c r="U5" s="2"/>
      <c r="V5" s="2"/>
    </row>
    <row r="6" spans="1:22" customFormat="1" ht="21" x14ac:dyDescent="0.4">
      <c r="B6" s="2377" t="s">
        <v>1</v>
      </c>
      <c r="C6" s="2376"/>
      <c r="D6" s="2376"/>
      <c r="E6" s="2376"/>
      <c r="G6" s="2377" t="s">
        <v>41</v>
      </c>
      <c r="H6" s="2376"/>
      <c r="I6" s="2376"/>
      <c r="J6" s="2376"/>
      <c r="K6" s="2376"/>
      <c r="L6" s="2376"/>
      <c r="M6" s="2376"/>
      <c r="N6" s="2376"/>
      <c r="O6" s="2376"/>
      <c r="P6" s="2376"/>
      <c r="Q6" s="95"/>
      <c r="R6" s="95"/>
      <c r="S6" s="2"/>
      <c r="T6" s="174"/>
      <c r="U6" s="2"/>
      <c r="V6" s="2"/>
    </row>
    <row r="7" spans="1:22" customFormat="1" ht="15" thickBot="1" x14ac:dyDescent="0.35">
      <c r="B7" s="2378"/>
      <c r="C7" s="2378"/>
      <c r="D7" s="2378"/>
      <c r="E7" s="2378"/>
      <c r="G7" s="2378"/>
      <c r="H7" s="2378"/>
      <c r="I7" s="2378"/>
      <c r="J7" s="2378"/>
      <c r="K7" s="2378"/>
      <c r="L7" s="2378"/>
      <c r="M7" s="2378"/>
      <c r="N7" s="2378"/>
      <c r="O7" s="2378"/>
      <c r="P7" s="2378"/>
      <c r="Q7" s="95"/>
      <c r="R7" s="95"/>
      <c r="S7" s="2"/>
      <c r="T7" s="175"/>
      <c r="U7" s="2"/>
      <c r="V7" s="2"/>
    </row>
    <row r="8" spans="1:22" x14ac:dyDescent="0.25">
      <c r="G8" s="99"/>
      <c r="H8" s="99"/>
      <c r="I8" s="99"/>
      <c r="J8" s="99"/>
      <c r="K8" s="11"/>
      <c r="L8" s="11"/>
      <c r="M8" s="11"/>
      <c r="N8" s="11"/>
      <c r="O8" s="11"/>
      <c r="P8" s="11"/>
      <c r="Q8" s="95"/>
      <c r="R8" s="95"/>
      <c r="T8" s="11"/>
      <c r="U8" s="11"/>
      <c r="V8" s="11"/>
    </row>
    <row r="9" spans="1:22" ht="24" customHeight="1" x14ac:dyDescent="0.25">
      <c r="A9" s="30"/>
      <c r="B9" s="30"/>
      <c r="C9" s="30"/>
      <c r="D9" s="30"/>
      <c r="E9" s="30"/>
      <c r="F9" s="30"/>
      <c r="G9" s="2910" t="s">
        <v>1664</v>
      </c>
      <c r="H9" s="2910"/>
      <c r="I9" s="2910"/>
      <c r="J9" s="2910"/>
      <c r="K9" s="2910"/>
      <c r="L9" s="2910"/>
      <c r="M9" s="2910"/>
      <c r="N9" s="2910"/>
      <c r="O9" s="2910"/>
      <c r="P9" s="2910"/>
      <c r="Q9" s="95"/>
      <c r="R9" s="95"/>
      <c r="T9" s="11"/>
      <c r="U9" s="11"/>
      <c r="V9" s="11"/>
    </row>
    <row r="10" spans="1:22" x14ac:dyDescent="0.25">
      <c r="A10" s="30"/>
      <c r="B10" s="30"/>
      <c r="C10" s="30"/>
      <c r="D10" s="30"/>
      <c r="E10" s="30"/>
      <c r="F10" s="30"/>
      <c r="G10" s="2910"/>
      <c r="H10" s="2910"/>
      <c r="I10" s="2910"/>
      <c r="J10" s="2910"/>
      <c r="K10" s="2910"/>
      <c r="L10" s="2910"/>
      <c r="M10" s="2910"/>
      <c r="N10" s="2910"/>
      <c r="O10" s="2910"/>
      <c r="P10" s="2910"/>
      <c r="Q10" s="95"/>
      <c r="R10" s="95"/>
      <c r="T10" s="11"/>
      <c r="U10" s="11"/>
      <c r="V10" s="11"/>
    </row>
    <row r="11" spans="1:22" ht="36" customHeight="1" x14ac:dyDescent="0.25">
      <c r="A11" s="30"/>
      <c r="B11" s="30"/>
      <c r="C11" s="30"/>
      <c r="D11" s="30"/>
      <c r="E11" s="30"/>
      <c r="F11" s="30"/>
      <c r="G11" s="2910"/>
      <c r="H11" s="2910"/>
      <c r="I11" s="2910"/>
      <c r="J11" s="2910"/>
      <c r="K11" s="2910"/>
      <c r="L11" s="2910"/>
      <c r="M11" s="2910"/>
      <c r="N11" s="2910"/>
      <c r="O11" s="2910"/>
      <c r="P11" s="2910"/>
      <c r="Q11" s="95"/>
      <c r="R11" s="95"/>
      <c r="T11" s="11"/>
      <c r="U11" s="11"/>
      <c r="V11" s="11"/>
    </row>
    <row r="12" spans="1:22" x14ac:dyDescent="0.25">
      <c r="A12" s="30"/>
      <c r="B12" s="30"/>
      <c r="C12" s="30"/>
      <c r="D12" s="30"/>
      <c r="E12" s="30"/>
      <c r="F12" s="30"/>
      <c r="G12" s="180"/>
      <c r="H12" s="99"/>
      <c r="I12" s="99"/>
      <c r="J12" s="99"/>
      <c r="K12" s="11"/>
      <c r="L12" s="11"/>
      <c r="M12" s="11"/>
      <c r="N12" s="11"/>
      <c r="O12" s="11"/>
      <c r="P12" s="11"/>
      <c r="Q12" s="11"/>
      <c r="R12" s="11"/>
      <c r="T12" s="11"/>
      <c r="U12" s="11"/>
      <c r="V12" s="11"/>
    </row>
    <row r="13" spans="1:22" x14ac:dyDescent="0.25">
      <c r="A13" s="30"/>
      <c r="B13" s="30"/>
      <c r="C13" s="30"/>
      <c r="D13" s="30"/>
      <c r="E13" s="30"/>
      <c r="F13" s="30"/>
      <c r="G13" s="2380" t="s">
        <v>1155</v>
      </c>
      <c r="H13" s="39"/>
      <c r="Q13" s="30"/>
      <c r="R13" s="30"/>
    </row>
    <row r="14" spans="1:22" x14ac:dyDescent="0.25">
      <c r="A14" s="30"/>
      <c r="B14" s="30"/>
      <c r="C14" s="30"/>
      <c r="D14" s="30"/>
      <c r="E14" s="30"/>
      <c r="F14" s="30"/>
      <c r="G14" s="2381" t="s">
        <v>1156</v>
      </c>
      <c r="H14" s="39"/>
      <c r="Q14" s="1669"/>
      <c r="R14" s="1669"/>
    </row>
    <row r="15" spans="1:22" x14ac:dyDescent="0.25">
      <c r="A15" s="30"/>
      <c r="B15" s="30"/>
      <c r="C15" s="30"/>
      <c r="D15" s="30"/>
      <c r="E15" s="30"/>
      <c r="F15" s="30"/>
      <c r="G15" s="2382" t="s">
        <v>44</v>
      </c>
      <c r="H15" s="1076"/>
      <c r="I15" s="1077"/>
      <c r="J15" s="1077"/>
      <c r="K15" s="1077"/>
      <c r="L15" s="1077"/>
      <c r="M15" s="1077"/>
      <c r="N15" s="1077"/>
      <c r="O15" s="1077"/>
      <c r="P15" s="1077"/>
      <c r="Q15" s="1669"/>
      <c r="R15" s="1669"/>
      <c r="S15" s="26"/>
      <c r="T15" s="26"/>
      <c r="U15" s="26"/>
    </row>
    <row r="16" spans="1:22" ht="16.2" customHeight="1" x14ac:dyDescent="0.25">
      <c r="A16" s="30"/>
      <c r="B16" s="30"/>
      <c r="C16" s="30"/>
      <c r="D16" s="30"/>
      <c r="E16" s="30"/>
      <c r="F16" s="30"/>
      <c r="G16" s="2979"/>
      <c r="H16" s="2980"/>
      <c r="I16" s="2981" t="s">
        <v>730</v>
      </c>
      <c r="J16" s="2982"/>
      <c r="K16" s="2983" t="s">
        <v>731</v>
      </c>
      <c r="L16" s="2982"/>
      <c r="M16" s="2983" t="s">
        <v>1157</v>
      </c>
      <c r="N16" s="2982"/>
      <c r="O16" s="2984" t="s">
        <v>1158</v>
      </c>
      <c r="P16" s="2976" t="s">
        <v>733</v>
      </c>
      <c r="Q16" s="1669"/>
      <c r="R16" s="1669"/>
    </row>
    <row r="17" spans="1:22" x14ac:dyDescent="0.25">
      <c r="A17" s="30"/>
      <c r="B17" s="30"/>
      <c r="C17" s="30"/>
      <c r="D17" s="30"/>
      <c r="E17" s="30"/>
      <c r="F17" s="30"/>
      <c r="G17" s="2979"/>
      <c r="H17" s="2980"/>
      <c r="I17" s="995" t="s">
        <v>1159</v>
      </c>
      <c r="J17" s="1651" t="s">
        <v>1160</v>
      </c>
      <c r="K17" s="1652" t="s">
        <v>1159</v>
      </c>
      <c r="L17" s="1651" t="s">
        <v>1160</v>
      </c>
      <c r="M17" s="995" t="s">
        <v>1159</v>
      </c>
      <c r="N17" s="995" t="s">
        <v>1160</v>
      </c>
      <c r="O17" s="2984"/>
      <c r="P17" s="2976"/>
      <c r="Q17" s="1669"/>
      <c r="R17" s="1669"/>
    </row>
    <row r="18" spans="1:22" ht="16.5" customHeight="1" x14ac:dyDescent="0.25">
      <c r="A18" s="30"/>
      <c r="B18" s="30"/>
      <c r="C18" s="30"/>
      <c r="D18" s="30"/>
      <c r="E18" s="30"/>
      <c r="F18" s="30"/>
      <c r="G18" s="1584" t="s">
        <v>1161</v>
      </c>
      <c r="H18" s="1585"/>
      <c r="I18" s="1586"/>
      <c r="J18" s="1587"/>
      <c r="K18" s="1588"/>
      <c r="L18" s="1587"/>
      <c r="M18" s="1588"/>
      <c r="N18" s="1587"/>
      <c r="O18" s="1589"/>
      <c r="P18" s="1590"/>
      <c r="Q18" s="1669"/>
      <c r="R18" s="1669"/>
    </row>
    <row r="19" spans="1:22" s="179" customFormat="1" ht="16.2" x14ac:dyDescent="0.25">
      <c r="A19" s="30"/>
      <c r="B19" s="30"/>
      <c r="C19" s="30"/>
      <c r="D19" s="30"/>
      <c r="E19" s="30"/>
      <c r="F19" s="30"/>
      <c r="G19" s="901" t="s">
        <v>1162</v>
      </c>
      <c r="H19" s="978"/>
      <c r="I19" s="1018">
        <v>1050.67</v>
      </c>
      <c r="J19" s="1643">
        <v>291.85277777777782</v>
      </c>
      <c r="K19" s="1665">
        <v>980.00499999999988</v>
      </c>
      <c r="L19" s="1643">
        <v>272.2236111111111</v>
      </c>
      <c r="M19" s="1665">
        <v>11895.545454545454</v>
      </c>
      <c r="N19" s="1643">
        <v>3304.3181818181815</v>
      </c>
      <c r="O19" s="1644">
        <f>M19/$M$46</f>
        <v>1.0627865212749989E-3</v>
      </c>
      <c r="P19" s="1645">
        <f t="shared" ref="P19:P37" si="0">IF(K19=0,"-",(M19-K19)/K19)</f>
        <v>11.138249758465983</v>
      </c>
      <c r="Q19" s="1669"/>
      <c r="R19" s="1669"/>
    </row>
    <row r="20" spans="1:22" ht="16.2" x14ac:dyDescent="0.25">
      <c r="A20" s="30"/>
      <c r="B20" s="30"/>
      <c r="C20" s="30"/>
      <c r="D20" s="30"/>
      <c r="E20" s="30"/>
      <c r="F20" s="30"/>
      <c r="G20" s="1591" t="s">
        <v>1163</v>
      </c>
      <c r="H20" s="1592"/>
      <c r="I20" s="1281" t="s">
        <v>635</v>
      </c>
      <c r="J20" s="1593" t="s">
        <v>635</v>
      </c>
      <c r="K20" s="1594">
        <v>1588062.0002000001</v>
      </c>
      <c r="L20" s="1593">
        <v>441128.33338888892</v>
      </c>
      <c r="M20" s="1594">
        <v>1816213.9999999993</v>
      </c>
      <c r="N20" s="1593">
        <v>504503.8888888887</v>
      </c>
      <c r="O20" s="1595">
        <f t="shared" ref="O20:O34" si="1">M20/$M$46</f>
        <v>0.16226643547592645</v>
      </c>
      <c r="P20" s="1596">
        <f t="shared" si="0"/>
        <v>0.14366693477412454</v>
      </c>
      <c r="Q20" s="1669"/>
      <c r="R20" s="1669"/>
    </row>
    <row r="21" spans="1:22" s="179" customFormat="1" x14ac:dyDescent="0.25">
      <c r="A21" s="30"/>
      <c r="B21" s="30"/>
      <c r="C21" s="30"/>
      <c r="D21" s="30"/>
      <c r="E21" s="30"/>
      <c r="F21" s="30"/>
      <c r="G21" s="901" t="s">
        <v>1164</v>
      </c>
      <c r="H21" s="978"/>
      <c r="I21" s="1018">
        <v>391102.86599999998</v>
      </c>
      <c r="J21" s="1643">
        <v>108639.685</v>
      </c>
      <c r="K21" s="1665">
        <v>197675.18799999999</v>
      </c>
      <c r="L21" s="1643">
        <v>54909.77444444444</v>
      </c>
      <c r="M21" s="1665" t="s">
        <v>635</v>
      </c>
      <c r="N21" s="1643" t="s">
        <v>635</v>
      </c>
      <c r="O21" s="1644" t="s">
        <v>189</v>
      </c>
      <c r="P21" s="1645" t="s">
        <v>189</v>
      </c>
      <c r="Q21" s="1669"/>
      <c r="R21" s="1669"/>
    </row>
    <row r="22" spans="1:22" ht="13.95" customHeight="1" x14ac:dyDescent="0.25">
      <c r="A22" s="30"/>
      <c r="B22" s="30"/>
      <c r="C22" s="30"/>
      <c r="D22" s="30"/>
      <c r="E22" s="30"/>
      <c r="F22" s="30"/>
      <c r="G22" s="1597" t="s">
        <v>1165</v>
      </c>
      <c r="H22" s="988"/>
      <c r="I22" s="1281" t="s">
        <v>635</v>
      </c>
      <c r="J22" s="1593" t="s">
        <v>635</v>
      </c>
      <c r="K22" s="1594">
        <v>260392.68582755202</v>
      </c>
      <c r="L22" s="1593">
        <v>72331.301618764453</v>
      </c>
      <c r="M22" s="1594" t="s">
        <v>635</v>
      </c>
      <c r="N22" s="1593" t="s">
        <v>635</v>
      </c>
      <c r="O22" s="1595" t="s">
        <v>189</v>
      </c>
      <c r="P22" s="1596" t="s">
        <v>189</v>
      </c>
      <c r="Q22" s="1669"/>
      <c r="R22" s="1669"/>
    </row>
    <row r="23" spans="1:22" s="179" customFormat="1" x14ac:dyDescent="0.25">
      <c r="A23" s="30"/>
      <c r="B23" s="30"/>
      <c r="C23" s="30"/>
      <c r="D23" s="30"/>
      <c r="E23" s="30"/>
      <c r="F23" s="30"/>
      <c r="G23" s="901" t="s">
        <v>1166</v>
      </c>
      <c r="H23" s="978"/>
      <c r="I23" s="1018" t="s">
        <v>635</v>
      </c>
      <c r="J23" s="1643" t="s">
        <v>635</v>
      </c>
      <c r="K23" s="1665">
        <v>337.48827066000001</v>
      </c>
      <c r="L23" s="1643">
        <v>93.746741850000006</v>
      </c>
      <c r="M23" s="1665" t="s">
        <v>635</v>
      </c>
      <c r="N23" s="1643" t="s">
        <v>635</v>
      </c>
      <c r="O23" s="1644" t="s">
        <v>189</v>
      </c>
      <c r="P23" s="1645" t="s">
        <v>189</v>
      </c>
      <c r="Q23" s="1669"/>
      <c r="R23" s="1669"/>
    </row>
    <row r="24" spans="1:22" x14ac:dyDescent="0.25">
      <c r="A24" s="30"/>
      <c r="B24" s="30"/>
      <c r="C24" s="30"/>
      <c r="D24" s="30"/>
      <c r="E24" s="30"/>
      <c r="F24" s="30"/>
      <c r="G24" s="1597" t="s">
        <v>1167</v>
      </c>
      <c r="H24" s="988"/>
      <c r="I24" s="1281" t="s">
        <v>635</v>
      </c>
      <c r="J24" s="1593" t="s">
        <v>635</v>
      </c>
      <c r="K24" s="1594">
        <v>6470.9396451397497</v>
      </c>
      <c r="L24" s="1593">
        <v>1797.4832347610416</v>
      </c>
      <c r="M24" s="1594" t="s">
        <v>635</v>
      </c>
      <c r="N24" s="1593" t="s">
        <v>635</v>
      </c>
      <c r="O24" s="1595" t="s">
        <v>189</v>
      </c>
      <c r="P24" s="1596" t="s">
        <v>189</v>
      </c>
      <c r="Q24" s="1669"/>
      <c r="R24" s="1669"/>
      <c r="V24" s="16"/>
    </row>
    <row r="25" spans="1:22" s="179" customFormat="1" x14ac:dyDescent="0.25">
      <c r="A25" s="30"/>
      <c r="B25" s="30"/>
      <c r="C25" s="30"/>
      <c r="D25" s="30"/>
      <c r="E25" s="30"/>
      <c r="F25" s="30"/>
      <c r="G25" s="901" t="s">
        <v>1168</v>
      </c>
      <c r="H25" s="978"/>
      <c r="I25" s="1018">
        <v>4223573.3750292016</v>
      </c>
      <c r="J25" s="1643">
        <v>1173214.8263970003</v>
      </c>
      <c r="K25" s="1665">
        <v>7077797.4126336975</v>
      </c>
      <c r="L25" s="1643">
        <v>1966054.8368426936</v>
      </c>
      <c r="M25" s="1665">
        <v>6111431.0850575957</v>
      </c>
      <c r="N25" s="1643">
        <v>1697619.7458493321</v>
      </c>
      <c r="O25" s="1644">
        <f t="shared" si="1"/>
        <v>0.54601502787065292</v>
      </c>
      <c r="P25" s="1645">
        <f t="shared" si="0"/>
        <v>-0.13653489514282524</v>
      </c>
      <c r="Q25" s="1669"/>
      <c r="R25" s="1669"/>
    </row>
    <row r="26" spans="1:22" s="46" customFormat="1" x14ac:dyDescent="0.25">
      <c r="A26" s="1668"/>
      <c r="B26" s="1668"/>
      <c r="C26" s="1668"/>
      <c r="D26" s="1668"/>
      <c r="E26" s="1668"/>
      <c r="F26" s="1668"/>
      <c r="G26" s="1597" t="s">
        <v>1169</v>
      </c>
      <c r="H26" s="988"/>
      <c r="I26" s="1281">
        <v>409704.90596652217</v>
      </c>
      <c r="J26" s="1593">
        <v>113806.91832403393</v>
      </c>
      <c r="K26" s="1594">
        <v>607569.31699281035</v>
      </c>
      <c r="L26" s="1593">
        <v>168769.25472022509</v>
      </c>
      <c r="M26" s="1594">
        <v>966955.43355970876</v>
      </c>
      <c r="N26" s="1593">
        <v>268598.73154436355</v>
      </c>
      <c r="O26" s="1595">
        <f t="shared" si="1"/>
        <v>8.6390927207814189E-2</v>
      </c>
      <c r="P26" s="1596">
        <f t="shared" si="0"/>
        <v>0.59151459185874455</v>
      </c>
      <c r="Q26" s="1669"/>
      <c r="R26" s="1669"/>
      <c r="S26" s="2"/>
      <c r="T26" s="2"/>
      <c r="U26" s="2"/>
      <c r="V26" s="81"/>
    </row>
    <row r="27" spans="1:22" s="179" customFormat="1" x14ac:dyDescent="0.25">
      <c r="A27" s="30"/>
      <c r="B27" s="30"/>
      <c r="C27" s="30"/>
      <c r="D27" s="30"/>
      <c r="E27" s="30"/>
      <c r="F27" s="30"/>
      <c r="G27" s="901" t="s">
        <v>1170</v>
      </c>
      <c r="H27" s="978"/>
      <c r="I27" s="1018">
        <v>380739.28435564484</v>
      </c>
      <c r="J27" s="1643">
        <v>105760.91232101245</v>
      </c>
      <c r="K27" s="1665">
        <v>775566.13265718776</v>
      </c>
      <c r="L27" s="1643">
        <v>215435.03684921883</v>
      </c>
      <c r="M27" s="1665">
        <v>1928254.7383526342</v>
      </c>
      <c r="N27" s="1643">
        <v>535626.31620906503</v>
      </c>
      <c r="O27" s="1644">
        <f t="shared" si="1"/>
        <v>0.17227651757009213</v>
      </c>
      <c r="P27" s="1645">
        <f t="shared" si="0"/>
        <v>1.4862544368024289</v>
      </c>
      <c r="Q27" s="1669"/>
      <c r="R27" s="1669"/>
    </row>
    <row r="28" spans="1:22" ht="16.5" customHeight="1" x14ac:dyDescent="0.25">
      <c r="A28" s="30"/>
      <c r="B28" s="30"/>
      <c r="C28" s="30"/>
      <c r="D28" s="30"/>
      <c r="E28" s="30"/>
      <c r="F28" s="30"/>
      <c r="G28" s="1591" t="s">
        <v>1171</v>
      </c>
      <c r="H28" s="1592"/>
      <c r="I28" s="1281">
        <v>18771.027169856468</v>
      </c>
      <c r="J28" s="1593">
        <v>5214.174213849019</v>
      </c>
      <c r="K28" s="1594">
        <v>51448.088308133978</v>
      </c>
      <c r="L28" s="1593">
        <v>14291.135641148327</v>
      </c>
      <c r="M28" s="1594">
        <v>63396.53786698568</v>
      </c>
      <c r="N28" s="1593">
        <v>17610.149407496021</v>
      </c>
      <c r="O28" s="1595">
        <f t="shared" si="1"/>
        <v>5.6640518249448379E-3</v>
      </c>
      <c r="P28" s="1596">
        <f>IF(K28=0,"-",(M28-K28)/K28)</f>
        <v>0.23224282867984899</v>
      </c>
      <c r="Q28" s="1669"/>
      <c r="R28" s="1669"/>
    </row>
    <row r="29" spans="1:22" s="179" customFormat="1" x14ac:dyDescent="0.25">
      <c r="A29" s="30"/>
      <c r="B29" s="30"/>
      <c r="C29" s="30"/>
      <c r="D29" s="30"/>
      <c r="E29" s="30"/>
      <c r="F29" s="30"/>
      <c r="G29" s="901" t="s">
        <v>1172</v>
      </c>
      <c r="H29" s="978"/>
      <c r="I29" s="1018" t="s">
        <v>635</v>
      </c>
      <c r="J29" s="1643" t="s">
        <v>635</v>
      </c>
      <c r="K29" s="1665" t="s">
        <v>635</v>
      </c>
      <c r="L29" s="1643" t="s">
        <v>635</v>
      </c>
      <c r="M29" s="1665">
        <v>35501.589278092273</v>
      </c>
      <c r="N29" s="1643">
        <v>9861.5525772478541</v>
      </c>
      <c r="O29" s="1644">
        <f t="shared" si="1"/>
        <v>3.171826858446419E-3</v>
      </c>
      <c r="P29" s="1645" t="s">
        <v>189</v>
      </c>
      <c r="Q29" s="1669"/>
      <c r="R29" s="1669"/>
    </row>
    <row r="30" spans="1:22" x14ac:dyDescent="0.25">
      <c r="A30" s="30"/>
      <c r="B30" s="30"/>
      <c r="C30" s="30"/>
      <c r="D30" s="30"/>
      <c r="E30" s="30"/>
      <c r="F30" s="30"/>
      <c r="G30" s="1591" t="s">
        <v>1173</v>
      </c>
      <c r="H30" s="1592"/>
      <c r="I30" s="1281">
        <v>1030.6004677199999</v>
      </c>
      <c r="J30" s="1593">
        <v>286.27790769999996</v>
      </c>
      <c r="K30" s="1594">
        <v>1073.13454602</v>
      </c>
      <c r="L30" s="1593">
        <v>298.09292944999999</v>
      </c>
      <c r="M30" s="1594">
        <v>615.11102891999997</v>
      </c>
      <c r="N30" s="1593">
        <v>170.86417469999998</v>
      </c>
      <c r="O30" s="1595">
        <f t="shared" si="1"/>
        <v>5.4956009635856756E-5</v>
      </c>
      <c r="P30" s="1596">
        <f t="shared" si="0"/>
        <v>-0.42680903228649192</v>
      </c>
      <c r="Q30" s="1669"/>
      <c r="R30" s="1669"/>
      <c r="V30" s="26"/>
    </row>
    <row r="31" spans="1:22" s="179" customFormat="1" x14ac:dyDescent="0.25">
      <c r="A31" s="30"/>
      <c r="B31" s="30"/>
      <c r="C31" s="30"/>
      <c r="D31" s="30"/>
      <c r="E31" s="30"/>
      <c r="F31" s="30"/>
      <c r="G31" s="901" t="s">
        <v>1174</v>
      </c>
      <c r="H31" s="978"/>
      <c r="I31" s="1018">
        <v>75409.671226999984</v>
      </c>
      <c r="J31" s="1643">
        <v>20947.130896388884</v>
      </c>
      <c r="K31" s="1665">
        <v>127525.7009172</v>
      </c>
      <c r="L31" s="1643">
        <v>35423.805810333331</v>
      </c>
      <c r="M31" s="1665">
        <v>105177.91038855641</v>
      </c>
      <c r="N31" s="1643">
        <v>29216.086219043445</v>
      </c>
      <c r="O31" s="1644">
        <f t="shared" si="1"/>
        <v>9.3969348378315932E-3</v>
      </c>
      <c r="P31" s="1645">
        <f t="shared" si="0"/>
        <v>-0.17524146401793611</v>
      </c>
      <c r="Q31" s="1669"/>
      <c r="R31" s="1669"/>
    </row>
    <row r="32" spans="1:22" s="46" customFormat="1" x14ac:dyDescent="0.25">
      <c r="A32" s="1668"/>
      <c r="B32" s="1668"/>
      <c r="C32" s="1668"/>
      <c r="D32" s="1668"/>
      <c r="E32" s="1668"/>
      <c r="F32" s="1668"/>
      <c r="G32" s="1591" t="s">
        <v>1175</v>
      </c>
      <c r="H32" s="1592"/>
      <c r="I32" s="1281">
        <v>2811.7901229411764</v>
      </c>
      <c r="J32" s="1593">
        <v>781.05281192810457</v>
      </c>
      <c r="K32" s="1594">
        <v>3596.6693347424311</v>
      </c>
      <c r="L32" s="1593">
        <v>999.07481520623082</v>
      </c>
      <c r="M32" s="1594">
        <v>4010.7180586274499</v>
      </c>
      <c r="N32" s="1593">
        <v>1114.0883496187359</v>
      </c>
      <c r="O32" s="1595">
        <f t="shared" si="1"/>
        <v>3.5833052882116553E-4</v>
      </c>
      <c r="P32" s="1596">
        <f t="shared" si="0"/>
        <v>0.11512004172456683</v>
      </c>
      <c r="Q32" s="1669"/>
      <c r="R32" s="1669"/>
      <c r="S32" s="2"/>
      <c r="T32" s="2"/>
      <c r="U32" s="2"/>
    </row>
    <row r="33" spans="1:22" s="179" customFormat="1" x14ac:dyDescent="0.25">
      <c r="A33" s="30"/>
      <c r="B33" s="30"/>
      <c r="C33" s="30"/>
      <c r="D33" s="30"/>
      <c r="E33" s="30"/>
      <c r="F33" s="30"/>
      <c r="G33" s="901" t="s">
        <v>1176</v>
      </c>
      <c r="H33" s="978"/>
      <c r="I33" s="1018">
        <v>7739.2624087999984</v>
      </c>
      <c r="J33" s="1643">
        <v>2149.795113555555</v>
      </c>
      <c r="K33" s="1665">
        <v>12208.957379999998</v>
      </c>
      <c r="L33" s="1643">
        <v>3391.3770499999991</v>
      </c>
      <c r="M33" s="1665">
        <v>9701.645120000001</v>
      </c>
      <c r="N33" s="1643">
        <v>2694.9014222222227</v>
      </c>
      <c r="O33" s="1644">
        <f t="shared" si="1"/>
        <v>8.6677636659271298E-4</v>
      </c>
      <c r="P33" s="1645">
        <f t="shared" si="0"/>
        <v>-0.20536661583464363</v>
      </c>
      <c r="Q33" s="1669"/>
      <c r="R33" s="1669"/>
    </row>
    <row r="34" spans="1:22" x14ac:dyDescent="0.25">
      <c r="A34" s="30"/>
      <c r="B34" s="30"/>
      <c r="C34" s="30"/>
      <c r="D34" s="30"/>
      <c r="E34" s="30"/>
      <c r="F34" s="30"/>
      <c r="G34" s="634" t="s">
        <v>1177</v>
      </c>
      <c r="H34" s="37"/>
      <c r="I34" s="1598">
        <v>5511933.4527476868</v>
      </c>
      <c r="J34" s="1599">
        <v>1531092.6257632461</v>
      </c>
      <c r="K34" s="1600">
        <v>10710703.719713142</v>
      </c>
      <c r="L34" s="1599">
        <v>2975195.4776980951</v>
      </c>
      <c r="M34" s="1600">
        <v>11053154.314165667</v>
      </c>
      <c r="N34" s="1599">
        <v>3070320.6428237958</v>
      </c>
      <c r="O34" s="1601">
        <f t="shared" si="1"/>
        <v>0.98752457107203329</v>
      </c>
      <c r="P34" s="1596">
        <f t="shared" si="0"/>
        <v>3.1972744594012184E-2</v>
      </c>
      <c r="Q34" s="1669"/>
      <c r="R34" s="1669"/>
    </row>
    <row r="35" spans="1:22" s="179" customFormat="1" x14ac:dyDescent="0.25">
      <c r="A35" s="30"/>
      <c r="B35" s="30"/>
      <c r="C35" s="30"/>
      <c r="D35" s="30"/>
      <c r="E35" s="30"/>
      <c r="F35" s="30"/>
      <c r="G35" s="1624" t="s">
        <v>1178</v>
      </c>
      <c r="H35" s="1626"/>
      <c r="I35" s="1628"/>
      <c r="J35" s="1630"/>
      <c r="K35" s="1632"/>
      <c r="L35" s="1630"/>
      <c r="M35" s="1632"/>
      <c r="N35" s="1630"/>
      <c r="O35" s="1630"/>
      <c r="P35" s="1645"/>
      <c r="Q35" s="1669"/>
      <c r="R35" s="1669"/>
    </row>
    <row r="36" spans="1:22" s="504" customFormat="1" x14ac:dyDescent="0.25">
      <c r="A36" s="30"/>
      <c r="B36" s="30"/>
      <c r="C36" s="30"/>
      <c r="D36" s="30"/>
      <c r="E36" s="30"/>
      <c r="F36" s="30"/>
      <c r="G36" s="633" t="s">
        <v>1179</v>
      </c>
      <c r="H36" s="38"/>
      <c r="I36" s="872">
        <v>24533.484058402821</v>
      </c>
      <c r="J36" s="1602">
        <v>6814.8566828896719</v>
      </c>
      <c r="K36" s="1603">
        <v>75080.778818399995</v>
      </c>
      <c r="L36" s="1602">
        <v>20855.771894000001</v>
      </c>
      <c r="M36" s="1603">
        <v>112450.9593004215</v>
      </c>
      <c r="N36" s="1602">
        <v>31046.793424324194</v>
      </c>
      <c r="O36" s="1604">
        <f t="shared" ref="O36:O37" si="2">M36/$M$46</f>
        <v>1.0046732560991097E-2</v>
      </c>
      <c r="P36" s="1596">
        <f t="shared" si="0"/>
        <v>0.49773298932353671</v>
      </c>
      <c r="Q36" s="1669"/>
      <c r="R36" s="1669"/>
      <c r="S36" s="2"/>
      <c r="T36" s="2"/>
      <c r="U36" s="2"/>
      <c r="V36" s="2"/>
    </row>
    <row r="37" spans="1:22" s="179" customFormat="1" x14ac:dyDescent="0.25">
      <c r="A37" s="30"/>
      <c r="B37" s="30"/>
      <c r="C37" s="30"/>
      <c r="D37" s="30"/>
      <c r="E37" s="30"/>
      <c r="F37" s="30"/>
      <c r="G37" s="1625" t="s">
        <v>1180</v>
      </c>
      <c r="H37" s="1627"/>
      <c r="I37" s="1629">
        <v>5536466.9368060892</v>
      </c>
      <c r="J37" s="1631">
        <v>1537907.4824461357</v>
      </c>
      <c r="K37" s="1633">
        <v>10785784.498531543</v>
      </c>
      <c r="L37" s="1631">
        <v>2996051.2495920951</v>
      </c>
      <c r="M37" s="1633">
        <v>11165605.273466088</v>
      </c>
      <c r="N37" s="1631">
        <v>3101367.4362481199</v>
      </c>
      <c r="O37" s="1646">
        <f t="shared" si="2"/>
        <v>0.99757130363302438</v>
      </c>
      <c r="P37" s="1645">
        <f t="shared" si="0"/>
        <v>3.521494194383884E-2</v>
      </c>
      <c r="Q37" s="1669"/>
      <c r="R37" s="1669"/>
    </row>
    <row r="38" spans="1:22" x14ac:dyDescent="0.25">
      <c r="A38" s="30"/>
      <c r="B38" s="30"/>
      <c r="C38" s="30"/>
      <c r="D38" s="30"/>
      <c r="E38" s="30"/>
      <c r="F38" s="30"/>
      <c r="G38" s="988"/>
      <c r="H38" s="988"/>
      <c r="I38" s="1281"/>
      <c r="J38" s="1593"/>
      <c r="K38" s="1605"/>
      <c r="L38" s="1593"/>
      <c r="M38" s="1605"/>
      <c r="N38" s="1593"/>
      <c r="O38" s="1606"/>
      <c r="P38" s="1607"/>
      <c r="Q38" s="1669"/>
      <c r="R38" s="1669"/>
    </row>
    <row r="39" spans="1:22" x14ac:dyDescent="0.25">
      <c r="A39" s="30"/>
      <c r="B39" s="30"/>
      <c r="C39" s="30"/>
      <c r="D39" s="30"/>
      <c r="E39" s="30"/>
      <c r="F39" s="30"/>
      <c r="G39" s="1294" t="s">
        <v>1181</v>
      </c>
      <c r="H39" s="976"/>
      <c r="I39" s="1653"/>
      <c r="J39" s="1654"/>
      <c r="K39" s="1655"/>
      <c r="L39" s="1654"/>
      <c r="M39" s="1655"/>
      <c r="N39" s="1654"/>
      <c r="O39" s="1656"/>
      <c r="P39" s="1657"/>
      <c r="Q39" s="1669"/>
      <c r="R39" s="1669"/>
    </row>
    <row r="40" spans="1:22" x14ac:dyDescent="0.25">
      <c r="A40" s="30"/>
      <c r="B40" s="30"/>
      <c r="C40" s="30"/>
      <c r="D40" s="30"/>
      <c r="E40" s="30"/>
      <c r="F40" s="30"/>
      <c r="G40" s="1597" t="s">
        <v>1182</v>
      </c>
      <c r="H40" s="1597"/>
      <c r="I40" s="1281">
        <v>2164.9509684</v>
      </c>
      <c r="J40" s="1593">
        <v>601.375269</v>
      </c>
      <c r="K40" s="1594">
        <v>12655</v>
      </c>
      <c r="L40" s="1593">
        <v>3445.5833179110546</v>
      </c>
      <c r="M40" s="1594">
        <v>27183.886368815514</v>
      </c>
      <c r="N40" s="1593">
        <v>7551.0795468931983</v>
      </c>
      <c r="O40" s="1595">
        <f t="shared" ref="O40:O43" si="3">M40/$M$46</f>
        <v>2.4286963669756544E-3</v>
      </c>
      <c r="P40" s="1596">
        <f t="shared" ref="P40:P43" si="4">IF(K40=0,"-",(M40-K40)/K40)</f>
        <v>1.1480747822058881</v>
      </c>
      <c r="Q40" s="1669"/>
      <c r="R40" s="1669"/>
      <c r="V40" s="26"/>
    </row>
    <row r="41" spans="1:22" s="179" customFormat="1" x14ac:dyDescent="0.25">
      <c r="A41" s="30"/>
      <c r="B41" s="30"/>
      <c r="C41" s="30"/>
      <c r="D41" s="30"/>
      <c r="E41" s="30"/>
      <c r="F41" s="30"/>
      <c r="G41" s="901" t="s">
        <v>1183</v>
      </c>
      <c r="H41" s="901"/>
      <c r="I41" s="1018">
        <v>474.59942639999997</v>
      </c>
      <c r="J41" s="1643">
        <v>131.83317399999999</v>
      </c>
      <c r="K41" s="1665">
        <v>251.07121079999999</v>
      </c>
      <c r="L41" s="1643">
        <v>69.742003000000011</v>
      </c>
      <c r="M41" s="1665">
        <v>650.58552593748482</v>
      </c>
      <c r="N41" s="1643">
        <v>180.71820164930134</v>
      </c>
      <c r="O41" s="1644">
        <f t="shared" si="3"/>
        <v>5.8125415984078194E-5</v>
      </c>
      <c r="P41" s="1645">
        <f t="shared" si="4"/>
        <v>1.5912390507238707</v>
      </c>
      <c r="Q41" s="1669"/>
      <c r="R41" s="1669"/>
      <c r="V41" s="1666"/>
    </row>
    <row r="42" spans="1:22" x14ac:dyDescent="0.25">
      <c r="A42" s="30"/>
      <c r="B42" s="30"/>
      <c r="C42" s="30"/>
      <c r="D42" s="30"/>
      <c r="E42" s="30"/>
      <c r="F42" s="30"/>
      <c r="G42" s="1597" t="s">
        <v>1184</v>
      </c>
      <c r="H42" s="1597"/>
      <c r="I42" s="1281">
        <v>474.59942639999997</v>
      </c>
      <c r="J42" s="1593">
        <v>131.83317399999999</v>
      </c>
      <c r="K42" s="1594">
        <v>251.07121079999999</v>
      </c>
      <c r="L42" s="1593">
        <v>69.742003000000011</v>
      </c>
      <c r="M42" s="1594">
        <v>650.58552593748482</v>
      </c>
      <c r="N42" s="1593">
        <v>180.71820164930134</v>
      </c>
      <c r="O42" s="1595">
        <f t="shared" si="3"/>
        <v>5.8125415984078194E-5</v>
      </c>
      <c r="P42" s="1596">
        <f t="shared" si="4"/>
        <v>1.5912390507238707</v>
      </c>
      <c r="Q42" s="1669"/>
      <c r="R42" s="1669"/>
      <c r="V42" s="72"/>
    </row>
    <row r="43" spans="1:22" s="179" customFormat="1" x14ac:dyDescent="0.25">
      <c r="A43" s="30"/>
      <c r="B43" s="30"/>
      <c r="C43" s="30"/>
      <c r="D43" s="30"/>
      <c r="E43" s="30"/>
      <c r="F43" s="30"/>
      <c r="G43" s="1667" t="s">
        <v>1185</v>
      </c>
      <c r="H43" s="1627"/>
      <c r="I43" s="1629">
        <v>2164.9509684</v>
      </c>
      <c r="J43" s="1631">
        <v>601.375269</v>
      </c>
      <c r="K43" s="1633">
        <v>12655</v>
      </c>
      <c r="L43" s="1631">
        <v>3445.5833179110546</v>
      </c>
      <c r="M43" s="1633">
        <v>27183.886368815514</v>
      </c>
      <c r="N43" s="1631">
        <v>7551.0795468931983</v>
      </c>
      <c r="O43" s="1646">
        <f t="shared" si="3"/>
        <v>2.4286963669756544E-3</v>
      </c>
      <c r="P43" s="1645">
        <f t="shared" si="4"/>
        <v>1.1480747822058881</v>
      </c>
      <c r="Q43" s="1669"/>
      <c r="R43" s="1669"/>
    </row>
    <row r="44" spans="1:22" x14ac:dyDescent="0.25">
      <c r="A44" s="30"/>
      <c r="B44" s="30"/>
      <c r="C44" s="30"/>
      <c r="D44" s="30"/>
      <c r="E44" s="30"/>
      <c r="F44" s="30"/>
      <c r="G44" s="441"/>
      <c r="H44" s="441"/>
      <c r="I44" s="1608"/>
      <c r="J44" s="1609"/>
      <c r="K44" s="1610"/>
      <c r="L44" s="1609"/>
      <c r="M44" s="1610"/>
      <c r="N44" s="1609"/>
      <c r="O44" s="1607"/>
      <c r="P44" s="1607"/>
      <c r="Q44" s="1669"/>
      <c r="R44" s="1669"/>
    </row>
    <row r="45" spans="1:22" ht="16.2" x14ac:dyDescent="0.25">
      <c r="G45" s="1658" t="s">
        <v>1186</v>
      </c>
      <c r="H45" s="1659"/>
      <c r="I45" s="1660"/>
      <c r="J45" s="1661"/>
      <c r="K45" s="1662"/>
      <c r="L45" s="1661"/>
      <c r="M45" s="1662"/>
      <c r="N45" s="1661"/>
      <c r="O45" s="1663"/>
      <c r="P45" s="1664"/>
      <c r="Q45" s="1669"/>
      <c r="R45" s="1669"/>
    </row>
    <row r="46" spans="1:22" s="707" customFormat="1" ht="12" customHeight="1" x14ac:dyDescent="0.25">
      <c r="G46" s="1611" t="s">
        <v>1187</v>
      </c>
      <c r="H46" s="1612"/>
      <c r="I46" s="1613">
        <v>5538631.8877744889</v>
      </c>
      <c r="J46" s="1614">
        <v>1538508.8577151357</v>
      </c>
      <c r="K46" s="1615">
        <v>10798188.471244931</v>
      </c>
      <c r="L46" s="1614">
        <v>2999496.7975680362</v>
      </c>
      <c r="M46" s="1615">
        <v>11192789.159834903</v>
      </c>
      <c r="N46" s="1614">
        <v>3108918.5157950129</v>
      </c>
      <c r="O46" s="1616">
        <f>SUM(O43,O37)</f>
        <v>1</v>
      </c>
      <c r="P46" s="1596">
        <f t="shared" ref="P46" si="5">IF(K46=0,"-",(M46-K46)/K46)</f>
        <v>3.6543230342827838E-2</v>
      </c>
      <c r="Q46" s="1670"/>
      <c r="R46" s="1670"/>
    </row>
    <row r="47" spans="1:22" s="707" customFormat="1" ht="12" customHeight="1" x14ac:dyDescent="0.3">
      <c r="G47" s="1617" t="s">
        <v>1188</v>
      </c>
      <c r="H47" s="1618"/>
      <c r="I47" s="1618"/>
      <c r="J47" s="1618"/>
      <c r="K47" s="1618"/>
      <c r="L47" s="1618"/>
      <c r="M47" s="1618"/>
      <c r="N47" s="1619"/>
      <c r="O47" s="1618"/>
      <c r="P47" s="1607"/>
      <c r="Q47" s="1670"/>
      <c r="R47" s="1670"/>
    </row>
    <row r="48" spans="1:22" s="707" customFormat="1" ht="12" customHeight="1" x14ac:dyDescent="0.3">
      <c r="G48" s="1620" t="s">
        <v>1189</v>
      </c>
      <c r="H48" s="1618"/>
      <c r="I48" s="1618"/>
      <c r="J48" s="1618"/>
      <c r="K48" s="1618"/>
      <c r="L48" s="1618"/>
      <c r="M48" s="1621"/>
      <c r="N48" s="1619"/>
      <c r="O48" s="1618"/>
      <c r="P48" s="1618"/>
      <c r="Q48" s="1670"/>
      <c r="R48" s="1670"/>
    </row>
    <row r="49" spans="7:18" s="707" customFormat="1" ht="12" customHeight="1" x14ac:dyDescent="0.3">
      <c r="G49" s="834" t="s">
        <v>1190</v>
      </c>
      <c r="H49" s="1618"/>
      <c r="I49" s="1622"/>
      <c r="J49" s="1618"/>
      <c r="K49" s="1618"/>
      <c r="L49" s="1618"/>
      <c r="M49" s="1619"/>
      <c r="N49" s="1619"/>
      <c r="O49" s="1618"/>
      <c r="P49" s="1618"/>
      <c r="Q49" s="733"/>
      <c r="R49" s="733"/>
    </row>
    <row r="50" spans="7:18" ht="14.1" customHeight="1" x14ac:dyDescent="0.25">
      <c r="G50" s="1620" t="s">
        <v>1191</v>
      </c>
      <c r="H50" s="1618"/>
      <c r="I50" s="1622"/>
      <c r="J50" s="1618"/>
      <c r="K50" s="1618"/>
      <c r="L50" s="1618"/>
      <c r="M50" s="1618"/>
      <c r="N50" s="1619"/>
      <c r="O50" s="1618"/>
      <c r="P50" s="1618"/>
      <c r="Q50" s="30"/>
      <c r="R50" s="30"/>
    </row>
    <row r="51" spans="7:18" x14ac:dyDescent="0.25">
      <c r="G51" s="1620" t="s">
        <v>1192</v>
      </c>
      <c r="H51" s="1617"/>
      <c r="I51" s="1623"/>
      <c r="J51" s="1623"/>
      <c r="K51" s="1623"/>
      <c r="L51" s="1623"/>
      <c r="M51" s="1623"/>
      <c r="N51" s="1623"/>
      <c r="O51" s="1623"/>
      <c r="P51" s="1618"/>
      <c r="Q51" s="30"/>
      <c r="R51" s="30"/>
    </row>
    <row r="52" spans="7:18" customFormat="1" ht="14.4" x14ac:dyDescent="0.3"/>
    <row r="53" spans="7:18" customFormat="1" ht="14.4" x14ac:dyDescent="0.3"/>
    <row r="54" spans="7:18" x14ac:dyDescent="0.25">
      <c r="G54" s="2383" t="s">
        <v>1193</v>
      </c>
      <c r="H54" s="441"/>
      <c r="I54" s="441"/>
      <c r="J54" s="441"/>
      <c r="K54" s="441"/>
      <c r="L54" s="441"/>
      <c r="M54" s="30"/>
      <c r="N54" s="30"/>
      <c r="O54" s="30"/>
      <c r="P54" s="30"/>
    </row>
    <row r="55" spans="7:18" x14ac:dyDescent="0.25">
      <c r="G55" s="2383" t="s">
        <v>1194</v>
      </c>
      <c r="H55" s="441"/>
      <c r="I55" s="441"/>
      <c r="J55" s="441"/>
      <c r="K55" s="441"/>
      <c r="L55" s="441"/>
      <c r="M55" s="30"/>
      <c r="N55" s="30"/>
      <c r="O55" s="30"/>
      <c r="P55" s="30"/>
    </row>
    <row r="56" spans="7:18" ht="14.25" customHeight="1" x14ac:dyDescent="0.25">
      <c r="G56" s="2383" t="s">
        <v>1195</v>
      </c>
      <c r="H56" s="441"/>
      <c r="I56" s="441"/>
      <c r="J56" s="1634"/>
      <c r="K56" s="441"/>
      <c r="L56" s="441"/>
      <c r="M56" s="30"/>
      <c r="N56" s="30"/>
      <c r="O56" s="30"/>
      <c r="P56" s="30"/>
    </row>
    <row r="57" spans="7:18" ht="17.399999999999999" x14ac:dyDescent="0.35">
      <c r="G57" s="2384" t="s">
        <v>1656</v>
      </c>
      <c r="H57" s="1635"/>
      <c r="I57" s="1635"/>
      <c r="J57" s="1635"/>
      <c r="K57" s="1635"/>
      <c r="L57" s="1635"/>
      <c r="M57" s="30"/>
      <c r="N57" s="30"/>
      <c r="O57" s="30"/>
      <c r="P57" s="30"/>
    </row>
    <row r="58" spans="7:18" ht="20.25" customHeight="1" x14ac:dyDescent="0.25">
      <c r="G58" s="975"/>
      <c r="H58" s="995" t="s">
        <v>730</v>
      </c>
      <c r="I58" s="995" t="s">
        <v>731</v>
      </c>
      <c r="J58" s="1649" t="s">
        <v>1196</v>
      </c>
      <c r="K58" s="1129" t="s">
        <v>1197</v>
      </c>
      <c r="L58" s="1642" t="s">
        <v>733</v>
      </c>
      <c r="M58" s="30"/>
      <c r="N58" s="1641" t="s">
        <v>1198</v>
      </c>
      <c r="O58" s="1642"/>
      <c r="P58" s="1642"/>
    </row>
    <row r="59" spans="7:18" ht="20.25" customHeight="1" x14ac:dyDescent="0.25">
      <c r="G59" s="2400" t="s">
        <v>1666</v>
      </c>
      <c r="H59" s="2401"/>
      <c r="I59" s="2401"/>
      <c r="J59" s="2401"/>
      <c r="K59" s="2167"/>
      <c r="L59" s="2402"/>
      <c r="M59" s="30"/>
      <c r="N59" s="1641"/>
      <c r="O59" s="1642"/>
      <c r="P59" s="1642"/>
    </row>
    <row r="60" spans="7:18" ht="15" customHeight="1" x14ac:dyDescent="0.25">
      <c r="G60" s="978" t="s">
        <v>1667</v>
      </c>
      <c r="H60" s="986">
        <v>373461.2226740013</v>
      </c>
      <c r="I60" s="986">
        <v>704979.89593903709</v>
      </c>
      <c r="J60" s="1643">
        <v>710267.29848154646</v>
      </c>
      <c r="K60" s="2171">
        <f>J60/J62</f>
        <v>0.9780404819036087</v>
      </c>
      <c r="L60" s="2174">
        <f t="shared" ref="L60:L62" si="6">IF(I60=0,"-",(J60-I60)/I60)</f>
        <v>7.5000756375705182E-3</v>
      </c>
      <c r="M60" s="30"/>
      <c r="N60" s="1434" t="s">
        <v>1159</v>
      </c>
      <c r="O60" s="1435">
        <v>277.77999999999997</v>
      </c>
      <c r="P60" s="1435" t="s">
        <v>1199</v>
      </c>
    </row>
    <row r="61" spans="7:18" ht="14.85" customHeight="1" x14ac:dyDescent="0.25">
      <c r="G61" s="908" t="s">
        <v>1668</v>
      </c>
      <c r="H61" s="1639">
        <v>3490.1271398737335</v>
      </c>
      <c r="I61" s="1639">
        <v>11054.435733820001</v>
      </c>
      <c r="J61" s="1640">
        <v>15947.323125033603</v>
      </c>
      <c r="K61" s="2170">
        <f>J61/J62</f>
        <v>2.1959518096391226E-2</v>
      </c>
      <c r="L61" s="2173">
        <f t="shared" si="6"/>
        <v>0.44261756176701778</v>
      </c>
      <c r="M61" s="30"/>
      <c r="N61" s="1650" t="s">
        <v>1200</v>
      </c>
      <c r="O61" s="1240">
        <v>3.5999999999999999E-3</v>
      </c>
      <c r="P61" s="1240" t="s">
        <v>1159</v>
      </c>
    </row>
    <row r="62" spans="7:18" x14ac:dyDescent="0.25">
      <c r="G62" s="2397" t="s">
        <v>1669</v>
      </c>
      <c r="H62" s="2243">
        <f>H60+H61</f>
        <v>376951.34981387504</v>
      </c>
      <c r="I62" s="2243">
        <f>I60+I61</f>
        <v>716034.33167285705</v>
      </c>
      <c r="J62" s="2243">
        <v>726214.6216065801</v>
      </c>
      <c r="K62" s="2398">
        <f>SUM(K60:K61)</f>
        <v>0.99999999999999989</v>
      </c>
      <c r="L62" s="2399">
        <f t="shared" si="6"/>
        <v>1.4217600306872207E-2</v>
      </c>
      <c r="M62" s="30"/>
      <c r="N62" s="1637" t="s">
        <v>1160</v>
      </c>
      <c r="O62" s="1638">
        <v>3.6</v>
      </c>
      <c r="P62" s="1638" t="s">
        <v>1159</v>
      </c>
    </row>
    <row r="63" spans="7:18" x14ac:dyDescent="0.25">
      <c r="G63" s="2403"/>
      <c r="H63" s="1252"/>
      <c r="I63" s="1252"/>
      <c r="J63" s="1252"/>
      <c r="K63" s="2404"/>
      <c r="L63" s="2405"/>
      <c r="M63" s="30"/>
      <c r="N63" s="1434"/>
      <c r="O63" s="1435"/>
      <c r="P63" s="1435"/>
    </row>
    <row r="64" spans="7:18" x14ac:dyDescent="0.25">
      <c r="G64" s="2403" t="s">
        <v>1672</v>
      </c>
      <c r="H64" s="1252"/>
      <c r="I64" s="1252"/>
      <c r="J64" s="1252"/>
      <c r="K64" s="2404"/>
      <c r="L64" s="2405"/>
      <c r="M64" s="30"/>
      <c r="N64" s="1434"/>
      <c r="O64" s="1435"/>
      <c r="P64" s="1435"/>
    </row>
    <row r="65" spans="7:16" x14ac:dyDescent="0.25">
      <c r="G65" s="985" t="s">
        <v>1670</v>
      </c>
      <c r="H65" s="1257"/>
      <c r="I65" s="1257"/>
      <c r="J65" s="1257"/>
      <c r="K65" s="2169"/>
      <c r="L65" s="2176"/>
      <c r="M65" s="30"/>
      <c r="N65" s="1434"/>
      <c r="O65" s="1435"/>
      <c r="P65" s="1435"/>
    </row>
    <row r="66" spans="7:16" x14ac:dyDescent="0.25">
      <c r="G66" s="908" t="s">
        <v>1661</v>
      </c>
      <c r="H66" s="1639" t="s">
        <v>189</v>
      </c>
      <c r="I66" s="1639" t="s">
        <v>189</v>
      </c>
      <c r="J66" s="1640">
        <v>20816.850122305699</v>
      </c>
      <c r="K66" s="2170">
        <f>J66/$J$72</f>
        <v>2.7935707319761336E-2</v>
      </c>
      <c r="L66" s="2173"/>
      <c r="N66" s="835"/>
      <c r="O66" s="835"/>
    </row>
    <row r="67" spans="7:16" ht="12" customHeight="1" x14ac:dyDescent="0.25">
      <c r="G67" s="978" t="s">
        <v>1662</v>
      </c>
      <c r="H67" s="986">
        <f>H60</f>
        <v>373461.2226740013</v>
      </c>
      <c r="I67" s="986">
        <v>704980</v>
      </c>
      <c r="J67" s="1643">
        <v>731084.14860385214</v>
      </c>
      <c r="K67" s="2168">
        <f>J67/$J$72</f>
        <v>0.98109717279609265</v>
      </c>
      <c r="L67" s="2174">
        <f t="shared" ref="L67:L72" si="7">IF(I67=0,"-",(J67-I67)/I67)</f>
        <v>3.7028211585934549E-2</v>
      </c>
      <c r="N67" s="835"/>
      <c r="O67" s="835"/>
    </row>
    <row r="68" spans="7:16" ht="12" customHeight="1" x14ac:dyDescent="0.25">
      <c r="G68" s="2403" t="s">
        <v>1671</v>
      </c>
      <c r="H68" s="1639"/>
      <c r="I68" s="1639"/>
      <c r="J68" s="1640"/>
      <c r="K68" s="2170"/>
      <c r="L68" s="2173"/>
      <c r="N68" s="835"/>
      <c r="O68" s="835"/>
    </row>
    <row r="69" spans="7:16" x14ac:dyDescent="0.25">
      <c r="G69" s="978" t="s">
        <v>1673</v>
      </c>
      <c r="H69" s="986">
        <v>0</v>
      </c>
      <c r="I69" s="986">
        <v>-670</v>
      </c>
      <c r="J69" s="1643">
        <v>-1861.5039872727275</v>
      </c>
      <c r="K69" s="1644">
        <f>J69/$J$72</f>
        <v>-2.4980931436547134E-3</v>
      </c>
      <c r="L69" s="2174">
        <f t="shared" si="7"/>
        <v>1.7783641601085485</v>
      </c>
      <c r="N69" s="835"/>
      <c r="O69" s="835"/>
    </row>
    <row r="70" spans="7:16" ht="16.2" x14ac:dyDescent="0.25">
      <c r="G70" s="908" t="s">
        <v>1657</v>
      </c>
      <c r="H70" s="2406">
        <v>3490.1271398737335</v>
      </c>
      <c r="I70" s="2406">
        <v>11054.435733820001</v>
      </c>
      <c r="J70" s="1640">
        <v>15947.323125033603</v>
      </c>
      <c r="K70" s="2170">
        <f>J70/J72</f>
        <v>2.1400920347561997E-2</v>
      </c>
      <c r="L70" s="2407">
        <f>IF(I70=0,"-",(J70-I70)/I70)</f>
        <v>0.44261756176701778</v>
      </c>
      <c r="N70" s="835"/>
      <c r="O70" s="835"/>
    </row>
    <row r="71" spans="7:16" ht="12" customHeight="1" x14ac:dyDescent="0.25">
      <c r="G71" s="978" t="s">
        <v>1674</v>
      </c>
      <c r="H71" s="986">
        <f>H61</f>
        <v>3490.1271398737335</v>
      </c>
      <c r="I71" s="986">
        <v>10384</v>
      </c>
      <c r="J71" s="986">
        <v>14085.819137760875</v>
      </c>
      <c r="K71" s="2171">
        <f>J71/$J$72</f>
        <v>1.890282720390728E-2</v>
      </c>
      <c r="L71" s="2174">
        <f t="shared" si="7"/>
        <v>0.3564925980124109</v>
      </c>
      <c r="N71" s="835"/>
      <c r="O71" s="835"/>
    </row>
    <row r="72" spans="7:16" ht="12" customHeight="1" x14ac:dyDescent="0.25">
      <c r="G72" s="1647" t="s">
        <v>1669</v>
      </c>
      <c r="H72" s="1648">
        <v>376951.34981387504</v>
      </c>
      <c r="I72" s="1648">
        <v>715364</v>
      </c>
      <c r="J72" s="1648">
        <v>745169.96774161304</v>
      </c>
      <c r="K72" s="2172">
        <f>J72/$J$72</f>
        <v>1</v>
      </c>
      <c r="L72" s="2175">
        <f t="shared" si="7"/>
        <v>4.1665456664876963E-2</v>
      </c>
      <c r="N72" s="835"/>
      <c r="O72" s="835"/>
    </row>
    <row r="73" spans="7:16" ht="30.6" customHeight="1" x14ac:dyDescent="0.25">
      <c r="G73" s="2934" t="s">
        <v>1659</v>
      </c>
      <c r="H73" s="2910"/>
      <c r="I73" s="2910"/>
      <c r="J73" s="2910"/>
      <c r="K73" s="2910"/>
      <c r="L73" s="2910"/>
      <c r="N73" s="835"/>
      <c r="O73" s="835"/>
    </row>
    <row r="74" spans="7:16" ht="12" customHeight="1" x14ac:dyDescent="0.25">
      <c r="G74" s="2988" t="s">
        <v>1658</v>
      </c>
      <c r="H74" s="2988"/>
      <c r="I74" s="2988"/>
      <c r="J74" s="2988"/>
      <c r="K74" s="2988"/>
      <c r="L74" s="2988"/>
      <c r="N74" s="835"/>
      <c r="O74" s="835"/>
    </row>
    <row r="75" spans="7:16" ht="12" customHeight="1" x14ac:dyDescent="0.25">
      <c r="G75" s="2988" t="s">
        <v>1665</v>
      </c>
      <c r="H75" s="2988"/>
      <c r="I75" s="2988"/>
      <c r="J75" s="2988"/>
      <c r="K75" s="2988"/>
      <c r="L75" s="2988"/>
      <c r="N75" s="835"/>
      <c r="O75" s="835"/>
    </row>
    <row r="76" spans="7:16" ht="12" customHeight="1" x14ac:dyDescent="0.25">
      <c r="G76" s="834" t="s">
        <v>1660</v>
      </c>
      <c r="H76" s="1636"/>
      <c r="I76" s="1636"/>
      <c r="J76" s="1636"/>
      <c r="K76" s="1636"/>
      <c r="L76" s="1636"/>
      <c r="M76" s="835"/>
      <c r="N76" s="835"/>
      <c r="O76" s="835"/>
    </row>
    <row r="77" spans="7:16" ht="24.6" customHeight="1" x14ac:dyDescent="0.25">
      <c r="G77" s="2964" t="s">
        <v>1663</v>
      </c>
      <c r="H77" s="2964"/>
      <c r="I77" s="2964"/>
      <c r="J77" s="2964"/>
      <c r="K77" s="2964"/>
      <c r="L77" s="2964"/>
      <c r="N77" s="835"/>
      <c r="O77" s="835"/>
    </row>
    <row r="78" spans="7:16" ht="12" customHeight="1" x14ac:dyDescent="0.25">
      <c r="G78" s="834"/>
      <c r="H78" s="835"/>
      <c r="I78" s="835"/>
      <c r="J78" s="835"/>
      <c r="K78" s="835"/>
      <c r="L78" s="835"/>
      <c r="N78" s="835"/>
      <c r="O78" s="835"/>
    </row>
    <row r="79" spans="7:16" ht="12" customHeight="1" x14ac:dyDescent="0.25">
      <c r="G79" s="834"/>
      <c r="H79" s="835"/>
      <c r="I79" s="835"/>
      <c r="J79" s="2164"/>
      <c r="K79" s="835"/>
      <c r="L79" s="835"/>
      <c r="N79" s="835"/>
      <c r="O79" s="835"/>
    </row>
    <row r="80" spans="7:16" ht="18" customHeight="1" x14ac:dyDescent="0.25">
      <c r="G80" s="2385" t="s">
        <v>1644</v>
      </c>
      <c r="H80" s="1078"/>
      <c r="I80" s="1078"/>
      <c r="J80" s="1078"/>
      <c r="K80" s="1078"/>
      <c r="L80" s="503"/>
      <c r="M80" s="503"/>
      <c r="N80" s="503"/>
      <c r="O80" s="503"/>
    </row>
    <row r="81" spans="7:16" ht="20.25" customHeight="1" x14ac:dyDescent="0.25">
      <c r="G81" s="176"/>
      <c r="H81" s="730" t="s">
        <v>730</v>
      </c>
      <c r="I81" s="730" t="s">
        <v>731</v>
      </c>
      <c r="J81" s="903" t="s">
        <v>732</v>
      </c>
      <c r="K81" s="187" t="s">
        <v>733</v>
      </c>
      <c r="L81" s="503"/>
      <c r="M81" s="503"/>
      <c r="N81" s="503"/>
      <c r="O81" s="503"/>
    </row>
    <row r="82" spans="7:16" ht="16.2" x14ac:dyDescent="0.35">
      <c r="G82" s="30" t="s">
        <v>1201</v>
      </c>
      <c r="H82" s="544">
        <v>371813</v>
      </c>
      <c r="I82" s="544">
        <v>697821.33345533023</v>
      </c>
      <c r="J82" s="735">
        <v>727691</v>
      </c>
      <c r="K82" s="941">
        <v>4.2804175098469996E-2</v>
      </c>
      <c r="L82" s="503"/>
      <c r="M82" s="503"/>
      <c r="N82" s="503"/>
      <c r="O82" s="503"/>
    </row>
    <row r="83" spans="7:16" ht="16.2" x14ac:dyDescent="0.35">
      <c r="G83" s="179" t="s">
        <v>1202</v>
      </c>
      <c r="H83" s="731">
        <v>507</v>
      </c>
      <c r="I83" s="731">
        <v>5040.488718255714</v>
      </c>
      <c r="J83" s="737">
        <v>952.27490253203098</v>
      </c>
      <c r="K83" s="942">
        <v>-0.81107488663091976</v>
      </c>
      <c r="L83" s="503"/>
      <c r="M83" s="503"/>
      <c r="N83" s="503"/>
      <c r="O83" s="503"/>
    </row>
    <row r="84" spans="7:16" ht="16.2" x14ac:dyDescent="0.35">
      <c r="G84" s="30" t="s">
        <v>1203</v>
      </c>
      <c r="H84" s="544">
        <v>1130</v>
      </c>
      <c r="I84" s="544">
        <v>2098.7084304482391</v>
      </c>
      <c r="J84" s="735">
        <v>2410.22442458569</v>
      </c>
      <c r="K84" s="941">
        <v>0.1484322403331261</v>
      </c>
      <c r="L84" s="503"/>
      <c r="M84" s="503"/>
      <c r="N84" s="503"/>
      <c r="O84" s="503"/>
    </row>
    <row r="85" spans="7:16" x14ac:dyDescent="0.25">
      <c r="G85" s="179" t="s">
        <v>1204</v>
      </c>
      <c r="H85" s="731" t="s">
        <v>635</v>
      </c>
      <c r="I85" s="731" t="s">
        <v>635</v>
      </c>
      <c r="J85" s="737" t="s">
        <v>635</v>
      </c>
      <c r="K85" s="738"/>
      <c r="L85" s="503"/>
      <c r="M85" s="503"/>
      <c r="N85" s="503"/>
      <c r="O85" s="503"/>
    </row>
    <row r="86" spans="7:16" x14ac:dyDescent="0.25">
      <c r="G86" s="30" t="s">
        <v>1205</v>
      </c>
      <c r="H86" s="544" t="s">
        <v>635</v>
      </c>
      <c r="I86" s="544" t="s">
        <v>635</v>
      </c>
      <c r="J86" s="735" t="s">
        <v>635</v>
      </c>
      <c r="K86" s="736"/>
      <c r="L86" s="503"/>
      <c r="M86" s="503"/>
      <c r="N86" s="503"/>
      <c r="O86" s="503"/>
    </row>
    <row r="87" spans="7:16" ht="16.2" x14ac:dyDescent="0.35">
      <c r="G87" s="179" t="s">
        <v>1206</v>
      </c>
      <c r="H87" s="731">
        <v>11.3</v>
      </c>
      <c r="I87" s="731">
        <v>19.450949999999999</v>
      </c>
      <c r="J87" s="737">
        <v>30.213809000000001</v>
      </c>
      <c r="K87" s="942">
        <v>0.55333333333333345</v>
      </c>
      <c r="L87" s="503"/>
      <c r="M87" s="503"/>
      <c r="N87" s="503"/>
      <c r="O87" s="503"/>
    </row>
    <row r="88" spans="7:16" ht="16.2" x14ac:dyDescent="0.35">
      <c r="G88" s="904" t="s">
        <v>1207</v>
      </c>
      <c r="H88" s="905" t="s">
        <v>635</v>
      </c>
      <c r="I88" s="905" t="s">
        <v>635</v>
      </c>
      <c r="J88" s="739" t="s">
        <v>635</v>
      </c>
      <c r="K88" s="740"/>
      <c r="L88" s="503"/>
      <c r="M88" s="503"/>
      <c r="N88" s="503"/>
      <c r="O88" s="503"/>
    </row>
    <row r="89" spans="7:16" ht="12" customHeight="1" x14ac:dyDescent="0.25">
      <c r="G89" s="1709" t="s">
        <v>1208</v>
      </c>
      <c r="H89" s="60"/>
      <c r="I89" s="60"/>
      <c r="J89" s="60"/>
      <c r="K89" s="60"/>
      <c r="L89" s="503"/>
      <c r="M89" s="503"/>
      <c r="N89" s="503"/>
      <c r="O89" s="503"/>
    </row>
    <row r="90" spans="7:16" ht="12" customHeight="1" x14ac:dyDescent="0.25">
      <c r="G90" s="61"/>
      <c r="H90" s="60"/>
      <c r="I90" s="60"/>
      <c r="J90" s="60"/>
      <c r="K90" s="60"/>
      <c r="L90" s="503"/>
      <c r="M90" s="503"/>
      <c r="N90" s="503"/>
      <c r="O90" s="503"/>
    </row>
    <row r="91" spans="7:16" ht="12" customHeight="1" x14ac:dyDescent="0.25">
      <c r="G91" s="61"/>
      <c r="H91" s="60"/>
      <c r="I91" s="60"/>
      <c r="J91" s="60"/>
      <c r="K91" s="60"/>
      <c r="L91" s="60"/>
      <c r="M91" s="60"/>
    </row>
    <row r="92" spans="7:16" ht="16.2" x14ac:dyDescent="0.35">
      <c r="G92" s="2384" t="s">
        <v>1645</v>
      </c>
      <c r="H92" s="1673"/>
      <c r="I92" s="1673"/>
      <c r="J92" s="1674"/>
      <c r="K92" s="1675"/>
      <c r="L92" s="1676"/>
      <c r="M92" s="1677"/>
      <c r="N92" s="441"/>
      <c r="O92" s="1675"/>
      <c r="P92" s="1678"/>
    </row>
    <row r="93" spans="7:16" x14ac:dyDescent="0.25">
      <c r="G93" s="1720"/>
      <c r="H93" s="2979" t="s">
        <v>1209</v>
      </c>
      <c r="I93" s="2986" t="s">
        <v>1210</v>
      </c>
      <c r="J93" s="2986"/>
      <c r="K93" s="2986"/>
      <c r="L93" s="2987"/>
      <c r="M93" s="2986" t="s">
        <v>1211</v>
      </c>
      <c r="N93" s="2986"/>
      <c r="O93" s="2986"/>
      <c r="P93" s="2986"/>
    </row>
    <row r="94" spans="7:16" x14ac:dyDescent="0.25">
      <c r="G94" s="1720"/>
      <c r="H94" s="2979"/>
      <c r="I94" s="995" t="s">
        <v>730</v>
      </c>
      <c r="J94" s="995" t="s">
        <v>731</v>
      </c>
      <c r="K94" s="995" t="s">
        <v>732</v>
      </c>
      <c r="L94" s="1723" t="s">
        <v>733</v>
      </c>
      <c r="M94" s="995" t="s">
        <v>730</v>
      </c>
      <c r="N94" s="995" t="s">
        <v>731</v>
      </c>
      <c r="O94" s="995" t="s">
        <v>732</v>
      </c>
      <c r="P94" s="1128" t="s">
        <v>733</v>
      </c>
    </row>
    <row r="95" spans="7:16" ht="16.2" x14ac:dyDescent="0.25">
      <c r="G95" s="1679" t="s">
        <v>1212</v>
      </c>
      <c r="H95" s="988" t="s">
        <v>1213</v>
      </c>
      <c r="I95" s="1724">
        <v>6276.7030616051597</v>
      </c>
      <c r="J95" s="1724">
        <v>5644.4220629015199</v>
      </c>
      <c r="K95" s="1680">
        <v>3806.1980994231203</v>
      </c>
      <c r="L95" s="2177">
        <v>-0.32567089119013526</v>
      </c>
      <c r="M95" s="2180" t="s">
        <v>635</v>
      </c>
      <c r="N95" s="2181" t="s">
        <v>635</v>
      </c>
      <c r="O95" s="2182" t="s">
        <v>635</v>
      </c>
      <c r="P95" s="1735"/>
    </row>
    <row r="96" spans="7:16" x14ac:dyDescent="0.25">
      <c r="G96" s="1679"/>
      <c r="H96" s="988" t="s">
        <v>1214</v>
      </c>
      <c r="I96" s="1803" t="s">
        <v>635</v>
      </c>
      <c r="J96" s="1724" t="s">
        <v>635</v>
      </c>
      <c r="K96" s="1680" t="s">
        <v>635</v>
      </c>
      <c r="L96" s="2177"/>
      <c r="M96" s="1681" t="s">
        <v>635</v>
      </c>
      <c r="N96" s="1681" t="s">
        <v>635</v>
      </c>
      <c r="O96" s="1680" t="s">
        <v>635</v>
      </c>
      <c r="P96" s="1735"/>
    </row>
    <row r="97" spans="7:16" x14ac:dyDescent="0.25">
      <c r="G97" s="1679"/>
      <c r="H97" s="988" t="s">
        <v>1215</v>
      </c>
      <c r="I97" s="1724">
        <v>99550.654204524195</v>
      </c>
      <c r="J97" s="1724">
        <v>82036.868054354796</v>
      </c>
      <c r="K97" s="1680">
        <v>19787.150031371133</v>
      </c>
      <c r="L97" s="2177">
        <v>-0.75880173755218394</v>
      </c>
      <c r="M97" s="1681" t="s">
        <v>635</v>
      </c>
      <c r="N97" s="1681" t="s">
        <v>635</v>
      </c>
      <c r="O97" s="1680" t="s">
        <v>635</v>
      </c>
      <c r="P97" s="1735"/>
    </row>
    <row r="98" spans="7:16" ht="16.2" x14ac:dyDescent="0.25">
      <c r="G98" s="1679"/>
      <c r="H98" s="988" t="s">
        <v>1216</v>
      </c>
      <c r="I98" s="1724">
        <v>43.169644886137199</v>
      </c>
      <c r="J98" s="1724">
        <v>503.03637975807402</v>
      </c>
      <c r="K98" s="1680">
        <v>1029.69901944</v>
      </c>
      <c r="L98" s="2177">
        <v>1.0469672987373491</v>
      </c>
      <c r="M98" s="1681" t="s">
        <v>635</v>
      </c>
      <c r="N98" s="1681" t="s">
        <v>635</v>
      </c>
      <c r="O98" s="1680" t="s">
        <v>635</v>
      </c>
      <c r="P98" s="1735"/>
    </row>
    <row r="99" spans="7:16" ht="16.2" x14ac:dyDescent="0.25">
      <c r="G99" s="1679"/>
      <c r="H99" s="988" t="s">
        <v>1217</v>
      </c>
      <c r="I99" s="1724">
        <v>34923.9819575414</v>
      </c>
      <c r="J99" s="1724">
        <v>42788.565621783499</v>
      </c>
      <c r="K99" s="1680">
        <v>14866.517405469531</v>
      </c>
      <c r="L99" s="2177">
        <v>-0.65255864062194591</v>
      </c>
      <c r="M99" s="1681" t="s">
        <v>635</v>
      </c>
      <c r="N99" s="1681" t="s">
        <v>635</v>
      </c>
      <c r="O99" s="1680" t="s">
        <v>635</v>
      </c>
      <c r="P99" s="1735"/>
    </row>
    <row r="100" spans="7:16" x14ac:dyDescent="0.25">
      <c r="G100" s="1679"/>
      <c r="H100" s="988" t="s">
        <v>1218</v>
      </c>
      <c r="I100" s="1724" t="s">
        <v>635</v>
      </c>
      <c r="J100" s="1724" t="s">
        <v>635</v>
      </c>
      <c r="K100" s="1680" t="s">
        <v>635</v>
      </c>
      <c r="L100" s="2177"/>
      <c r="M100" s="1681" t="s">
        <v>635</v>
      </c>
      <c r="N100" s="1681" t="s">
        <v>635</v>
      </c>
      <c r="O100" s="1680" t="s">
        <v>635</v>
      </c>
      <c r="P100" s="1735"/>
    </row>
    <row r="101" spans="7:16" ht="14.25" customHeight="1" x14ac:dyDescent="0.25">
      <c r="G101" s="2985" t="s">
        <v>1219</v>
      </c>
      <c r="H101" s="820" t="s">
        <v>1220</v>
      </c>
      <c r="I101" s="1725">
        <v>46461.834565215999</v>
      </c>
      <c r="J101" s="1725">
        <v>34509.196537359399</v>
      </c>
      <c r="K101" s="1721">
        <v>53819.084533212706</v>
      </c>
      <c r="L101" s="2178">
        <v>0.55955773919420482</v>
      </c>
      <c r="M101" s="1722" t="s">
        <v>635</v>
      </c>
      <c r="N101" s="1722" t="s">
        <v>635</v>
      </c>
      <c r="O101" s="1721" t="s">
        <v>635</v>
      </c>
      <c r="P101" s="1736"/>
    </row>
    <row r="102" spans="7:16" ht="14.25" customHeight="1" x14ac:dyDescent="0.25">
      <c r="G102" s="2985"/>
      <c r="H102" s="820" t="s">
        <v>1221</v>
      </c>
      <c r="I102" s="1725">
        <v>45553.849448055204</v>
      </c>
      <c r="J102" s="1725">
        <v>50564.864070110001</v>
      </c>
      <c r="K102" s="1721">
        <v>46187.402624816721</v>
      </c>
      <c r="L102" s="2178">
        <v>-8.6571209589800788E-2</v>
      </c>
      <c r="M102" s="1722" t="s">
        <v>635</v>
      </c>
      <c r="N102" s="1722" t="s">
        <v>635</v>
      </c>
      <c r="O102" s="1721" t="s">
        <v>635</v>
      </c>
      <c r="P102" s="1736"/>
    </row>
    <row r="103" spans="7:16" ht="14.25" customHeight="1" x14ac:dyDescent="0.25">
      <c r="G103" s="2985"/>
      <c r="H103" s="820" t="s">
        <v>1222</v>
      </c>
      <c r="I103" s="1725" t="s">
        <v>635</v>
      </c>
      <c r="J103" s="1725">
        <v>0</v>
      </c>
      <c r="K103" s="1721" t="s">
        <v>635</v>
      </c>
      <c r="L103" s="2178"/>
      <c r="M103" s="1722" t="s">
        <v>635</v>
      </c>
      <c r="N103" s="1722" t="s">
        <v>635</v>
      </c>
      <c r="O103" s="1721" t="s">
        <v>635</v>
      </c>
      <c r="P103" s="1736"/>
    </row>
    <row r="104" spans="7:16" x14ac:dyDescent="0.25">
      <c r="G104" s="907"/>
      <c r="H104" s="820" t="s">
        <v>760</v>
      </c>
      <c r="I104" s="1725">
        <v>295.45973964000001</v>
      </c>
      <c r="J104" s="1725">
        <v>0</v>
      </c>
      <c r="K104" s="1721" t="s">
        <v>635</v>
      </c>
      <c r="L104" s="2178"/>
      <c r="M104" s="1722" t="s">
        <v>635</v>
      </c>
      <c r="N104" s="1722" t="s">
        <v>635</v>
      </c>
      <c r="O104" s="1721" t="s">
        <v>635</v>
      </c>
      <c r="P104" s="1736"/>
    </row>
    <row r="105" spans="7:16" x14ac:dyDescent="0.25">
      <c r="G105" s="906" t="s">
        <v>1223</v>
      </c>
      <c r="H105" s="32" t="s">
        <v>1224</v>
      </c>
      <c r="I105" s="34">
        <v>16</v>
      </c>
      <c r="J105" s="34">
        <v>119839.9543220553</v>
      </c>
      <c r="K105" s="1680">
        <v>262113.66605702968</v>
      </c>
      <c r="L105" s="2177">
        <v>1.1871976465597698</v>
      </c>
      <c r="M105" s="695" t="s">
        <v>635</v>
      </c>
      <c r="N105" s="695" t="s">
        <v>635</v>
      </c>
      <c r="O105" s="1682" t="s">
        <v>635</v>
      </c>
      <c r="P105" s="1735"/>
    </row>
    <row r="106" spans="7:16" x14ac:dyDescent="0.25">
      <c r="G106" s="906"/>
      <c r="H106" s="32" t="s">
        <v>1225</v>
      </c>
      <c r="I106" s="34">
        <v>18231</v>
      </c>
      <c r="J106" s="34">
        <v>2677.9493561757999</v>
      </c>
      <c r="K106" s="1680">
        <v>42451.474459527242</v>
      </c>
      <c r="L106" s="2177">
        <v>14.852231992971424</v>
      </c>
      <c r="M106" s="695" t="s">
        <v>635</v>
      </c>
      <c r="N106" s="695" t="s">
        <v>635</v>
      </c>
      <c r="O106" s="1682">
        <v>114.15385666586721</v>
      </c>
      <c r="P106" s="1735"/>
    </row>
    <row r="107" spans="7:16" ht="16.2" x14ac:dyDescent="0.25">
      <c r="G107" s="907" t="s">
        <v>1226</v>
      </c>
      <c r="H107" s="820" t="s">
        <v>1227</v>
      </c>
      <c r="I107" s="1725" t="s">
        <v>635</v>
      </c>
      <c r="J107" s="1725">
        <v>40889.239171632398</v>
      </c>
      <c r="K107" s="1721">
        <v>16309.39265984564</v>
      </c>
      <c r="L107" s="2178">
        <v>-0.60113240084054786</v>
      </c>
      <c r="M107" s="1722" t="s">
        <v>635</v>
      </c>
      <c r="N107" s="1722" t="s">
        <v>635</v>
      </c>
      <c r="O107" s="1721" t="s">
        <v>635</v>
      </c>
      <c r="P107" s="1736"/>
    </row>
    <row r="108" spans="7:16" x14ac:dyDescent="0.25">
      <c r="G108" s="907"/>
      <c r="H108" s="820" t="s">
        <v>1228</v>
      </c>
      <c r="I108" s="1725">
        <v>102697.404432169</v>
      </c>
      <c r="J108" s="1725">
        <v>114219.046857735</v>
      </c>
      <c r="K108" s="1721">
        <v>77368.95040419724</v>
      </c>
      <c r="L108" s="2178">
        <v>-0.32262654493550647</v>
      </c>
      <c r="M108" s="1722" t="s">
        <v>635</v>
      </c>
      <c r="N108" s="1722">
        <v>6657.5421059999999</v>
      </c>
      <c r="O108" s="1721">
        <v>11745.076926</v>
      </c>
      <c r="P108" s="1736">
        <v>0.76417613873068002</v>
      </c>
    </row>
    <row r="109" spans="7:16" ht="16.2" x14ac:dyDescent="0.25">
      <c r="G109" s="907"/>
      <c r="H109" s="820" t="s">
        <v>1229</v>
      </c>
      <c r="I109" s="1725" t="s">
        <v>635</v>
      </c>
      <c r="J109" s="1725">
        <v>166858.93843136201</v>
      </c>
      <c r="K109" s="1721">
        <v>169819.45533732828</v>
      </c>
      <c r="L109" s="2178">
        <v>1.7742632991663745E-2</v>
      </c>
      <c r="M109" s="1722" t="s">
        <v>635</v>
      </c>
      <c r="N109" s="1722" t="s">
        <v>635</v>
      </c>
      <c r="O109" s="1721" t="s">
        <v>635</v>
      </c>
      <c r="P109" s="1736"/>
    </row>
    <row r="110" spans="7:16" ht="16.2" x14ac:dyDescent="0.25">
      <c r="G110" s="906" t="s">
        <v>1230</v>
      </c>
      <c r="H110" s="32" t="s">
        <v>1231</v>
      </c>
      <c r="I110" s="34">
        <v>1762.6809891600001</v>
      </c>
      <c r="J110" s="34">
        <v>19467.007318418699</v>
      </c>
      <c r="K110" s="1680">
        <v>2670.1120426844918</v>
      </c>
      <c r="L110" s="2177">
        <v>-0.86283911034655192</v>
      </c>
      <c r="M110" s="695" t="s">
        <v>635</v>
      </c>
      <c r="N110" s="695" t="s">
        <v>635</v>
      </c>
      <c r="O110" s="1682" t="s">
        <v>635</v>
      </c>
      <c r="P110" s="1735"/>
    </row>
    <row r="111" spans="7:16" x14ac:dyDescent="0.25">
      <c r="G111" s="906"/>
      <c r="H111" s="32" t="s">
        <v>1232</v>
      </c>
      <c r="I111" s="34">
        <v>158.97693464470601</v>
      </c>
      <c r="J111" s="34">
        <v>247.69679956799999</v>
      </c>
      <c r="K111" s="1680">
        <v>179.8544854412491</v>
      </c>
      <c r="L111" s="2177">
        <v>-0.27389257449055654</v>
      </c>
      <c r="M111" s="695" t="s">
        <v>635</v>
      </c>
      <c r="N111" s="695" t="s">
        <v>635</v>
      </c>
      <c r="O111" s="1682" t="s">
        <v>635</v>
      </c>
      <c r="P111" s="1735"/>
    </row>
    <row r="112" spans="7:16" x14ac:dyDescent="0.25">
      <c r="G112" s="906"/>
      <c r="H112" s="32" t="s">
        <v>1233</v>
      </c>
      <c r="I112" s="34">
        <v>72.481964494739998</v>
      </c>
      <c r="J112" s="34" t="s">
        <v>635</v>
      </c>
      <c r="K112" s="1680" t="s">
        <v>635</v>
      </c>
      <c r="L112" s="2177">
        <v>-1</v>
      </c>
      <c r="M112" s="695" t="s">
        <v>635</v>
      </c>
      <c r="N112" s="695" t="s">
        <v>635</v>
      </c>
      <c r="O112" s="1682" t="s">
        <v>635</v>
      </c>
      <c r="P112" s="1735"/>
    </row>
    <row r="113" spans="7:16" x14ac:dyDescent="0.25">
      <c r="G113" s="907" t="s">
        <v>1234</v>
      </c>
      <c r="H113" s="820" t="s">
        <v>1235</v>
      </c>
      <c r="I113" s="2183" t="s">
        <v>635</v>
      </c>
      <c r="J113" s="2183" t="s">
        <v>635</v>
      </c>
      <c r="K113" s="1721" t="s">
        <v>635</v>
      </c>
      <c r="L113" s="2178"/>
      <c r="M113" s="1722" t="s">
        <v>635</v>
      </c>
      <c r="N113" s="1722" t="s">
        <v>635</v>
      </c>
      <c r="O113" s="1721" t="s">
        <v>635</v>
      </c>
      <c r="P113" s="1736"/>
    </row>
    <row r="114" spans="7:16" x14ac:dyDescent="0.25">
      <c r="G114" s="907"/>
      <c r="H114" s="820" t="s">
        <v>1236</v>
      </c>
      <c r="I114" s="2183" t="s">
        <v>635</v>
      </c>
      <c r="J114" s="2183" t="s">
        <v>635</v>
      </c>
      <c r="K114" s="1721" t="s">
        <v>635</v>
      </c>
      <c r="L114" s="2178"/>
      <c r="M114" s="1722" t="s">
        <v>635</v>
      </c>
      <c r="N114" s="1722" t="s">
        <v>635</v>
      </c>
      <c r="O114" s="1721" t="s">
        <v>635</v>
      </c>
      <c r="P114" s="1736"/>
    </row>
    <row r="115" spans="7:16" x14ac:dyDescent="0.25">
      <c r="G115" s="907"/>
      <c r="H115" s="820" t="s">
        <v>1237</v>
      </c>
      <c r="I115" s="2183" t="s">
        <v>635</v>
      </c>
      <c r="J115" s="2183" t="s">
        <v>635</v>
      </c>
      <c r="K115" s="2184" t="s">
        <v>635</v>
      </c>
      <c r="L115" s="2178"/>
      <c r="M115" s="1722" t="s">
        <v>635</v>
      </c>
      <c r="N115" s="1722" t="s">
        <v>635</v>
      </c>
      <c r="O115" s="1721" t="s">
        <v>635</v>
      </c>
      <c r="P115" s="1736"/>
    </row>
    <row r="116" spans="7:16" x14ac:dyDescent="0.25">
      <c r="G116" s="907"/>
      <c r="H116" s="820" t="s">
        <v>1238</v>
      </c>
      <c r="I116" s="2183" t="s">
        <v>635</v>
      </c>
      <c r="J116" s="2183" t="s">
        <v>635</v>
      </c>
      <c r="K116" s="1721">
        <v>14.417505047555998</v>
      </c>
      <c r="L116" s="2178"/>
      <c r="M116" s="1722">
        <v>14.253021</v>
      </c>
      <c r="N116" s="1722">
        <v>11.8944402</v>
      </c>
      <c r="O116" s="1721">
        <v>11.422776307358179</v>
      </c>
      <c r="P116" s="1736">
        <v>-3.9654148048247052E-2</v>
      </c>
    </row>
    <row r="117" spans="7:16" x14ac:dyDescent="0.25">
      <c r="G117" s="1683" t="s">
        <v>1239</v>
      </c>
      <c r="H117" s="1671" t="s">
        <v>1240</v>
      </c>
      <c r="I117" s="1724">
        <v>4583.9829356802002</v>
      </c>
      <c r="J117" s="1724">
        <v>8885.7056755285703</v>
      </c>
      <c r="K117" s="1680">
        <v>114.74908576223118</v>
      </c>
      <c r="L117" s="2177">
        <v>-0.98708610323676915</v>
      </c>
      <c r="M117" s="1681">
        <v>2191.8476335800001</v>
      </c>
      <c r="N117" s="1681">
        <v>2673.0259549399998</v>
      </c>
      <c r="O117" s="1680">
        <v>2495.1861244219904</v>
      </c>
      <c r="P117" s="1735">
        <v>-6.6531277105388711E-2</v>
      </c>
    </row>
    <row r="118" spans="7:16" x14ac:dyDescent="0.25">
      <c r="G118" s="1684"/>
      <c r="H118" s="1671" t="s">
        <v>1241</v>
      </c>
      <c r="I118" s="1724">
        <v>406.81925672472227</v>
      </c>
      <c r="J118" s="1724">
        <v>1045.3430574380327</v>
      </c>
      <c r="K118" s="1680">
        <v>902.47103000141226</v>
      </c>
      <c r="L118" s="2177">
        <v>-0.13667477525203711</v>
      </c>
      <c r="M118" s="1681">
        <v>1249.554505293733</v>
      </c>
      <c r="N118" s="1681">
        <v>1663.854039416361</v>
      </c>
      <c r="O118" s="1680">
        <v>1555.249701638387</v>
      </c>
      <c r="P118" s="1735">
        <v>-6.5272755425151208E-2</v>
      </c>
    </row>
    <row r="119" spans="7:16" x14ac:dyDescent="0.25">
      <c r="G119" s="1685" t="s">
        <v>1242</v>
      </c>
      <c r="H119" s="1672" t="s">
        <v>1243</v>
      </c>
      <c r="I119" s="1726">
        <v>12426.293669642</v>
      </c>
      <c r="J119" s="1726">
        <v>14801.58138507998</v>
      </c>
      <c r="K119" s="1686">
        <v>19643.553998680225</v>
      </c>
      <c r="L119" s="2179">
        <v>0.32712535827293165</v>
      </c>
      <c r="M119" s="1687">
        <v>34.471980000000002</v>
      </c>
      <c r="N119" s="1687">
        <v>47.33802</v>
      </c>
      <c r="O119" s="1686">
        <v>26.233739999999997</v>
      </c>
      <c r="P119" s="1737">
        <v>-0.44582092787150801</v>
      </c>
    </row>
    <row r="120" spans="7:16" x14ac:dyDescent="0.25">
      <c r="G120" s="1697"/>
      <c r="H120" s="1698" t="s">
        <v>1244</v>
      </c>
      <c r="I120" s="1699" t="s">
        <v>635</v>
      </c>
      <c r="J120" s="1699" t="s">
        <v>635</v>
      </c>
      <c r="K120" s="1700" t="s">
        <v>635</v>
      </c>
      <c r="L120" s="1734"/>
      <c r="M120" s="1689" t="s">
        <v>635</v>
      </c>
      <c r="N120" s="1689" t="s">
        <v>635</v>
      </c>
      <c r="O120" s="1688" t="s">
        <v>635</v>
      </c>
      <c r="P120" s="1738"/>
    </row>
    <row r="121" spans="7:16" x14ac:dyDescent="0.25">
      <c r="G121" s="706" t="s">
        <v>1245</v>
      </c>
      <c r="H121" s="1690"/>
      <c r="I121" s="1690"/>
      <c r="J121" s="1691"/>
      <c r="K121" s="1691"/>
      <c r="L121" s="1692"/>
      <c r="M121" s="1692"/>
      <c r="N121" s="1692"/>
      <c r="O121" s="1693"/>
      <c r="P121" s="1693"/>
    </row>
    <row r="122" spans="7:16" x14ac:dyDescent="0.25">
      <c r="G122" s="706" t="s">
        <v>1246</v>
      </c>
      <c r="H122" s="1690"/>
      <c r="I122" s="1690"/>
      <c r="J122" s="1691"/>
      <c r="K122" s="1691"/>
      <c r="L122" s="1692"/>
      <c r="M122" s="1692"/>
      <c r="N122" s="1692"/>
      <c r="O122" s="1693"/>
      <c r="P122" s="1693"/>
    </row>
    <row r="123" spans="7:16" s="133" customFormat="1" ht="12" customHeight="1" x14ac:dyDescent="0.3">
      <c r="G123" s="706" t="s">
        <v>1247</v>
      </c>
      <c r="H123" s="1690"/>
      <c r="I123" s="1690"/>
      <c r="J123" s="1691"/>
      <c r="K123" s="1694"/>
      <c r="L123" s="1692"/>
      <c r="M123" s="1692"/>
      <c r="N123" s="1692"/>
      <c r="O123" s="1693"/>
      <c r="P123" s="1693"/>
    </row>
    <row r="124" spans="7:16" s="133" customFormat="1" ht="12" customHeight="1" x14ac:dyDescent="0.3">
      <c r="G124" s="706" t="s">
        <v>1248</v>
      </c>
      <c r="H124" s="1690"/>
      <c r="I124" s="1690"/>
      <c r="J124" s="1691"/>
      <c r="K124" s="1694"/>
      <c r="L124" s="1692"/>
      <c r="M124" s="1695"/>
      <c r="N124" s="1696"/>
      <c r="O124" s="1693"/>
      <c r="P124" s="1693"/>
    </row>
    <row r="125" spans="7:16" s="133" customFormat="1" ht="12" customHeight="1" x14ac:dyDescent="0.3">
      <c r="G125" s="706"/>
      <c r="H125" s="1079"/>
      <c r="I125" s="1079"/>
      <c r="J125" s="1080"/>
      <c r="K125" s="1081"/>
      <c r="L125" s="849"/>
      <c r="M125" s="1082"/>
      <c r="N125" s="1083"/>
    </row>
    <row r="126" spans="7:16" x14ac:dyDescent="0.25">
      <c r="G126" s="65"/>
      <c r="H126" s="59"/>
      <c r="I126" s="59"/>
      <c r="J126" s="134"/>
      <c r="K126" s="135"/>
    </row>
    <row r="127" spans="7:16" ht="16.2" x14ac:dyDescent="0.35">
      <c r="G127" s="2385" t="s">
        <v>1646</v>
      </c>
      <c r="H127" s="1078"/>
      <c r="I127" s="1078"/>
      <c r="J127" s="1078"/>
      <c r="K127" s="1078"/>
      <c r="L127" s="1078"/>
      <c r="M127" s="30"/>
      <c r="N127" s="30"/>
    </row>
    <row r="128" spans="7:16" x14ac:dyDescent="0.25">
      <c r="G128" s="975"/>
      <c r="H128" s="2976" t="s">
        <v>1210</v>
      </c>
      <c r="I128" s="2976"/>
      <c r="J128" s="2976"/>
      <c r="K128" s="2977"/>
      <c r="L128" s="2978" t="s">
        <v>1211</v>
      </c>
      <c r="M128" s="2976"/>
      <c r="N128" s="2976"/>
      <c r="O128" s="2977"/>
      <c r="P128" s="1176" t="s">
        <v>1249</v>
      </c>
    </row>
    <row r="129" spans="7:16" ht="20.25" customHeight="1" x14ac:dyDescent="0.25">
      <c r="G129" s="975"/>
      <c r="H129" s="995" t="s">
        <v>730</v>
      </c>
      <c r="I129" s="995" t="s">
        <v>731</v>
      </c>
      <c r="J129" s="995" t="s">
        <v>1250</v>
      </c>
      <c r="K129" s="1129" t="s">
        <v>733</v>
      </c>
      <c r="L129" s="1652" t="s">
        <v>730</v>
      </c>
      <c r="M129" s="995" t="s">
        <v>731</v>
      </c>
      <c r="N129" s="995" t="s">
        <v>732</v>
      </c>
      <c r="O129" s="1129" t="s">
        <v>733</v>
      </c>
      <c r="P129" s="995" t="s">
        <v>732</v>
      </c>
    </row>
    <row r="130" spans="7:16" x14ac:dyDescent="0.25">
      <c r="G130" s="441" t="s">
        <v>1251</v>
      </c>
      <c r="H130" s="1702">
        <v>250929.89059514547</v>
      </c>
      <c r="I130" s="1702">
        <v>338813.03404184221</v>
      </c>
      <c r="J130" s="1717">
        <v>444241.04671573133</v>
      </c>
      <c r="K130" s="1596">
        <v>0.31116870391966422</v>
      </c>
      <c r="L130" s="1706" t="s">
        <v>635</v>
      </c>
      <c r="M130" s="1702" t="s">
        <v>635</v>
      </c>
      <c r="N130" s="1717">
        <v>114.15385666586721</v>
      </c>
      <c r="O130" s="1739" t="s">
        <v>189</v>
      </c>
      <c r="P130" s="1706">
        <v>444355.20057239721</v>
      </c>
    </row>
    <row r="131" spans="7:16" x14ac:dyDescent="0.25">
      <c r="G131" s="1100" t="s">
        <v>1252</v>
      </c>
      <c r="H131" s="1727">
        <v>102697.404432169</v>
      </c>
      <c r="I131" s="1727">
        <v>321967.2244607294</v>
      </c>
      <c r="J131" s="1728">
        <v>263497.79840137117</v>
      </c>
      <c r="K131" s="1645">
        <v>-0.18160055315347726</v>
      </c>
      <c r="L131" s="1729" t="s">
        <v>635</v>
      </c>
      <c r="M131" s="1727">
        <v>6657.5421059999999</v>
      </c>
      <c r="N131" s="1728">
        <v>11745.076926</v>
      </c>
      <c r="O131" s="1740">
        <v>0.76417613873068002</v>
      </c>
      <c r="P131" s="1729">
        <v>275242.87532737118</v>
      </c>
    </row>
    <row r="132" spans="7:16" x14ac:dyDescent="0.25">
      <c r="G132" s="441" t="s">
        <v>860</v>
      </c>
      <c r="H132" s="1702">
        <v>1762.6809891600001</v>
      </c>
      <c r="I132" s="1702">
        <v>19467.007318418699</v>
      </c>
      <c r="J132" s="1717">
        <v>2684.5295477320478</v>
      </c>
      <c r="K132" s="1596">
        <v>-0.86209849804740757</v>
      </c>
      <c r="L132" s="1706">
        <v>14.253021</v>
      </c>
      <c r="M132" s="1702">
        <v>11.8944402</v>
      </c>
      <c r="N132" s="1717">
        <v>11.422776307358179</v>
      </c>
      <c r="O132" s="1739">
        <v>-3.9654148048247052E-2</v>
      </c>
      <c r="P132" s="1706">
        <v>2695.952324039406</v>
      </c>
    </row>
    <row r="133" spans="7:16" x14ac:dyDescent="0.25">
      <c r="G133" s="1100" t="s">
        <v>1253</v>
      </c>
      <c r="H133" s="1727">
        <v>4583.9829356802002</v>
      </c>
      <c r="I133" s="1727">
        <v>8885.7056755285703</v>
      </c>
      <c r="J133" s="1728">
        <v>114.74908576223118</v>
      </c>
      <c r="K133" s="1645">
        <v>-0.98708610323676915</v>
      </c>
      <c r="L133" s="1729">
        <v>2191.8476335800001</v>
      </c>
      <c r="M133" s="1727">
        <v>2673.0259549399998</v>
      </c>
      <c r="N133" s="1728">
        <v>2495.1861244219904</v>
      </c>
      <c r="O133" s="1740">
        <v>-6.6531277105388711E-2</v>
      </c>
      <c r="P133" s="1729">
        <v>2609.9352101842214</v>
      </c>
    </row>
    <row r="134" spans="7:16" x14ac:dyDescent="0.25">
      <c r="G134" s="1741" t="s">
        <v>1242</v>
      </c>
      <c r="H134" s="1703">
        <v>12426.293669642</v>
      </c>
      <c r="I134" s="1703">
        <v>14801.58138507998</v>
      </c>
      <c r="J134" s="1718">
        <v>19643.553998680225</v>
      </c>
      <c r="K134" s="1704">
        <v>0.32712535827293165</v>
      </c>
      <c r="L134" s="1707">
        <v>34.471980000000002</v>
      </c>
      <c r="M134" s="1703">
        <v>47.33802</v>
      </c>
      <c r="N134" s="1718">
        <v>26.233739999999997</v>
      </c>
      <c r="O134" s="1742">
        <v>-0.44582092787150801</v>
      </c>
      <c r="P134" s="1707">
        <v>19669.787738680225</v>
      </c>
    </row>
    <row r="135" spans="7:16" x14ac:dyDescent="0.25">
      <c r="G135" s="1100" t="s">
        <v>760</v>
      </c>
      <c r="H135" s="1727">
        <v>1060.9700522047006</v>
      </c>
      <c r="I135" s="1727">
        <v>1045.3430574381982</v>
      </c>
      <c r="J135" s="1728">
        <v>902.47103000141226</v>
      </c>
      <c r="K135" s="1645">
        <v>-0.13667477525217381</v>
      </c>
      <c r="L135" s="1729">
        <v>1249.55450529373</v>
      </c>
      <c r="M135" s="1727">
        <v>1664.63521268</v>
      </c>
      <c r="N135" s="1728">
        <v>1555.249701638387</v>
      </c>
      <c r="O135" s="1740">
        <v>-6.5711400436799849E-2</v>
      </c>
      <c r="P135" s="1729">
        <v>2457.7207316397994</v>
      </c>
    </row>
    <row r="136" spans="7:16" x14ac:dyDescent="0.25">
      <c r="G136" s="1743" t="s">
        <v>761</v>
      </c>
      <c r="H136" s="1744">
        <v>373461.22267400136</v>
      </c>
      <c r="I136" s="1744">
        <v>704979.89593903709</v>
      </c>
      <c r="J136" s="1745">
        <v>731084.14877927839</v>
      </c>
      <c r="K136" s="1701">
        <v>3.7028364908860689E-2</v>
      </c>
      <c r="L136" s="1746">
        <v>3490.1271398737331</v>
      </c>
      <c r="M136" s="1744">
        <v>11054.435733819997</v>
      </c>
      <c r="N136" s="1745">
        <v>15947.323125033603</v>
      </c>
      <c r="O136" s="1719">
        <v>0.44261756176701822</v>
      </c>
      <c r="P136" s="1708">
        <v>747031.47190431203</v>
      </c>
    </row>
    <row r="137" spans="7:16" x14ac:dyDescent="0.25">
      <c r="G137" s="1709" t="s">
        <v>1254</v>
      </c>
      <c r="H137" s="1705"/>
      <c r="I137" s="1705"/>
      <c r="J137" s="1087"/>
      <c r="K137" s="1596"/>
      <c r="L137" s="734"/>
    </row>
    <row r="138" spans="7:16" x14ac:dyDescent="0.25">
      <c r="G138" s="1709"/>
      <c r="H138" s="1705"/>
      <c r="I138" s="1705"/>
      <c r="J138" s="1087"/>
      <c r="K138" s="1596"/>
      <c r="L138" s="734"/>
    </row>
    <row r="139" spans="7:16" x14ac:dyDescent="0.25">
      <c r="G139" s="61"/>
      <c r="H139" s="60"/>
      <c r="I139" s="60"/>
      <c r="J139" s="61"/>
      <c r="K139" s="60"/>
      <c r="L139" s="60"/>
    </row>
    <row r="140" spans="7:16" x14ac:dyDescent="0.25">
      <c r="G140" s="2387" t="s">
        <v>1255</v>
      </c>
      <c r="H140" s="1673"/>
      <c r="I140" s="1673"/>
      <c r="J140" s="1673"/>
      <c r="K140" s="1673"/>
    </row>
    <row r="141" spans="7:16" x14ac:dyDescent="0.25">
      <c r="G141" s="2386" t="s">
        <v>49</v>
      </c>
      <c r="H141" s="441"/>
      <c r="I141" s="441"/>
      <c r="J141" s="1710"/>
      <c r="K141" s="1710"/>
    </row>
    <row r="142" spans="7:16" ht="16.2" x14ac:dyDescent="0.25">
      <c r="G142" s="975"/>
      <c r="H142" s="976" t="s">
        <v>1256</v>
      </c>
      <c r="I142" s="976" t="s">
        <v>731</v>
      </c>
      <c r="J142" s="1649" t="s">
        <v>732</v>
      </c>
      <c r="K142" s="1642" t="s">
        <v>733</v>
      </c>
    </row>
    <row r="143" spans="7:16" ht="16.2" x14ac:dyDescent="0.25">
      <c r="G143" s="78" t="s">
        <v>1257</v>
      </c>
      <c r="H143" s="872">
        <v>124487.13481700668</v>
      </c>
      <c r="I143" s="872">
        <v>185597</v>
      </c>
      <c r="J143" s="1716">
        <v>184429.60134788675</v>
      </c>
      <c r="K143" s="2304">
        <v>-6.289965097028759E-3</v>
      </c>
    </row>
    <row r="144" spans="7:16" ht="16.2" x14ac:dyDescent="0.25">
      <c r="G144" s="1730" t="s">
        <v>1258</v>
      </c>
      <c r="H144" s="1731">
        <v>3.02803458660998</v>
      </c>
      <c r="I144" s="1731">
        <v>3.8579976426009002</v>
      </c>
      <c r="J144" s="1732">
        <v>4.0504965929802008</v>
      </c>
      <c r="K144" s="2305">
        <v>4.9896077761604318E-2</v>
      </c>
    </row>
    <row r="145" spans="7:19" s="707" customFormat="1" ht="16.2" x14ac:dyDescent="0.3">
      <c r="G145" s="38" t="s">
        <v>1259</v>
      </c>
      <c r="H145" s="872">
        <v>17984179</v>
      </c>
      <c r="I145" s="872">
        <v>19502628</v>
      </c>
      <c r="J145" s="1716">
        <v>27234293.990000002</v>
      </c>
      <c r="K145" s="2304">
        <v>0.39644226357596535</v>
      </c>
    </row>
    <row r="146" spans="7:19" s="705" customFormat="1" ht="16.2" x14ac:dyDescent="0.3">
      <c r="G146" s="1733" t="s">
        <v>1260</v>
      </c>
      <c r="H146" s="1731">
        <v>18.644603303425846</v>
      </c>
      <c r="I146" s="1731">
        <v>34.22415686747447</v>
      </c>
      <c r="J146" s="1732">
        <v>26.422497905177689</v>
      </c>
      <c r="K146" s="2306">
        <v>-0.22795766722631011</v>
      </c>
      <c r="L146" s="707"/>
      <c r="M146" s="707"/>
      <c r="N146" s="707"/>
      <c r="O146" s="707"/>
      <c r="P146" s="707"/>
      <c r="Q146" s="707"/>
      <c r="R146" s="707"/>
      <c r="S146" s="707"/>
    </row>
    <row r="147" spans="7:19" customFormat="1" ht="14.4" x14ac:dyDescent="0.3">
      <c r="G147" s="1618" t="s">
        <v>1261</v>
      </c>
      <c r="H147" s="1711"/>
      <c r="I147" s="1711"/>
      <c r="J147" s="1712"/>
      <c r="K147" s="1713"/>
      <c r="L147" s="2"/>
      <c r="M147" s="2"/>
      <c r="N147" s="2"/>
      <c r="O147" s="2"/>
      <c r="P147" s="2"/>
      <c r="Q147" s="2"/>
      <c r="R147" s="2"/>
    </row>
    <row r="148" spans="7:19" x14ac:dyDescent="0.25">
      <c r="G148" s="1618" t="s">
        <v>1262</v>
      </c>
      <c r="H148" s="1711"/>
      <c r="I148" s="1711"/>
      <c r="J148" s="1714"/>
      <c r="K148" s="1713"/>
    </row>
    <row r="149" spans="7:19" x14ac:dyDescent="0.25">
      <c r="G149" s="802" t="s">
        <v>1263</v>
      </c>
      <c r="H149" s="1711"/>
      <c r="I149" s="1711"/>
      <c r="J149" s="1712"/>
      <c r="K149" s="1713"/>
    </row>
    <row r="150" spans="7:19" x14ac:dyDescent="0.25">
      <c r="G150" s="834" t="s">
        <v>1264</v>
      </c>
      <c r="H150" s="440"/>
      <c r="I150" s="440"/>
      <c r="J150" s="440"/>
      <c r="K150" s="440"/>
      <c r="L150" s="106"/>
    </row>
    <row r="151" spans="7:19" ht="13.95" hidden="1" customHeight="1" x14ac:dyDescent="0.25">
      <c r="G151" s="1715" t="s">
        <v>1265</v>
      </c>
      <c r="H151" s="440"/>
      <c r="I151" s="440"/>
      <c r="J151" s="440"/>
      <c r="K151" s="440"/>
      <c r="L151" s="106"/>
    </row>
    <row r="152" spans="7:19" x14ac:dyDescent="0.25"/>
    <row r="153" spans="7:19" x14ac:dyDescent="0.25"/>
    <row r="154" spans="7:19" x14ac:dyDescent="0.25"/>
    <row r="155" spans="7:19" x14ac:dyDescent="0.25"/>
    <row r="156" spans="7:19" x14ac:dyDescent="0.25"/>
  </sheetData>
  <sheetProtection algorithmName="SHA-512" hashValue="32RVC3sKznJPwS5QRLyvH+GZdj4Hr2E/DyvrEsqLKr6nayDKlj8c9BqXjlbr66xUVERYwvpTrUu7P8DrA1K78w==" saltValue="LYcIUNY4EBVP9rw+p8dP8A==" spinCount="100000" sheet="1" objects="1" scenarios="1"/>
  <mergeCells count="18">
    <mergeCell ref="G74:L74"/>
    <mergeCell ref="G75:L75"/>
    <mergeCell ref="H128:K128"/>
    <mergeCell ref="L128:O128"/>
    <mergeCell ref="G9:P11"/>
    <mergeCell ref="G16:G17"/>
    <mergeCell ref="H16:H17"/>
    <mergeCell ref="I16:J16"/>
    <mergeCell ref="K16:L16"/>
    <mergeCell ref="M16:N16"/>
    <mergeCell ref="G73:L73"/>
    <mergeCell ref="O16:O17"/>
    <mergeCell ref="P16:P17"/>
    <mergeCell ref="H93:H94"/>
    <mergeCell ref="G101:G103"/>
    <mergeCell ref="I93:L93"/>
    <mergeCell ref="M93:P93"/>
    <mergeCell ref="G77:L77"/>
  </mergeCells>
  <phoneticPr fontId="26" type="noConversion"/>
  <pageMargins left="0.25" right="0.25" top="0.75" bottom="0.75" header="0.3" footer="0.3"/>
  <pageSetup paperSize="8" scale="33" fitToWidth="0"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44D91-0615-4657-98D5-B89BD500D71E}">
  <sheetPr codeName="Sheet16">
    <tabColor theme="8" tint="0.39997558519241921"/>
    <pageSetUpPr fitToPage="1"/>
  </sheetPr>
  <dimension ref="A1:AH124"/>
  <sheetViews>
    <sheetView showGridLines="0" zoomScale="70" zoomScaleNormal="70" workbookViewId="0"/>
  </sheetViews>
  <sheetFormatPr defaultColWidth="0" defaultRowHeight="0" customHeight="1" zeroHeight="1" x14ac:dyDescent="0.25"/>
  <cols>
    <col min="1" max="1" width="3.6640625" style="2" customWidth="1"/>
    <col min="2" max="5" width="9.109375" style="2" customWidth="1"/>
    <col min="6" max="6" width="4.33203125" style="2" customWidth="1"/>
    <col min="7" max="7" width="69.109375" style="2" customWidth="1"/>
    <col min="8" max="8" width="26.109375" style="2" customWidth="1"/>
    <col min="9" max="11" width="25.5546875" style="2" customWidth="1"/>
    <col min="12" max="12" width="30.33203125" style="2" customWidth="1"/>
    <col min="13" max="13" width="25.5546875" style="2" customWidth="1"/>
    <col min="14" max="14" width="29.6640625" style="2" customWidth="1"/>
    <col min="15" max="15" width="27.5546875" style="2" customWidth="1"/>
    <col min="16" max="16" width="25.6640625" style="2" customWidth="1"/>
    <col min="17" max="17" width="26.6640625" style="2" customWidth="1"/>
    <col min="18" max="18" width="34" style="2" customWidth="1"/>
    <col min="19" max="19" width="33" style="2" customWidth="1"/>
    <col min="20" max="21" width="29.6640625" style="2" customWidth="1"/>
    <col min="22" max="22" width="31.6640625" style="2" customWidth="1"/>
    <col min="23" max="27" width="29.6640625" style="2" customWidth="1"/>
    <col min="28" max="28" width="28.44140625" style="2" customWidth="1"/>
    <col min="29" max="32" width="29.6640625" style="2" customWidth="1"/>
    <col min="33" max="33" width="9.109375" style="2" customWidth="1"/>
    <col min="34" max="34" width="0" style="2" hidden="1" customWidth="1"/>
    <col min="35" max="16384" width="9.5546875" style="2" hidden="1"/>
  </cols>
  <sheetData>
    <row r="1" spans="1:33" ht="13.8" x14ac:dyDescent="0.25"/>
    <row r="2" spans="1:33" ht="13.8" x14ac:dyDescent="0.25"/>
    <row r="3" spans="1:33" ht="13.8" x14ac:dyDescent="0.25"/>
    <row r="4" spans="1:33" ht="13.8" x14ac:dyDescent="0.25"/>
    <row r="5" spans="1:33" ht="14.4" x14ac:dyDescent="0.3">
      <c r="A5"/>
      <c r="B5" s="2376"/>
      <c r="C5" s="2376"/>
      <c r="D5" s="2376"/>
      <c r="E5" s="2376"/>
      <c r="G5" s="2376" t="s">
        <v>1052</v>
      </c>
      <c r="H5" s="2376"/>
      <c r="I5" s="2376"/>
      <c r="J5" s="2376"/>
      <c r="K5" s="2376"/>
      <c r="L5" s="2376"/>
      <c r="M5" s="2376"/>
      <c r="N5" s="2376"/>
      <c r="O5" s="2376"/>
      <c r="P5" s="2376"/>
      <c r="Q5" s="2376"/>
      <c r="R5" s="2376"/>
      <c r="S5" s="2376"/>
      <c r="T5" s="2376"/>
      <c r="U5" s="2376"/>
      <c r="V5" s="2376"/>
      <c r="W5" s="2376"/>
      <c r="X5" s="2376"/>
      <c r="Y5" s="2376"/>
      <c r="Z5" s="2376"/>
      <c r="AA5" s="2376"/>
      <c r="AB5" s="2376"/>
      <c r="AC5" s="2376"/>
      <c r="AD5" s="2376"/>
      <c r="AE5" s="2376"/>
      <c r="AF5" s="2100"/>
      <c r="AG5"/>
    </row>
    <row r="6" spans="1:33" ht="21" x14ac:dyDescent="0.4">
      <c r="A6"/>
      <c r="B6" s="2377" t="s">
        <v>1</v>
      </c>
      <c r="C6" s="2376"/>
      <c r="D6" s="2376"/>
      <c r="E6" s="2376"/>
      <c r="G6" s="2377" t="s">
        <v>8</v>
      </c>
      <c r="H6" s="2376"/>
      <c r="I6" s="2376"/>
      <c r="J6" s="2376"/>
      <c r="K6" s="2377"/>
      <c r="L6" s="2376"/>
      <c r="M6" s="2376"/>
      <c r="N6" s="2376"/>
      <c r="O6" s="2377"/>
      <c r="P6" s="2376"/>
      <c r="Q6" s="2376"/>
      <c r="R6" s="2376"/>
      <c r="S6" s="2377"/>
      <c r="T6" s="2376"/>
      <c r="U6" s="2376"/>
      <c r="V6" s="2376"/>
      <c r="W6" s="2377"/>
      <c r="X6" s="2376"/>
      <c r="Y6" s="2376"/>
      <c r="Z6" s="2376"/>
      <c r="AA6" s="2377"/>
      <c r="AB6" s="2376"/>
      <c r="AC6" s="2376"/>
      <c r="AD6" s="2376"/>
      <c r="AE6" s="2379"/>
      <c r="AF6"/>
      <c r="AG6"/>
    </row>
    <row r="7" spans="1:33" ht="15" thickBot="1" x14ac:dyDescent="0.35">
      <c r="A7"/>
      <c r="B7" s="2378"/>
      <c r="C7" s="2378"/>
      <c r="D7" s="2378"/>
      <c r="E7" s="2378"/>
      <c r="G7" s="2378"/>
      <c r="H7" s="2378"/>
      <c r="I7" s="2378"/>
      <c r="J7" s="2378"/>
      <c r="K7" s="2378"/>
      <c r="L7" s="2378"/>
      <c r="M7" s="2378"/>
      <c r="N7" s="2378"/>
      <c r="O7" s="2378"/>
      <c r="P7" s="2378"/>
      <c r="Q7" s="2378"/>
      <c r="R7" s="2378"/>
      <c r="S7" s="2378"/>
      <c r="T7" s="2378"/>
      <c r="U7" s="2378"/>
      <c r="V7" s="2378"/>
      <c r="W7" s="2378"/>
      <c r="X7" s="2378"/>
      <c r="Y7" s="2378"/>
      <c r="Z7" s="2378"/>
      <c r="AA7" s="2378"/>
      <c r="AB7" s="2378"/>
      <c r="AC7" s="2378"/>
      <c r="AD7" s="2378"/>
      <c r="AE7" s="2378"/>
      <c r="AF7" s="2100"/>
      <c r="AG7"/>
    </row>
    <row r="8" spans="1:33" ht="13.8" x14ac:dyDescent="0.25"/>
    <row r="9" spans="1:33" ht="13.8" x14ac:dyDescent="0.25">
      <c r="G9" s="2910" t="s">
        <v>1266</v>
      </c>
      <c r="H9" s="2910"/>
      <c r="I9" s="2910"/>
      <c r="J9" s="2910"/>
      <c r="K9" s="2910"/>
      <c r="L9" s="2910"/>
      <c r="M9" s="2910"/>
      <c r="N9" s="2910"/>
      <c r="O9" s="2910"/>
      <c r="P9" s="2910"/>
      <c r="Q9" s="2910"/>
      <c r="R9" s="2910"/>
      <c r="S9" s="2910"/>
      <c r="T9" s="2910"/>
      <c r="U9" s="2910"/>
      <c r="V9" s="2910"/>
      <c r="W9" s="2910"/>
      <c r="X9" s="2910"/>
      <c r="Y9" s="2910"/>
      <c r="Z9" s="2910"/>
      <c r="AA9" s="2910"/>
      <c r="AB9" s="2910"/>
      <c r="AC9" s="2910"/>
      <c r="AD9" s="2910"/>
      <c r="AE9" s="2910"/>
      <c r="AF9" s="2910"/>
    </row>
    <row r="10" spans="1:33" ht="13.8" x14ac:dyDescent="0.25">
      <c r="G10" s="2910"/>
      <c r="H10" s="2910"/>
      <c r="I10" s="2910"/>
      <c r="J10" s="2910"/>
      <c r="K10" s="2910"/>
      <c r="L10" s="2910"/>
      <c r="M10" s="2910"/>
      <c r="N10" s="2910"/>
      <c r="O10" s="2910"/>
      <c r="P10" s="2910"/>
      <c r="Q10" s="2910"/>
      <c r="R10" s="2910"/>
      <c r="S10" s="2910"/>
      <c r="T10" s="2910"/>
      <c r="U10" s="2910"/>
      <c r="V10" s="2910"/>
      <c r="W10" s="2910"/>
      <c r="X10" s="2910"/>
      <c r="Y10" s="2910"/>
      <c r="Z10" s="2910"/>
      <c r="AA10" s="2910"/>
      <c r="AB10" s="2910"/>
      <c r="AC10" s="2910"/>
      <c r="AD10" s="2910"/>
      <c r="AE10" s="2910"/>
      <c r="AF10" s="2910"/>
    </row>
    <row r="11" spans="1:33" ht="13.8" x14ac:dyDescent="0.25">
      <c r="G11" s="2910"/>
      <c r="H11" s="2910"/>
      <c r="I11" s="2910"/>
      <c r="J11" s="2910"/>
      <c r="K11" s="2910"/>
      <c r="L11" s="2910"/>
      <c r="M11" s="2910"/>
      <c r="N11" s="2910"/>
      <c r="O11" s="2910"/>
      <c r="P11" s="2910"/>
      <c r="Q11" s="2910"/>
      <c r="R11" s="2910"/>
      <c r="S11" s="2910"/>
      <c r="T11" s="2910"/>
      <c r="U11" s="2910"/>
      <c r="V11" s="2910"/>
      <c r="W11" s="2910"/>
      <c r="X11" s="2910"/>
      <c r="Y11" s="2910"/>
      <c r="Z11" s="2910"/>
      <c r="AA11" s="2910"/>
      <c r="AB11" s="2910"/>
      <c r="AC11" s="2910"/>
      <c r="AD11" s="2910"/>
      <c r="AE11" s="2910"/>
      <c r="AF11" s="2910"/>
    </row>
    <row r="12" spans="1:33" ht="13.8" x14ac:dyDescent="0.25">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row>
    <row r="13" spans="1:33" ht="13.8" x14ac:dyDescent="0.25"/>
    <row r="14" spans="1:33" ht="13.8" x14ac:dyDescent="0.25">
      <c r="G14" s="2388" t="s">
        <v>10</v>
      </c>
      <c r="H14" s="440"/>
      <c r="I14" s="440"/>
      <c r="J14" s="440"/>
      <c r="K14" s="440"/>
    </row>
    <row r="15" spans="1:33" ht="13.8" x14ac:dyDescent="0.25">
      <c r="G15" s="975"/>
      <c r="H15" s="2050" t="s">
        <v>730</v>
      </c>
      <c r="I15" s="2050" t="s">
        <v>731</v>
      </c>
      <c r="J15" s="2051" t="s">
        <v>732</v>
      </c>
      <c r="K15" s="2052" t="s">
        <v>733</v>
      </c>
    </row>
    <row r="16" spans="1:33" ht="16.2" x14ac:dyDescent="0.25">
      <c r="G16" s="827" t="s">
        <v>1267</v>
      </c>
      <c r="H16" s="828">
        <v>0</v>
      </c>
      <c r="I16" s="828">
        <v>0</v>
      </c>
      <c r="J16" s="828">
        <v>0</v>
      </c>
      <c r="K16" s="2043"/>
    </row>
    <row r="17" spans="7:31" ht="16.2" x14ac:dyDescent="0.25">
      <c r="G17" s="2053" t="s">
        <v>1268</v>
      </c>
      <c r="H17" s="2054">
        <v>5</v>
      </c>
      <c r="I17" s="2055">
        <v>23</v>
      </c>
      <c r="J17" s="2054">
        <v>17</v>
      </c>
      <c r="K17" s="2101">
        <v>-0.2608695652173913</v>
      </c>
      <c r="L17" s="205"/>
    </row>
    <row r="18" spans="7:31" ht="16.2" x14ac:dyDescent="0.25">
      <c r="G18" s="32" t="s">
        <v>1269</v>
      </c>
      <c r="H18" s="828">
        <v>2.31</v>
      </c>
      <c r="I18" s="2044">
        <v>4.7699999999999996</v>
      </c>
      <c r="J18" s="2045">
        <v>4.9091604718947943</v>
      </c>
      <c r="K18" s="2048">
        <v>2.9174103122598483E-2</v>
      </c>
      <c r="L18" s="205"/>
      <c r="M18" s="72"/>
    </row>
    <row r="19" spans="7:31" ht="16.2" x14ac:dyDescent="0.25">
      <c r="G19" s="820" t="s">
        <v>1270</v>
      </c>
      <c r="H19" s="2054">
        <v>0.41</v>
      </c>
      <c r="I19" s="2055">
        <v>1.18</v>
      </c>
      <c r="J19" s="2056">
        <v>0.92728586691346115</v>
      </c>
      <c r="K19" s="2101">
        <v>-0.21416451956486338</v>
      </c>
    </row>
    <row r="20" spans="7:31" ht="16.2" x14ac:dyDescent="0.25">
      <c r="G20" s="1261" t="s">
        <v>1271</v>
      </c>
      <c r="H20" s="1192">
        <v>12135017</v>
      </c>
      <c r="I20" s="1192">
        <v>19498622</v>
      </c>
      <c r="J20" s="1192">
        <v>18333073.550000004</v>
      </c>
      <c r="K20" s="2049">
        <v>-5.9775939551010092E-2</v>
      </c>
    </row>
    <row r="21" spans="7:31" ht="13.8" x14ac:dyDescent="0.25">
      <c r="G21" s="2046" t="s">
        <v>1272</v>
      </c>
      <c r="H21" s="2047"/>
      <c r="I21" s="2047"/>
      <c r="J21" s="2047"/>
      <c r="K21" s="2047"/>
    </row>
    <row r="22" spans="7:31" ht="13.8" x14ac:dyDescent="0.25">
      <c r="G22" s="2046" t="s">
        <v>1273</v>
      </c>
      <c r="H22" s="52"/>
      <c r="I22" s="52"/>
      <c r="J22" s="52"/>
      <c r="K22" s="188"/>
    </row>
    <row r="23" spans="7:31" ht="13.8" x14ac:dyDescent="0.25">
      <c r="G23" s="532" t="s">
        <v>1274</v>
      </c>
      <c r="H23" s="440"/>
      <c r="I23" s="440"/>
      <c r="J23" s="440"/>
      <c r="K23" s="440"/>
    </row>
    <row r="24" spans="7:31" ht="13.8" x14ac:dyDescent="0.25">
      <c r="G24" s="782" t="s">
        <v>1275</v>
      </c>
      <c r="H24" s="440"/>
      <c r="I24" s="440"/>
      <c r="J24" s="440"/>
      <c r="K24" s="440"/>
    </row>
    <row r="25" spans="7:31" ht="13.95" customHeight="1" x14ac:dyDescent="0.25">
      <c r="G25" s="834" t="s">
        <v>1276</v>
      </c>
      <c r="H25" s="440"/>
      <c r="I25" s="440"/>
      <c r="J25" s="440"/>
      <c r="K25" s="440"/>
    </row>
    <row r="26" spans="7:31" ht="13.95" customHeight="1" x14ac:dyDescent="0.25">
      <c r="G26" s="834" t="s">
        <v>1277</v>
      </c>
      <c r="H26" s="440"/>
      <c r="I26" s="440"/>
      <c r="J26" s="440"/>
      <c r="K26" s="440"/>
    </row>
    <row r="27" spans="7:31" ht="13.95" customHeight="1" x14ac:dyDescent="0.25">
      <c r="G27" s="834"/>
      <c r="H27" s="440"/>
      <c r="I27" s="440"/>
      <c r="J27" s="440"/>
      <c r="K27" s="440"/>
    </row>
    <row r="28" spans="7:31" ht="13.95" customHeight="1" x14ac:dyDescent="0.25">
      <c r="G28" s="819"/>
    </row>
    <row r="29" spans="7:31" ht="30.75" customHeight="1" x14ac:dyDescent="0.25">
      <c r="G29" s="3001" t="s">
        <v>1278</v>
      </c>
      <c r="H29" s="3001"/>
      <c r="I29" s="3001"/>
      <c r="J29" s="3001"/>
      <c r="K29" s="3001"/>
      <c r="L29" s="3001"/>
      <c r="M29" s="3001"/>
      <c r="N29" s="3001"/>
      <c r="O29" s="73"/>
      <c r="P29" s="73"/>
      <c r="Q29" s="73"/>
      <c r="R29" s="73"/>
      <c r="S29" s="73"/>
      <c r="T29" s="73"/>
      <c r="U29" s="73"/>
      <c r="V29" s="73"/>
      <c r="W29" s="73"/>
      <c r="X29" s="73"/>
      <c r="Y29" s="73"/>
      <c r="Z29" s="73"/>
      <c r="AA29" s="73"/>
      <c r="AB29" s="73"/>
    </row>
    <row r="30" spans="7:31" ht="15" customHeight="1" x14ac:dyDescent="0.25">
      <c r="G30" s="2382" t="s">
        <v>11</v>
      </c>
      <c r="H30" s="2389"/>
      <c r="I30" s="2389"/>
      <c r="J30" s="2389"/>
      <c r="K30" s="2389"/>
      <c r="L30" s="2389"/>
      <c r="M30" s="2389"/>
      <c r="N30" s="2389"/>
    </row>
    <row r="31" spans="7:31" ht="30" customHeight="1" x14ac:dyDescent="0.25">
      <c r="G31" s="525"/>
      <c r="H31" s="525"/>
      <c r="I31" s="2996" t="s">
        <v>1212</v>
      </c>
      <c r="J31" s="2996"/>
      <c r="K31" s="2996"/>
      <c r="L31" s="2996"/>
      <c r="M31" s="2996"/>
      <c r="N31" s="2997"/>
      <c r="O31" s="2998" t="s">
        <v>1219</v>
      </c>
      <c r="P31" s="2998"/>
      <c r="Q31" s="2998"/>
      <c r="R31" s="2999"/>
      <c r="S31" s="2998" t="s">
        <v>1279</v>
      </c>
      <c r="T31" s="2999"/>
      <c r="U31" s="2996" t="s">
        <v>1226</v>
      </c>
      <c r="V31" s="2996"/>
      <c r="W31" s="2997"/>
      <c r="X31" s="2996" t="s">
        <v>1230</v>
      </c>
      <c r="Y31" s="2996"/>
      <c r="Z31" s="2997"/>
      <c r="AA31" s="2996" t="s">
        <v>1234</v>
      </c>
      <c r="AB31" s="2996"/>
      <c r="AC31" s="2997"/>
      <c r="AD31" s="3000" t="s">
        <v>1242</v>
      </c>
      <c r="AE31" s="3000"/>
    </row>
    <row r="32" spans="7:31" ht="18" customHeight="1" x14ac:dyDescent="0.25">
      <c r="G32" s="525"/>
      <c r="H32" s="525"/>
      <c r="I32" s="177" t="s">
        <v>1280</v>
      </c>
      <c r="J32" s="177" t="s">
        <v>1214</v>
      </c>
      <c r="K32" s="177" t="s">
        <v>1215</v>
      </c>
      <c r="L32" s="177" t="s">
        <v>1281</v>
      </c>
      <c r="M32" s="177" t="s">
        <v>1282</v>
      </c>
      <c r="N32" s="533" t="s">
        <v>1218</v>
      </c>
      <c r="O32" s="177" t="s">
        <v>1220</v>
      </c>
      <c r="P32" s="177" t="s">
        <v>1222</v>
      </c>
      <c r="Q32" s="177" t="s">
        <v>1221</v>
      </c>
      <c r="R32" s="533" t="s">
        <v>1283</v>
      </c>
      <c r="S32" s="177" t="s">
        <v>1224</v>
      </c>
      <c r="T32" s="533" t="s">
        <v>1283</v>
      </c>
      <c r="U32" s="177" t="s">
        <v>1284</v>
      </c>
      <c r="V32" s="177" t="s">
        <v>774</v>
      </c>
      <c r="W32" s="533" t="s">
        <v>1285</v>
      </c>
      <c r="X32" s="177" t="s">
        <v>1286</v>
      </c>
      <c r="Y32" s="177" t="s">
        <v>1232</v>
      </c>
      <c r="Z32" s="533" t="s">
        <v>1233</v>
      </c>
      <c r="AA32" s="177" t="s">
        <v>1235</v>
      </c>
      <c r="AB32" s="177" t="s">
        <v>1287</v>
      </c>
      <c r="AC32" s="533" t="s">
        <v>1237</v>
      </c>
      <c r="AD32" s="1163" t="s">
        <v>1243</v>
      </c>
      <c r="AE32" s="1163" t="s">
        <v>1244</v>
      </c>
    </row>
    <row r="33" spans="1:31" ht="96.6" x14ac:dyDescent="0.25">
      <c r="G33" s="2992" t="s">
        <v>1288</v>
      </c>
      <c r="H33" s="2992"/>
      <c r="I33" s="21" t="s">
        <v>1289</v>
      </c>
      <c r="J33" s="21" t="s">
        <v>1290</v>
      </c>
      <c r="K33" s="21" t="s">
        <v>1291</v>
      </c>
      <c r="L33" s="21" t="s">
        <v>1292</v>
      </c>
      <c r="M33" s="21" t="s">
        <v>1293</v>
      </c>
      <c r="N33" s="580" t="s">
        <v>1294</v>
      </c>
      <c r="O33" s="21" t="s">
        <v>1295</v>
      </c>
      <c r="P33" s="21" t="s">
        <v>1296</v>
      </c>
      <c r="Q33" s="22" t="s">
        <v>1297</v>
      </c>
      <c r="R33" s="580" t="s">
        <v>1298</v>
      </c>
      <c r="S33" s="22" t="s">
        <v>1299</v>
      </c>
      <c r="T33" s="699" t="s">
        <v>1300</v>
      </c>
      <c r="U33" s="21" t="s">
        <v>1301</v>
      </c>
      <c r="V33" s="21" t="s">
        <v>1302</v>
      </c>
      <c r="W33" s="580" t="s">
        <v>1303</v>
      </c>
      <c r="X33" s="21" t="s">
        <v>1304</v>
      </c>
      <c r="Y33" s="21" t="s">
        <v>1305</v>
      </c>
      <c r="Z33" s="580" t="s">
        <v>1306</v>
      </c>
      <c r="AA33" s="21" t="s">
        <v>1307</v>
      </c>
      <c r="AB33" s="21" t="s">
        <v>1308</v>
      </c>
      <c r="AC33" s="580" t="s">
        <v>1309</v>
      </c>
      <c r="AD33" s="21" t="s">
        <v>1310</v>
      </c>
      <c r="AE33" s="21" t="s">
        <v>1311</v>
      </c>
    </row>
    <row r="34" spans="1:31" ht="69" x14ac:dyDescent="0.25">
      <c r="G34" s="2991" t="s">
        <v>1312</v>
      </c>
      <c r="H34" s="2991"/>
      <c r="I34" s="694" t="s">
        <v>1313</v>
      </c>
      <c r="J34" s="694" t="s">
        <v>1314</v>
      </c>
      <c r="K34" s="694" t="s">
        <v>1315</v>
      </c>
      <c r="L34" s="694" t="s">
        <v>1314</v>
      </c>
      <c r="M34" s="694" t="s">
        <v>1314</v>
      </c>
      <c r="N34" s="581" t="s">
        <v>1314</v>
      </c>
      <c r="O34" s="694" t="s">
        <v>1316</v>
      </c>
      <c r="P34" s="694" t="s">
        <v>1314</v>
      </c>
      <c r="Q34" s="694" t="s">
        <v>1316</v>
      </c>
      <c r="R34" s="581" t="s">
        <v>1317</v>
      </c>
      <c r="S34" s="694" t="s">
        <v>1318</v>
      </c>
      <c r="T34" s="581" t="s">
        <v>1319</v>
      </c>
      <c r="U34" s="694" t="s">
        <v>1320</v>
      </c>
      <c r="V34" s="694" t="s">
        <v>1320</v>
      </c>
      <c r="W34" s="581" t="s">
        <v>1320</v>
      </c>
      <c r="X34" s="694" t="s">
        <v>1321</v>
      </c>
      <c r="Y34" s="694" t="s">
        <v>1322</v>
      </c>
      <c r="Z34" s="581" t="s">
        <v>1322</v>
      </c>
      <c r="AA34" s="694" t="s">
        <v>1323</v>
      </c>
      <c r="AB34" s="694" t="s">
        <v>1324</v>
      </c>
      <c r="AC34" s="581" t="s">
        <v>1325</v>
      </c>
      <c r="AD34" s="2057" t="s">
        <v>1326</v>
      </c>
      <c r="AE34" s="2057" t="s">
        <v>1327</v>
      </c>
    </row>
    <row r="35" spans="1:31" s="19" customFormat="1" ht="29.25" customHeight="1" x14ac:dyDescent="0.25">
      <c r="A35" s="2"/>
      <c r="B35" s="2"/>
      <c r="C35" s="2"/>
      <c r="D35" s="2"/>
      <c r="E35" s="2"/>
      <c r="G35" s="2994" t="s">
        <v>1328</v>
      </c>
      <c r="H35" s="2994"/>
      <c r="I35" s="582">
        <v>3307</v>
      </c>
      <c r="J35" s="582">
        <v>1545</v>
      </c>
      <c r="K35" s="582">
        <v>10015</v>
      </c>
      <c r="L35" s="582">
        <v>9747</v>
      </c>
      <c r="M35" s="582">
        <v>8214</v>
      </c>
      <c r="N35" s="698">
        <v>5452</v>
      </c>
      <c r="O35" s="582">
        <v>1171</v>
      </c>
      <c r="P35" s="582">
        <v>1864</v>
      </c>
      <c r="Q35" s="695">
        <v>16252</v>
      </c>
      <c r="R35" s="696">
        <v>50</v>
      </c>
      <c r="S35" s="582">
        <v>175152</v>
      </c>
      <c r="T35" s="698">
        <v>20816</v>
      </c>
      <c r="U35" s="695">
        <v>25694</v>
      </c>
      <c r="V35" s="695">
        <v>13409</v>
      </c>
      <c r="W35" s="696">
        <v>17054</v>
      </c>
      <c r="X35" s="695">
        <v>304</v>
      </c>
      <c r="Y35" s="695">
        <v>32472</v>
      </c>
      <c r="Z35" s="696">
        <v>134163</v>
      </c>
      <c r="AA35" s="695">
        <v>702</v>
      </c>
      <c r="AB35" s="700">
        <v>532</v>
      </c>
      <c r="AC35" s="583">
        <v>1319</v>
      </c>
      <c r="AD35" s="432">
        <v>7648</v>
      </c>
      <c r="AE35" s="432">
        <v>8420</v>
      </c>
    </row>
    <row r="36" spans="1:31" s="19" customFormat="1" ht="29.25" customHeight="1" x14ac:dyDescent="0.25">
      <c r="A36" s="2"/>
      <c r="B36" s="2"/>
      <c r="C36" s="2"/>
      <c r="D36" s="2"/>
      <c r="E36" s="2"/>
      <c r="G36" s="2995" t="s">
        <v>1329</v>
      </c>
      <c r="H36" s="2995"/>
      <c r="I36" s="680">
        <v>3030</v>
      </c>
      <c r="J36" s="680">
        <v>632</v>
      </c>
      <c r="K36" s="680">
        <v>7250</v>
      </c>
      <c r="L36" s="680">
        <v>3694</v>
      </c>
      <c r="M36" s="680">
        <v>1233</v>
      </c>
      <c r="N36" s="697">
        <v>871</v>
      </c>
      <c r="O36" s="680">
        <v>1168</v>
      </c>
      <c r="P36" s="680">
        <v>1524</v>
      </c>
      <c r="Q36" s="680">
        <v>2914</v>
      </c>
      <c r="R36" s="697">
        <v>50</v>
      </c>
      <c r="S36" s="680">
        <v>33281</v>
      </c>
      <c r="T36" s="697">
        <v>7234</v>
      </c>
      <c r="U36" s="680">
        <v>947</v>
      </c>
      <c r="V36" s="680">
        <v>7679</v>
      </c>
      <c r="W36" s="697">
        <v>1897</v>
      </c>
      <c r="X36" s="680">
        <v>304</v>
      </c>
      <c r="Y36" s="680">
        <v>53</v>
      </c>
      <c r="Z36" s="697">
        <v>234</v>
      </c>
      <c r="AA36" s="680">
        <v>4</v>
      </c>
      <c r="AB36" s="589">
        <v>61</v>
      </c>
      <c r="AC36" s="681">
        <v>762</v>
      </c>
      <c r="AD36" s="2066">
        <v>421</v>
      </c>
      <c r="AE36" s="2066">
        <v>365</v>
      </c>
    </row>
    <row r="37" spans="1:31" ht="82.8" x14ac:dyDescent="0.25">
      <c r="A37" s="24"/>
      <c r="B37" s="24"/>
      <c r="C37" s="24"/>
      <c r="D37" s="24"/>
      <c r="E37" s="24"/>
      <c r="G37" s="2992" t="s">
        <v>1330</v>
      </c>
      <c r="H37" s="2992"/>
      <c r="I37" s="2989" t="s">
        <v>1331</v>
      </c>
      <c r="J37" s="2989"/>
      <c r="K37" s="2989"/>
      <c r="L37" s="682" t="s">
        <v>1332</v>
      </c>
      <c r="M37" s="682" t="s">
        <v>1333</v>
      </c>
      <c r="N37" s="683" t="s">
        <v>1332</v>
      </c>
      <c r="O37" s="682" t="s">
        <v>1334</v>
      </c>
      <c r="P37" s="2989" t="s">
        <v>1331</v>
      </c>
      <c r="Q37" s="2989"/>
      <c r="R37" s="2990"/>
      <c r="S37" s="682" t="s">
        <v>1335</v>
      </c>
      <c r="T37" s="683" t="s">
        <v>1336</v>
      </c>
      <c r="U37" s="2989" t="s">
        <v>1331</v>
      </c>
      <c r="V37" s="2989"/>
      <c r="W37" s="683" t="s">
        <v>1337</v>
      </c>
      <c r="X37" s="682" t="s">
        <v>1338</v>
      </c>
      <c r="Y37" s="682" t="s">
        <v>1339</v>
      </c>
      <c r="Z37" s="683" t="s">
        <v>1331</v>
      </c>
      <c r="AA37" s="682" t="s">
        <v>1340</v>
      </c>
      <c r="AB37" s="682" t="s">
        <v>1341</v>
      </c>
      <c r="AC37" s="683" t="s">
        <v>1331</v>
      </c>
      <c r="AD37" s="22" t="s">
        <v>1342</v>
      </c>
      <c r="AE37" s="22" t="s">
        <v>1331</v>
      </c>
    </row>
    <row r="38" spans="1:31" ht="55.2" x14ac:dyDescent="0.25">
      <c r="A38" s="24"/>
      <c r="B38" s="24"/>
      <c r="C38" s="24"/>
      <c r="D38" s="24"/>
      <c r="E38" s="24"/>
      <c r="G38" s="2991" t="s">
        <v>1343</v>
      </c>
      <c r="H38" s="2991"/>
      <c r="I38" s="694" t="s">
        <v>1344</v>
      </c>
      <c r="J38" s="694" t="s">
        <v>1345</v>
      </c>
      <c r="K38" s="694" t="s">
        <v>1346</v>
      </c>
      <c r="L38" s="694" t="s">
        <v>1347</v>
      </c>
      <c r="M38" s="694" t="s">
        <v>1346</v>
      </c>
      <c r="N38" s="581" t="s">
        <v>1348</v>
      </c>
      <c r="O38" s="694" t="s">
        <v>1349</v>
      </c>
      <c r="P38" s="694" t="s">
        <v>1349</v>
      </c>
      <c r="Q38" s="694" t="s">
        <v>1350</v>
      </c>
      <c r="R38" s="581" t="s">
        <v>1351</v>
      </c>
      <c r="S38" s="694" t="s">
        <v>1352</v>
      </c>
      <c r="T38" s="581" t="s">
        <v>1353</v>
      </c>
      <c r="U38" s="694" t="s">
        <v>1349</v>
      </c>
      <c r="V38" s="694" t="s">
        <v>1354</v>
      </c>
      <c r="W38" s="581" t="s">
        <v>1346</v>
      </c>
      <c r="X38" s="694" t="s">
        <v>1345</v>
      </c>
      <c r="Y38" s="694" t="s">
        <v>1355</v>
      </c>
      <c r="Z38" s="581" t="s">
        <v>1352</v>
      </c>
      <c r="AA38" s="694" t="s">
        <v>1344</v>
      </c>
      <c r="AB38" s="694" t="s">
        <v>1344</v>
      </c>
      <c r="AC38" s="581" t="s">
        <v>189</v>
      </c>
      <c r="AD38" s="2058" t="s">
        <v>1356</v>
      </c>
      <c r="AE38" s="2058" t="s">
        <v>1357</v>
      </c>
    </row>
    <row r="39" spans="1:31" ht="74.25" customHeight="1" x14ac:dyDescent="0.25">
      <c r="A39" s="24"/>
      <c r="B39" s="24"/>
      <c r="C39" s="24"/>
      <c r="D39" s="24"/>
      <c r="E39" s="24"/>
      <c r="G39" s="2992" t="s">
        <v>1358</v>
      </c>
      <c r="H39" s="2992"/>
      <c r="I39" s="682" t="s">
        <v>1359</v>
      </c>
      <c r="J39" s="682" t="s">
        <v>1359</v>
      </c>
      <c r="K39" s="682" t="s">
        <v>1359</v>
      </c>
      <c r="L39" s="682" t="s">
        <v>1359</v>
      </c>
      <c r="M39" s="682" t="s">
        <v>1359</v>
      </c>
      <c r="N39" s="683" t="s">
        <v>1359</v>
      </c>
      <c r="O39" s="682" t="s">
        <v>1360</v>
      </c>
      <c r="P39" s="682" t="s">
        <v>1359</v>
      </c>
      <c r="Q39" s="682" t="s">
        <v>1360</v>
      </c>
      <c r="R39" s="683" t="s">
        <v>1359</v>
      </c>
      <c r="S39" s="682" t="s">
        <v>1360</v>
      </c>
      <c r="T39" s="683" t="s">
        <v>1361</v>
      </c>
      <c r="U39" s="682" t="s">
        <v>1359</v>
      </c>
      <c r="V39" s="682" t="s">
        <v>1359</v>
      </c>
      <c r="W39" s="683" t="s">
        <v>1359</v>
      </c>
      <c r="X39" s="682" t="s">
        <v>1360</v>
      </c>
      <c r="Y39" s="682" t="s">
        <v>1360</v>
      </c>
      <c r="Z39" s="683" t="s">
        <v>1360</v>
      </c>
      <c r="AA39" s="682" t="s">
        <v>1359</v>
      </c>
      <c r="AB39" s="682" t="s">
        <v>1359</v>
      </c>
      <c r="AC39" s="683" t="s">
        <v>1359</v>
      </c>
      <c r="AD39" s="22" t="s">
        <v>1359</v>
      </c>
      <c r="AE39" s="22" t="s">
        <v>1359</v>
      </c>
    </row>
    <row r="40" spans="1:31" ht="124.2" x14ac:dyDescent="0.25">
      <c r="A40" s="24"/>
      <c r="B40" s="24"/>
      <c r="C40" s="24"/>
      <c r="D40" s="24"/>
      <c r="E40" s="24"/>
      <c r="G40" s="2993" t="s">
        <v>1362</v>
      </c>
      <c r="H40" s="2993"/>
      <c r="I40" s="584" t="s">
        <v>1363</v>
      </c>
      <c r="J40" s="584" t="s">
        <v>1364</v>
      </c>
      <c r="K40" s="584" t="s">
        <v>1365</v>
      </c>
      <c r="L40" s="584" t="s">
        <v>1366</v>
      </c>
      <c r="M40" s="584" t="s">
        <v>1367</v>
      </c>
      <c r="N40" s="585" t="s">
        <v>1368</v>
      </c>
      <c r="O40" s="584" t="s">
        <v>1369</v>
      </c>
      <c r="P40" s="584" t="s">
        <v>1370</v>
      </c>
      <c r="Q40" s="584" t="s">
        <v>1371</v>
      </c>
      <c r="R40" s="585" t="s">
        <v>189</v>
      </c>
      <c r="S40" s="584" t="s">
        <v>1372</v>
      </c>
      <c r="T40" s="585" t="s">
        <v>1373</v>
      </c>
      <c r="U40" s="584" t="s">
        <v>189</v>
      </c>
      <c r="V40" s="584" t="s">
        <v>189</v>
      </c>
      <c r="W40" s="585" t="s">
        <v>1374</v>
      </c>
      <c r="X40" s="584" t="s">
        <v>1374</v>
      </c>
      <c r="Y40" s="584" t="s">
        <v>1375</v>
      </c>
      <c r="Z40" s="585" t="s">
        <v>1376</v>
      </c>
      <c r="AA40" s="584" t="s">
        <v>1368</v>
      </c>
      <c r="AB40" s="584" t="s">
        <v>1367</v>
      </c>
      <c r="AC40" s="585" t="s">
        <v>189</v>
      </c>
      <c r="AD40" s="2059" t="s">
        <v>1374</v>
      </c>
      <c r="AE40" s="2060" t="s">
        <v>1377</v>
      </c>
    </row>
    <row r="41" spans="1:31" s="10" customFormat="1" ht="11.4" x14ac:dyDescent="0.2">
      <c r="A41" s="686"/>
      <c r="B41" s="686"/>
      <c r="C41" s="686"/>
      <c r="D41" s="686"/>
      <c r="E41" s="686"/>
      <c r="G41" s="687" t="s">
        <v>1378</v>
      </c>
      <c r="AB41" s="688"/>
    </row>
    <row r="42" spans="1:31" s="10" customFormat="1" ht="11.4" x14ac:dyDescent="0.2">
      <c r="A42" s="686"/>
      <c r="B42" s="686"/>
      <c r="C42" s="686"/>
      <c r="D42" s="686"/>
      <c r="E42" s="686"/>
      <c r="G42" s="687" t="s">
        <v>1379</v>
      </c>
      <c r="AB42" s="688"/>
    </row>
    <row r="43" spans="1:31" s="10" customFormat="1" ht="10.199999999999999" x14ac:dyDescent="0.2">
      <c r="A43" s="686"/>
      <c r="B43" s="686"/>
      <c r="C43" s="686"/>
      <c r="D43" s="686"/>
      <c r="E43" s="686"/>
      <c r="G43" s="689"/>
      <c r="AB43" s="688"/>
    </row>
    <row r="44" spans="1:31" ht="13.8" x14ac:dyDescent="0.25">
      <c r="A44" s="588"/>
      <c r="B44" s="588"/>
      <c r="C44" s="588"/>
      <c r="D44" s="588"/>
      <c r="E44" s="588"/>
      <c r="G44" s="587"/>
      <c r="AB44" s="15"/>
    </row>
    <row r="45" spans="1:31" ht="13.8" x14ac:dyDescent="0.25">
      <c r="AB45" s="15"/>
    </row>
    <row r="46" spans="1:31" ht="13.8" x14ac:dyDescent="0.25">
      <c r="G46" s="2390" t="s">
        <v>1380</v>
      </c>
      <c r="AB46" s="15"/>
    </row>
    <row r="47" spans="1:31" ht="16.2" x14ac:dyDescent="0.25">
      <c r="G47" s="2382" t="s">
        <v>1647</v>
      </c>
      <c r="AB47" s="15"/>
    </row>
    <row r="48" spans="1:31" ht="29.25" customHeight="1" x14ac:dyDescent="0.25">
      <c r="G48" s="178"/>
      <c r="H48" s="531"/>
      <c r="I48" s="2996" t="s">
        <v>1232</v>
      </c>
      <c r="J48" s="2996"/>
      <c r="K48" s="2996"/>
      <c r="L48" s="2996"/>
      <c r="M48" s="2996"/>
      <c r="N48" s="2997"/>
      <c r="O48" s="2998" t="s">
        <v>1233</v>
      </c>
      <c r="P48" s="2998"/>
      <c r="Q48" s="2998"/>
      <c r="R48" s="2999"/>
      <c r="S48" s="2996" t="s">
        <v>1223</v>
      </c>
      <c r="T48" s="2997"/>
      <c r="U48" s="2996" t="s">
        <v>1226</v>
      </c>
      <c r="V48" s="2996"/>
      <c r="W48" s="2997"/>
      <c r="X48" s="2996" t="s">
        <v>1230</v>
      </c>
      <c r="Y48" s="2996"/>
      <c r="Z48" s="2997"/>
      <c r="AA48" s="2996" t="s">
        <v>1234</v>
      </c>
      <c r="AB48" s="2996"/>
      <c r="AC48" s="2997"/>
      <c r="AD48" s="3000" t="s">
        <v>1242</v>
      </c>
      <c r="AE48" s="3000"/>
    </row>
    <row r="49" spans="1:31" s="24" customFormat="1" ht="18" customHeight="1" x14ac:dyDescent="0.25">
      <c r="A49" s="2"/>
      <c r="B49" s="2"/>
      <c r="C49" s="2"/>
      <c r="D49" s="2"/>
      <c r="E49" s="2"/>
      <c r="G49" s="177" t="s">
        <v>1381</v>
      </c>
      <c r="H49" s="177" t="s">
        <v>1381</v>
      </c>
      <c r="I49" s="177" t="s">
        <v>1280</v>
      </c>
      <c r="J49" s="177" t="s">
        <v>1214</v>
      </c>
      <c r="K49" s="177" t="s">
        <v>1382</v>
      </c>
      <c r="L49" s="177" t="s">
        <v>1281</v>
      </c>
      <c r="M49" s="177" t="s">
        <v>1282</v>
      </c>
      <c r="N49" s="533" t="s">
        <v>1218</v>
      </c>
      <c r="O49" s="177" t="s">
        <v>1383</v>
      </c>
      <c r="P49" s="177" t="s">
        <v>1222</v>
      </c>
      <c r="Q49" s="177" t="s">
        <v>1384</v>
      </c>
      <c r="R49" s="533" t="s">
        <v>1283</v>
      </c>
      <c r="S49" s="177" t="s">
        <v>1224</v>
      </c>
      <c r="T49" s="533" t="s">
        <v>1283</v>
      </c>
      <c r="U49" s="177" t="s">
        <v>1284</v>
      </c>
      <c r="V49" s="177" t="s">
        <v>774</v>
      </c>
      <c r="W49" s="533" t="s">
        <v>1285</v>
      </c>
      <c r="X49" s="177" t="s">
        <v>1286</v>
      </c>
      <c r="Y49" s="177" t="s">
        <v>1232</v>
      </c>
      <c r="Z49" s="533" t="s">
        <v>1385</v>
      </c>
      <c r="AA49" s="177" t="s">
        <v>1235</v>
      </c>
      <c r="AB49" s="177" t="s">
        <v>1287</v>
      </c>
      <c r="AC49" s="533" t="s">
        <v>1237</v>
      </c>
      <c r="AD49" s="1163" t="s">
        <v>1243</v>
      </c>
      <c r="AE49" s="1163" t="s">
        <v>1244</v>
      </c>
    </row>
    <row r="50" spans="1:31" s="24" customFormat="1" ht="12.75" customHeight="1" x14ac:dyDescent="0.25">
      <c r="A50" s="2"/>
      <c r="B50" s="2"/>
      <c r="C50" s="2"/>
      <c r="D50" s="2"/>
      <c r="E50" s="2"/>
      <c r="G50" s="2996" t="s">
        <v>1386</v>
      </c>
      <c r="H50" s="468" t="s">
        <v>1387</v>
      </c>
      <c r="I50" s="468">
        <v>0</v>
      </c>
      <c r="J50" s="468">
        <v>0</v>
      </c>
      <c r="K50" s="692">
        <v>0</v>
      </c>
      <c r="L50" s="485">
        <v>0</v>
      </c>
      <c r="M50" s="485">
        <v>0</v>
      </c>
      <c r="N50" s="586">
        <v>0</v>
      </c>
      <c r="O50" s="692">
        <v>1</v>
      </c>
      <c r="P50" s="692">
        <v>1</v>
      </c>
      <c r="Q50" s="692">
        <v>1</v>
      </c>
      <c r="R50" s="586">
        <v>0</v>
      </c>
      <c r="S50" s="692">
        <v>0</v>
      </c>
      <c r="T50" s="586">
        <v>12</v>
      </c>
      <c r="U50" s="692">
        <v>0</v>
      </c>
      <c r="V50" s="692">
        <v>0</v>
      </c>
      <c r="W50" s="586">
        <v>0</v>
      </c>
      <c r="X50" s="692">
        <v>5</v>
      </c>
      <c r="Y50" s="692">
        <v>2</v>
      </c>
      <c r="Z50" s="586">
        <v>1</v>
      </c>
      <c r="AA50" s="692">
        <v>0</v>
      </c>
      <c r="AB50" s="692">
        <v>1</v>
      </c>
      <c r="AC50" s="586">
        <v>1</v>
      </c>
      <c r="AD50" s="2061">
        <v>2</v>
      </c>
      <c r="AE50" s="2061">
        <v>1</v>
      </c>
    </row>
    <row r="51" spans="1:31" s="24" customFormat="1" ht="15" customHeight="1" x14ac:dyDescent="0.25">
      <c r="A51" s="2"/>
      <c r="B51" s="2"/>
      <c r="C51" s="2"/>
      <c r="D51" s="2"/>
      <c r="E51" s="2"/>
      <c r="G51" s="2996"/>
      <c r="H51" s="829" t="s">
        <v>1388</v>
      </c>
      <c r="I51" s="829">
        <v>8</v>
      </c>
      <c r="J51" s="829">
        <v>3</v>
      </c>
      <c r="K51" s="694">
        <v>8</v>
      </c>
      <c r="L51" s="694">
        <v>7</v>
      </c>
      <c r="M51" s="694">
        <v>14</v>
      </c>
      <c r="N51" s="581">
        <v>3</v>
      </c>
      <c r="O51" s="694">
        <v>2</v>
      </c>
      <c r="P51" s="694">
        <v>2</v>
      </c>
      <c r="Q51" s="694">
        <v>1</v>
      </c>
      <c r="R51" s="581">
        <v>3</v>
      </c>
      <c r="S51" s="694">
        <v>5</v>
      </c>
      <c r="T51" s="581">
        <v>150</v>
      </c>
      <c r="U51" s="694">
        <v>3</v>
      </c>
      <c r="V51" s="694">
        <v>3</v>
      </c>
      <c r="W51" s="581">
        <v>4</v>
      </c>
      <c r="X51" s="694">
        <v>30</v>
      </c>
      <c r="Y51" s="694">
        <v>16</v>
      </c>
      <c r="Z51" s="581">
        <v>9</v>
      </c>
      <c r="AA51" s="694">
        <v>6</v>
      </c>
      <c r="AB51" s="694">
        <v>16</v>
      </c>
      <c r="AC51" s="581">
        <v>1</v>
      </c>
      <c r="AD51" s="2062">
        <v>6</v>
      </c>
      <c r="AE51" s="2062">
        <v>2</v>
      </c>
    </row>
    <row r="52" spans="1:31" s="24" customFormat="1" ht="15" customHeight="1" x14ac:dyDescent="0.25">
      <c r="A52" s="2"/>
      <c r="B52" s="2"/>
      <c r="C52" s="2"/>
      <c r="D52" s="2"/>
      <c r="E52" s="2"/>
      <c r="G52" s="3003"/>
      <c r="H52" s="674" t="s">
        <v>1389</v>
      </c>
      <c r="I52" s="674">
        <v>17</v>
      </c>
      <c r="J52" s="674">
        <v>14</v>
      </c>
      <c r="K52" s="830">
        <v>23</v>
      </c>
      <c r="L52" s="831">
        <v>21</v>
      </c>
      <c r="M52" s="831">
        <v>26</v>
      </c>
      <c r="N52" s="832">
        <v>14</v>
      </c>
      <c r="O52" s="830">
        <v>5</v>
      </c>
      <c r="P52" s="830">
        <v>7</v>
      </c>
      <c r="Q52" s="830">
        <v>7</v>
      </c>
      <c r="R52" s="832">
        <v>7</v>
      </c>
      <c r="S52" s="830">
        <v>8</v>
      </c>
      <c r="T52" s="832">
        <v>54</v>
      </c>
      <c r="U52" s="830">
        <v>9</v>
      </c>
      <c r="V52" s="830">
        <v>9</v>
      </c>
      <c r="W52" s="832">
        <v>14</v>
      </c>
      <c r="X52" s="830">
        <v>86</v>
      </c>
      <c r="Y52" s="830">
        <v>32</v>
      </c>
      <c r="Z52" s="832">
        <v>23</v>
      </c>
      <c r="AA52" s="830">
        <v>15</v>
      </c>
      <c r="AB52" s="830">
        <v>42</v>
      </c>
      <c r="AC52" s="832">
        <v>8</v>
      </c>
      <c r="AD52" s="2063">
        <v>20</v>
      </c>
      <c r="AE52" s="2063">
        <v>6</v>
      </c>
    </row>
    <row r="53" spans="1:31" s="588" customFormat="1" ht="13.8" x14ac:dyDescent="0.25">
      <c r="A53" s="2"/>
      <c r="B53" s="2"/>
      <c r="C53" s="2"/>
      <c r="D53" s="2"/>
      <c r="E53" s="2"/>
      <c r="G53" s="3004" t="s">
        <v>1390</v>
      </c>
      <c r="H53" s="690" t="s">
        <v>1387</v>
      </c>
      <c r="I53" s="690">
        <v>0</v>
      </c>
      <c r="J53" s="690">
        <v>0</v>
      </c>
      <c r="K53" s="690">
        <v>0</v>
      </c>
      <c r="L53" s="690">
        <v>0</v>
      </c>
      <c r="M53" s="690">
        <v>1</v>
      </c>
      <c r="N53" s="691">
        <v>1</v>
      </c>
      <c r="O53" s="690">
        <v>0</v>
      </c>
      <c r="P53" s="690">
        <v>0</v>
      </c>
      <c r="Q53" s="690">
        <v>0</v>
      </c>
      <c r="R53" s="691">
        <v>0</v>
      </c>
      <c r="S53" s="690">
        <v>0</v>
      </c>
      <c r="T53" s="691">
        <v>2</v>
      </c>
      <c r="U53" s="690">
        <v>0</v>
      </c>
      <c r="V53" s="690">
        <v>0</v>
      </c>
      <c r="W53" s="691">
        <v>0</v>
      </c>
      <c r="X53" s="690">
        <v>0</v>
      </c>
      <c r="Y53" s="690">
        <v>0</v>
      </c>
      <c r="Z53" s="691">
        <v>0</v>
      </c>
      <c r="AA53" s="690">
        <v>0</v>
      </c>
      <c r="AB53" s="690">
        <v>0</v>
      </c>
      <c r="AC53" s="691">
        <v>0</v>
      </c>
      <c r="AD53" s="2064">
        <v>0</v>
      </c>
      <c r="AE53" s="2064">
        <v>0</v>
      </c>
    </row>
    <row r="54" spans="1:31" s="588" customFormat="1" ht="15" customHeight="1" x14ac:dyDescent="0.25">
      <c r="A54" s="2"/>
      <c r="B54" s="2"/>
      <c r="C54" s="2"/>
      <c r="D54" s="2"/>
      <c r="E54" s="2"/>
      <c r="G54" s="2996"/>
      <c r="H54" s="485" t="s">
        <v>1388</v>
      </c>
      <c r="I54" s="485">
        <v>0</v>
      </c>
      <c r="J54" s="485">
        <v>0</v>
      </c>
      <c r="K54" s="692">
        <v>1</v>
      </c>
      <c r="L54" s="485">
        <v>0</v>
      </c>
      <c r="M54" s="485">
        <v>0</v>
      </c>
      <c r="N54" s="859">
        <v>1</v>
      </c>
      <c r="O54" s="692">
        <v>0</v>
      </c>
      <c r="P54" s="692">
        <v>1</v>
      </c>
      <c r="Q54" s="692">
        <v>0</v>
      </c>
      <c r="R54" s="586">
        <v>0</v>
      </c>
      <c r="S54" s="692">
        <v>1</v>
      </c>
      <c r="T54" s="586">
        <v>4</v>
      </c>
      <c r="U54" s="692">
        <v>0</v>
      </c>
      <c r="V54" s="692">
        <v>1</v>
      </c>
      <c r="W54" s="586">
        <v>0</v>
      </c>
      <c r="X54" s="692">
        <v>2</v>
      </c>
      <c r="Y54" s="692">
        <v>0</v>
      </c>
      <c r="Z54" s="586">
        <v>2</v>
      </c>
      <c r="AA54" s="692">
        <v>0</v>
      </c>
      <c r="AB54" s="692">
        <v>0</v>
      </c>
      <c r="AC54" s="586">
        <v>0</v>
      </c>
      <c r="AD54" s="2061">
        <v>1</v>
      </c>
      <c r="AE54" s="2061">
        <v>0</v>
      </c>
    </row>
    <row r="55" spans="1:31" s="588" customFormat="1" ht="15" customHeight="1" x14ac:dyDescent="0.25">
      <c r="A55" s="2"/>
      <c r="B55" s="2"/>
      <c r="C55" s="2"/>
      <c r="D55" s="2"/>
      <c r="E55" s="2"/>
      <c r="G55" s="3003"/>
      <c r="H55" s="584" t="s">
        <v>1389</v>
      </c>
      <c r="I55" s="584">
        <v>1</v>
      </c>
      <c r="J55" s="584">
        <v>2</v>
      </c>
      <c r="K55" s="584">
        <v>1</v>
      </c>
      <c r="L55" s="584">
        <v>2</v>
      </c>
      <c r="M55" s="584">
        <v>1</v>
      </c>
      <c r="N55" s="585">
        <v>1</v>
      </c>
      <c r="O55" s="584">
        <v>0</v>
      </c>
      <c r="P55" s="584">
        <v>0</v>
      </c>
      <c r="Q55" s="584">
        <v>0</v>
      </c>
      <c r="R55" s="585">
        <v>0</v>
      </c>
      <c r="S55" s="584">
        <v>4</v>
      </c>
      <c r="T55" s="585">
        <v>5</v>
      </c>
      <c r="U55" s="584">
        <v>1</v>
      </c>
      <c r="V55" s="584">
        <v>5</v>
      </c>
      <c r="W55" s="585">
        <v>1</v>
      </c>
      <c r="X55" s="584">
        <v>0</v>
      </c>
      <c r="Y55" s="584">
        <v>6</v>
      </c>
      <c r="Z55" s="585">
        <v>5</v>
      </c>
      <c r="AA55" s="584">
        <v>0</v>
      </c>
      <c r="AB55" s="584">
        <v>0</v>
      </c>
      <c r="AC55" s="585">
        <v>0</v>
      </c>
      <c r="AD55" s="2065">
        <v>0</v>
      </c>
      <c r="AE55" s="2065">
        <v>2</v>
      </c>
    </row>
    <row r="56" spans="1:31" ht="12" customHeight="1" x14ac:dyDescent="0.25">
      <c r="G56" s="687" t="s">
        <v>1391</v>
      </c>
      <c r="H56" s="64"/>
      <c r="I56" s="64"/>
      <c r="J56" s="64"/>
      <c r="K56" s="64"/>
      <c r="L56" s="64"/>
      <c r="M56" s="64"/>
      <c r="N56" s="64"/>
      <c r="O56" s="64"/>
      <c r="P56" s="64"/>
      <c r="Q56" s="64"/>
      <c r="R56" s="64"/>
      <c r="S56" s="64"/>
      <c r="T56" s="64"/>
      <c r="U56" s="64"/>
      <c r="V56" s="64"/>
      <c r="W56" s="64"/>
      <c r="X56" s="64"/>
      <c r="Y56" s="64"/>
      <c r="Z56" s="64"/>
      <c r="AA56" s="64"/>
    </row>
    <row r="57" spans="1:31" ht="12" customHeight="1" x14ac:dyDescent="0.25">
      <c r="G57" s="687" t="s">
        <v>1392</v>
      </c>
      <c r="H57" s="64"/>
      <c r="I57" s="64"/>
      <c r="J57" s="64"/>
      <c r="K57" s="64"/>
      <c r="L57" s="64"/>
      <c r="M57" s="64"/>
      <c r="N57" s="64"/>
      <c r="O57" s="64"/>
      <c r="P57" s="64"/>
      <c r="Q57" s="64"/>
      <c r="R57" s="64"/>
      <c r="S57" s="64"/>
      <c r="T57" s="64"/>
      <c r="U57" s="64"/>
      <c r="V57" s="64"/>
      <c r="W57" s="64"/>
      <c r="X57" s="64"/>
      <c r="Y57" s="64"/>
      <c r="Z57" s="64"/>
      <c r="AA57" s="64"/>
    </row>
    <row r="58" spans="1:31" ht="12" customHeight="1" x14ac:dyDescent="0.25">
      <c r="G58" s="687" t="s">
        <v>1393</v>
      </c>
      <c r="H58" s="64"/>
      <c r="I58" s="64"/>
      <c r="J58" s="64"/>
      <c r="K58" s="64"/>
      <c r="L58" s="64"/>
      <c r="M58" s="64"/>
      <c r="N58" s="64"/>
      <c r="O58" s="64"/>
      <c r="P58" s="64"/>
      <c r="Q58" s="64"/>
      <c r="R58" s="64"/>
      <c r="S58" s="64"/>
      <c r="T58" s="64"/>
      <c r="U58" s="64"/>
      <c r="V58" s="64"/>
      <c r="W58" s="64"/>
      <c r="X58" s="64"/>
      <c r="Y58" s="64"/>
      <c r="Z58" s="64"/>
      <c r="AA58" s="64"/>
    </row>
    <row r="59" spans="1:31" ht="13.8" x14ac:dyDescent="0.25">
      <c r="G59" s="687"/>
      <c r="H59" s="64"/>
      <c r="I59" s="64"/>
      <c r="J59" s="64"/>
      <c r="K59" s="64"/>
      <c r="L59" s="64"/>
      <c r="M59" s="64"/>
      <c r="N59" s="64"/>
      <c r="O59" s="64"/>
      <c r="P59" s="64"/>
      <c r="Q59" s="64"/>
      <c r="R59" s="64"/>
      <c r="S59" s="64"/>
      <c r="T59" s="64"/>
      <c r="U59" s="64"/>
      <c r="V59" s="64"/>
      <c r="W59" s="64"/>
      <c r="X59" s="64"/>
      <c r="Y59" s="64"/>
      <c r="Z59" s="64"/>
      <c r="AA59" s="64"/>
    </row>
    <row r="60" spans="1:31" ht="13.8" x14ac:dyDescent="0.25">
      <c r="G60" s="687"/>
      <c r="H60" s="64"/>
      <c r="I60" s="64"/>
      <c r="J60" s="64"/>
      <c r="K60" s="64"/>
      <c r="L60" s="64"/>
      <c r="M60" s="64"/>
      <c r="N60" s="64"/>
      <c r="O60" s="64"/>
      <c r="P60" s="64"/>
      <c r="Q60" s="64"/>
      <c r="R60" s="64"/>
      <c r="S60" s="64"/>
      <c r="T60" s="64"/>
      <c r="U60" s="64"/>
      <c r="V60" s="64"/>
      <c r="W60" s="64"/>
      <c r="X60" s="64"/>
      <c r="Y60" s="64"/>
      <c r="Z60" s="64"/>
      <c r="AA60" s="64"/>
    </row>
    <row r="61" spans="1:31" ht="13.8" x14ac:dyDescent="0.25">
      <c r="G61" s="3001" t="s">
        <v>1394</v>
      </c>
      <c r="H61" s="3001"/>
      <c r="I61" s="3001"/>
      <c r="J61" s="3001"/>
      <c r="K61" s="3001"/>
      <c r="L61" s="3001"/>
      <c r="M61" s="3001"/>
      <c r="N61" s="3001"/>
      <c r="O61" s="440"/>
    </row>
    <row r="62" spans="1:31" ht="13.95" customHeight="1" x14ac:dyDescent="0.25">
      <c r="G62" s="3001" t="s">
        <v>1395</v>
      </c>
      <c r="H62" s="3001"/>
      <c r="I62" s="3001"/>
      <c r="J62" s="3001"/>
      <c r="K62" s="3001"/>
      <c r="L62" s="3001"/>
      <c r="M62" s="3001"/>
      <c r="N62" s="3001"/>
      <c r="O62" s="440"/>
    </row>
    <row r="63" spans="1:31" ht="16.2" x14ac:dyDescent="0.25">
      <c r="G63" s="2388" t="s">
        <v>1742</v>
      </c>
      <c r="H63" s="2389"/>
      <c r="I63" s="2389"/>
      <c r="J63" s="2391"/>
      <c r="K63" s="2389"/>
      <c r="L63" s="2389"/>
      <c r="M63" s="2389"/>
      <c r="N63" s="2391"/>
      <c r="O63" s="440"/>
    </row>
    <row r="64" spans="1:31" ht="29.25" customHeight="1" x14ac:dyDescent="0.25">
      <c r="G64" s="2074"/>
      <c r="H64" s="2980" t="s">
        <v>1396</v>
      </c>
      <c r="I64" s="2980"/>
      <c r="J64" s="2980"/>
      <c r="K64" s="3002"/>
      <c r="L64" s="2980" t="s">
        <v>1397</v>
      </c>
      <c r="M64" s="2980"/>
      <c r="N64" s="2980"/>
      <c r="O64" s="2980"/>
    </row>
    <row r="65" spans="7:17" ht="18" customHeight="1" x14ac:dyDescent="0.25">
      <c r="G65" s="975" t="s">
        <v>1398</v>
      </c>
      <c r="H65" s="1176" t="s">
        <v>730</v>
      </c>
      <c r="I65" s="1176" t="s">
        <v>731</v>
      </c>
      <c r="J65" s="1176" t="s">
        <v>732</v>
      </c>
      <c r="K65" s="1128" t="s">
        <v>733</v>
      </c>
      <c r="L65" s="976" t="s">
        <v>730</v>
      </c>
      <c r="M65" s="976" t="s">
        <v>731</v>
      </c>
      <c r="N65" s="1176" t="s">
        <v>732</v>
      </c>
      <c r="O65" s="976" t="s">
        <v>733</v>
      </c>
    </row>
    <row r="66" spans="7:17" ht="13.8" x14ac:dyDescent="0.25">
      <c r="G66" s="783" t="s">
        <v>1212</v>
      </c>
      <c r="H66" s="432"/>
      <c r="I66" s="432"/>
      <c r="J66" s="34"/>
      <c r="K66" s="2080"/>
      <c r="L66" s="128"/>
      <c r="M66" s="128"/>
      <c r="N66" s="745"/>
      <c r="O66" s="2155"/>
    </row>
    <row r="67" spans="7:17" ht="13.8" x14ac:dyDescent="0.25">
      <c r="G67" s="74" t="s">
        <v>1280</v>
      </c>
      <c r="H67" s="2513">
        <v>938</v>
      </c>
      <c r="I67" s="432">
        <v>942</v>
      </c>
      <c r="J67" s="34">
        <v>939.20680199999993</v>
      </c>
      <c r="K67" s="2083">
        <f t="shared" ref="K67:K98" si="0">(J67-I67)/I67</f>
        <v>-2.9651783439491241E-3</v>
      </c>
      <c r="L67" s="128">
        <v>209</v>
      </c>
      <c r="M67" s="128">
        <v>209</v>
      </c>
      <c r="N67" s="745">
        <v>205.22543400000001</v>
      </c>
      <c r="O67" s="2156">
        <f t="shared" ref="O67:O98" si="1">(N67-M67)/M67</f>
        <v>-1.8060124401913843E-2</v>
      </c>
      <c r="P67" s="745"/>
      <c r="Q67" s="19"/>
    </row>
    <row r="68" spans="7:17" ht="13.8" x14ac:dyDescent="0.25">
      <c r="G68" s="74" t="s">
        <v>1214</v>
      </c>
      <c r="H68" s="2514">
        <v>417</v>
      </c>
      <c r="I68" s="432">
        <v>423</v>
      </c>
      <c r="J68" s="2067"/>
      <c r="K68" s="2081"/>
      <c r="L68" s="858">
        <v>3</v>
      </c>
      <c r="M68" s="128">
        <v>3</v>
      </c>
      <c r="N68" s="2068"/>
      <c r="O68" s="2156"/>
      <c r="P68" s="745"/>
      <c r="Q68" s="19"/>
    </row>
    <row r="69" spans="7:17" ht="13.8" x14ac:dyDescent="0.25">
      <c r="G69" s="74" t="s">
        <v>1215</v>
      </c>
      <c r="H69" s="2513">
        <v>1192</v>
      </c>
      <c r="I69" s="2513">
        <v>1194</v>
      </c>
      <c r="J69" s="443">
        <v>1107.70633</v>
      </c>
      <c r="K69" s="2081">
        <f t="shared" si="0"/>
        <v>-7.2272755443886116E-2</v>
      </c>
      <c r="L69" s="2521">
        <v>274</v>
      </c>
      <c r="M69" s="2521">
        <v>274</v>
      </c>
      <c r="N69" s="933">
        <v>249.86044799999996</v>
      </c>
      <c r="O69" s="2156">
        <f t="shared" si="1"/>
        <v>-8.8100554744525689E-2</v>
      </c>
      <c r="P69" s="745"/>
      <c r="Q69" s="19"/>
    </row>
    <row r="70" spans="7:17" ht="13.8" x14ac:dyDescent="0.25">
      <c r="G70" s="74" t="s">
        <v>1281</v>
      </c>
      <c r="H70" s="2514">
        <v>441</v>
      </c>
      <c r="I70" s="432">
        <v>463</v>
      </c>
      <c r="J70" s="34">
        <v>399.43990199999996</v>
      </c>
      <c r="K70" s="2081">
        <f t="shared" si="0"/>
        <v>-0.13727882937365019</v>
      </c>
      <c r="L70" s="858">
        <v>151</v>
      </c>
      <c r="M70" s="128">
        <v>151</v>
      </c>
      <c r="N70" s="745">
        <v>141.70425899999995</v>
      </c>
      <c r="O70" s="2156">
        <f t="shared" si="1"/>
        <v>-6.1561198675497017E-2</v>
      </c>
      <c r="P70" s="745"/>
      <c r="Q70" s="19"/>
    </row>
    <row r="71" spans="7:17" ht="13.8" x14ac:dyDescent="0.25">
      <c r="G71" s="74" t="s">
        <v>1282</v>
      </c>
      <c r="H71" s="2513">
        <v>386</v>
      </c>
      <c r="I71" s="2513">
        <v>386</v>
      </c>
      <c r="J71" s="443">
        <v>321.98973300000011</v>
      </c>
      <c r="K71" s="2082">
        <f t="shared" si="0"/>
        <v>-0.16582970725388571</v>
      </c>
      <c r="L71" s="2522" t="s">
        <v>635</v>
      </c>
      <c r="M71" s="2521">
        <v>0</v>
      </c>
      <c r="N71" s="933">
        <v>0</v>
      </c>
      <c r="O71" s="2157"/>
      <c r="P71" s="745"/>
      <c r="Q71" s="19"/>
    </row>
    <row r="72" spans="7:17" ht="16.2" x14ac:dyDescent="0.25">
      <c r="G72" s="74" t="s">
        <v>1399</v>
      </c>
      <c r="H72" s="2515">
        <v>682</v>
      </c>
      <c r="I72" s="2513">
        <v>683</v>
      </c>
      <c r="J72" s="443">
        <v>1032</v>
      </c>
      <c r="K72" s="2081">
        <f t="shared" si="0"/>
        <v>0.51098096632503665</v>
      </c>
      <c r="L72" s="2522">
        <v>155</v>
      </c>
      <c r="M72" s="2521">
        <v>155</v>
      </c>
      <c r="N72" s="933">
        <v>157</v>
      </c>
      <c r="O72" s="2156">
        <f t="shared" si="1"/>
        <v>1.2903225806451613E-2</v>
      </c>
      <c r="P72" s="745"/>
      <c r="Q72" s="19"/>
    </row>
    <row r="73" spans="7:17" ht="13.8" x14ac:dyDescent="0.25">
      <c r="G73" s="1099" t="s">
        <v>1219</v>
      </c>
      <c r="H73" s="2516"/>
      <c r="I73" s="2516"/>
      <c r="J73" s="2075"/>
      <c r="K73" s="2084"/>
      <c r="L73" s="2523"/>
      <c r="M73" s="2523"/>
      <c r="N73" s="986"/>
      <c r="O73" s="2158"/>
      <c r="P73" s="745"/>
      <c r="Q73" s="19"/>
    </row>
    <row r="74" spans="7:17" ht="13.95" customHeight="1" x14ac:dyDescent="0.25">
      <c r="G74" s="2656" t="s">
        <v>1752</v>
      </c>
      <c r="H74" s="2533">
        <v>421.31824400000011</v>
      </c>
      <c r="I74" s="2533">
        <v>421.57002199999994</v>
      </c>
      <c r="J74" s="2075">
        <v>460.57706999999994</v>
      </c>
      <c r="K74" s="2085">
        <f t="shared" si="0"/>
        <v>9.2528040335847231E-2</v>
      </c>
      <c r="L74" s="2523">
        <v>5</v>
      </c>
      <c r="M74" s="2523">
        <v>5</v>
      </c>
      <c r="N74" s="986">
        <v>0</v>
      </c>
      <c r="O74" s="2159">
        <f t="shared" si="1"/>
        <v>-1</v>
      </c>
      <c r="P74" s="745"/>
      <c r="Q74" s="19"/>
    </row>
    <row r="75" spans="7:17" ht="13.95" customHeight="1" x14ac:dyDescent="0.25">
      <c r="G75" s="2076" t="s">
        <v>1222</v>
      </c>
      <c r="H75" s="2516">
        <v>205</v>
      </c>
      <c r="I75" s="2516">
        <v>224</v>
      </c>
      <c r="J75" s="2075">
        <v>211.56411199999994</v>
      </c>
      <c r="K75" s="2085">
        <f t="shared" si="0"/>
        <v>-5.5517357142857424E-2</v>
      </c>
      <c r="L75" s="2524">
        <v>0</v>
      </c>
      <c r="M75" s="2523">
        <v>0</v>
      </c>
      <c r="N75" s="986">
        <v>11</v>
      </c>
      <c r="O75" s="2159">
        <v>1</v>
      </c>
      <c r="P75" s="745"/>
      <c r="Q75" s="19"/>
    </row>
    <row r="76" spans="7:17" ht="13.95" customHeight="1" x14ac:dyDescent="0.25">
      <c r="G76" s="1781" t="s">
        <v>1221</v>
      </c>
      <c r="H76" s="2516">
        <v>740</v>
      </c>
      <c r="I76" s="2516">
        <v>826</v>
      </c>
      <c r="J76" s="2075">
        <v>654.05392400000005</v>
      </c>
      <c r="K76" s="2085">
        <f t="shared" si="0"/>
        <v>-0.20816716222760284</v>
      </c>
      <c r="L76" s="2524">
        <v>0</v>
      </c>
      <c r="M76" s="2523">
        <v>0</v>
      </c>
      <c r="N76" s="986">
        <v>0</v>
      </c>
      <c r="O76" s="2159"/>
      <c r="P76" s="745"/>
      <c r="Q76" s="19"/>
    </row>
    <row r="77" spans="7:17" ht="16.2" x14ac:dyDescent="0.25">
      <c r="G77" s="2656" t="s">
        <v>1743</v>
      </c>
      <c r="H77" s="2516">
        <v>50</v>
      </c>
      <c r="I77" s="2516">
        <v>50</v>
      </c>
      <c r="J77" s="2075">
        <v>49.885442999999995</v>
      </c>
      <c r="K77" s="2087"/>
      <c r="L77" s="2524">
        <v>0</v>
      </c>
      <c r="M77" s="2523">
        <v>0</v>
      </c>
      <c r="N77" s="986">
        <v>0</v>
      </c>
      <c r="O77" s="2159"/>
      <c r="P77" s="745"/>
      <c r="Q77" s="19"/>
    </row>
    <row r="78" spans="7:17" ht="13.95" customHeight="1" x14ac:dyDescent="0.25">
      <c r="G78" s="784" t="s">
        <v>1226</v>
      </c>
      <c r="H78" s="2513"/>
      <c r="I78" s="2513"/>
      <c r="J78" s="443"/>
      <c r="K78" s="2086"/>
      <c r="L78" s="2521"/>
      <c r="M78" s="2521"/>
      <c r="N78" s="933"/>
      <c r="O78" s="2160"/>
      <c r="P78" s="745"/>
      <c r="Q78" s="19"/>
    </row>
    <row r="79" spans="7:17" ht="13.95" customHeight="1" x14ac:dyDescent="0.25">
      <c r="G79" s="785" t="s">
        <v>1285</v>
      </c>
      <c r="H79" s="2513">
        <v>1018</v>
      </c>
      <c r="I79" s="2513">
        <v>1152</v>
      </c>
      <c r="J79" s="443">
        <v>1184.6374129999988</v>
      </c>
      <c r="K79" s="2081">
        <f t="shared" si="0"/>
        <v>2.8331087673610058E-2</v>
      </c>
      <c r="L79" s="2521">
        <v>63</v>
      </c>
      <c r="M79" s="2521">
        <v>63</v>
      </c>
      <c r="N79" s="933">
        <v>48</v>
      </c>
      <c r="O79" s="2156">
        <f t="shared" si="1"/>
        <v>-0.23809523809523808</v>
      </c>
      <c r="P79" s="745"/>
      <c r="Q79" s="19"/>
    </row>
    <row r="80" spans="7:17" ht="13.95" customHeight="1" x14ac:dyDescent="0.25">
      <c r="G80" s="2565" t="s">
        <v>1744</v>
      </c>
      <c r="H80" s="2515" t="s">
        <v>635</v>
      </c>
      <c r="I80" s="2515">
        <v>411</v>
      </c>
      <c r="J80" s="443">
        <v>394.93877900000001</v>
      </c>
      <c r="K80" s="2081">
        <v>2.8331087673610058E-2</v>
      </c>
      <c r="L80" s="2522" t="s">
        <v>635</v>
      </c>
      <c r="M80" s="2522" t="s">
        <v>635</v>
      </c>
      <c r="N80" s="933">
        <v>0</v>
      </c>
      <c r="O80" s="2156"/>
      <c r="P80" s="745"/>
      <c r="Q80" s="19"/>
    </row>
    <row r="81" spans="7:17" ht="13.95" customHeight="1" x14ac:dyDescent="0.25">
      <c r="G81" s="785" t="s">
        <v>774</v>
      </c>
      <c r="H81" s="2513">
        <v>954</v>
      </c>
      <c r="I81" s="2513">
        <v>1032</v>
      </c>
      <c r="J81" s="443">
        <v>1080.8350099999996</v>
      </c>
      <c r="K81" s="2081">
        <f t="shared" si="0"/>
        <v>4.7320746124030581E-2</v>
      </c>
      <c r="L81" s="2521">
        <v>397</v>
      </c>
      <c r="M81" s="2521">
        <v>397</v>
      </c>
      <c r="N81" s="933">
        <v>370</v>
      </c>
      <c r="O81" s="2156">
        <f t="shared" si="1"/>
        <v>-6.8010075566750636E-2</v>
      </c>
      <c r="P81" s="745"/>
      <c r="Q81" s="19"/>
    </row>
    <row r="82" spans="7:17" ht="13.95" customHeight="1" x14ac:dyDescent="0.25">
      <c r="G82" s="2077" t="s">
        <v>1223</v>
      </c>
      <c r="H82" s="2516"/>
      <c r="I82" s="2517"/>
      <c r="J82" s="2078"/>
      <c r="K82" s="2084"/>
      <c r="L82" s="2523"/>
      <c r="M82" s="2523"/>
      <c r="N82" s="986"/>
      <c r="O82" s="2158"/>
      <c r="P82" s="745"/>
      <c r="Q82" s="19"/>
    </row>
    <row r="83" spans="7:17" ht="13.95" customHeight="1" x14ac:dyDescent="0.25">
      <c r="G83" s="2656" t="s">
        <v>1745</v>
      </c>
      <c r="H83" s="2516">
        <v>884</v>
      </c>
      <c r="I83" s="2516">
        <v>3010</v>
      </c>
      <c r="J83" s="2075">
        <v>3090</v>
      </c>
      <c r="K83" s="2085">
        <f t="shared" si="0"/>
        <v>2.6578073089700997E-2</v>
      </c>
      <c r="L83" s="2523">
        <v>27</v>
      </c>
      <c r="M83" s="2523">
        <v>33</v>
      </c>
      <c r="N83" s="986">
        <v>41</v>
      </c>
      <c r="O83" s="2159">
        <f t="shared" si="1"/>
        <v>0.24242424242424243</v>
      </c>
      <c r="P83" s="745"/>
      <c r="Q83" s="19"/>
    </row>
    <row r="84" spans="7:17" ht="13.8" x14ac:dyDescent="0.25">
      <c r="G84" s="784" t="s">
        <v>1234</v>
      </c>
      <c r="H84" s="2513"/>
      <c r="I84" s="2513"/>
      <c r="J84" s="443"/>
      <c r="K84" s="2081"/>
      <c r="L84" s="2521"/>
      <c r="M84" s="2521"/>
      <c r="N84" s="933"/>
      <c r="O84" s="2156"/>
      <c r="P84" s="745"/>
      <c r="Q84" s="19"/>
    </row>
    <row r="85" spans="7:17" ht="13.95" customHeight="1" x14ac:dyDescent="0.25">
      <c r="G85" s="785" t="s">
        <v>1235</v>
      </c>
      <c r="H85" s="2513">
        <v>4</v>
      </c>
      <c r="I85" s="2513">
        <v>4</v>
      </c>
      <c r="J85" s="443">
        <v>7</v>
      </c>
      <c r="K85" s="2081">
        <f t="shared" si="0"/>
        <v>0.75</v>
      </c>
      <c r="L85" s="2521">
        <v>5</v>
      </c>
      <c r="M85" s="2521">
        <v>5</v>
      </c>
      <c r="N85" s="933">
        <v>2</v>
      </c>
      <c r="O85" s="2156">
        <f t="shared" si="1"/>
        <v>-0.6</v>
      </c>
      <c r="P85" s="745"/>
      <c r="Q85" s="19"/>
    </row>
    <row r="86" spans="7:17" ht="13.95" customHeight="1" x14ac:dyDescent="0.25">
      <c r="G86" s="74" t="s">
        <v>1237</v>
      </c>
      <c r="H86" s="2513">
        <v>259</v>
      </c>
      <c r="I86" s="2513">
        <v>259</v>
      </c>
      <c r="J86" s="443">
        <v>244</v>
      </c>
      <c r="K86" s="2081">
        <f t="shared" si="0"/>
        <v>-5.7915057915057917E-2</v>
      </c>
      <c r="L86" s="2521">
        <v>11</v>
      </c>
      <c r="M86" s="2521">
        <v>11</v>
      </c>
      <c r="N86" s="933">
        <v>11</v>
      </c>
      <c r="O86" s="2156"/>
      <c r="P86" s="745"/>
      <c r="Q86" s="19"/>
    </row>
    <row r="87" spans="7:17" ht="16.2" x14ac:dyDescent="0.25">
      <c r="G87" s="2565" t="s">
        <v>1746</v>
      </c>
      <c r="H87" s="2513">
        <v>43</v>
      </c>
      <c r="I87" s="2513">
        <v>43</v>
      </c>
      <c r="J87" s="443">
        <v>13</v>
      </c>
      <c r="K87" s="2081">
        <f t="shared" si="0"/>
        <v>-0.69767441860465118</v>
      </c>
      <c r="L87" s="2521">
        <v>0</v>
      </c>
      <c r="M87" s="2521">
        <v>0</v>
      </c>
      <c r="N87" s="444">
        <v>0</v>
      </c>
      <c r="O87" s="2156"/>
      <c r="P87" s="745"/>
      <c r="Q87" s="19"/>
    </row>
    <row r="88" spans="7:17" ht="16.2" x14ac:dyDescent="0.25">
      <c r="G88" s="2657" t="s">
        <v>1753</v>
      </c>
      <c r="H88" s="2516"/>
      <c r="I88" s="2516"/>
      <c r="J88" s="2075"/>
      <c r="K88" s="2085"/>
      <c r="L88" s="2523"/>
      <c r="M88" s="2523"/>
      <c r="N88" s="986"/>
      <c r="O88" s="2159"/>
      <c r="P88" s="745"/>
      <c r="Q88" s="19"/>
    </row>
    <row r="89" spans="7:17" ht="13.95" customHeight="1" x14ac:dyDescent="0.25">
      <c r="G89" s="2656" t="s">
        <v>1747</v>
      </c>
      <c r="H89" s="2518" t="s">
        <v>635</v>
      </c>
      <c r="I89" s="2516">
        <v>22</v>
      </c>
      <c r="J89" s="2075">
        <v>43</v>
      </c>
      <c r="K89" s="2087">
        <f t="shared" si="0"/>
        <v>0.95454545454545459</v>
      </c>
      <c r="L89" s="2524">
        <v>0</v>
      </c>
      <c r="M89" s="2524">
        <v>0</v>
      </c>
      <c r="N89" s="986">
        <v>0</v>
      </c>
      <c r="O89" s="2161"/>
      <c r="P89" s="745"/>
      <c r="Q89" s="19"/>
    </row>
    <row r="90" spans="7:17" ht="13.8" x14ac:dyDescent="0.25">
      <c r="G90" s="2076" t="s">
        <v>1212</v>
      </c>
      <c r="H90" s="2516">
        <v>56</v>
      </c>
      <c r="I90" s="2516">
        <v>56</v>
      </c>
      <c r="J90" s="2075">
        <v>95</v>
      </c>
      <c r="K90" s="2085">
        <f t="shared" si="0"/>
        <v>0.6964285714285714</v>
      </c>
      <c r="L90" s="2523">
        <v>29</v>
      </c>
      <c r="M90" s="2523">
        <v>33</v>
      </c>
      <c r="N90" s="986">
        <v>37.719559000000004</v>
      </c>
      <c r="O90" s="2159">
        <f t="shared" si="1"/>
        <v>0.1430169393939395</v>
      </c>
      <c r="P90" s="745"/>
      <c r="Q90" s="19"/>
    </row>
    <row r="91" spans="7:17" ht="13.95" customHeight="1" x14ac:dyDescent="0.25">
      <c r="G91" s="2076" t="s">
        <v>1219</v>
      </c>
      <c r="H91" s="2516">
        <v>158</v>
      </c>
      <c r="I91" s="2516">
        <v>158</v>
      </c>
      <c r="J91" s="2075">
        <v>121.06377500000001</v>
      </c>
      <c r="K91" s="2085">
        <f t="shared" si="0"/>
        <v>-0.23377357594936704</v>
      </c>
      <c r="L91" s="2524" t="s">
        <v>635</v>
      </c>
      <c r="M91" s="2523" t="s">
        <v>635</v>
      </c>
      <c r="N91" s="986">
        <v>36</v>
      </c>
      <c r="O91" s="2159">
        <v>-1</v>
      </c>
      <c r="P91" s="745"/>
      <c r="Q91" s="19"/>
    </row>
    <row r="92" spans="7:17" ht="13.95" customHeight="1" x14ac:dyDescent="0.25">
      <c r="G92" s="2076" t="s">
        <v>1226</v>
      </c>
      <c r="H92" s="2516"/>
      <c r="I92" s="2516"/>
      <c r="J92" s="2075">
        <v>144</v>
      </c>
      <c r="K92" s="2087"/>
      <c r="L92" s="2523"/>
      <c r="M92" s="2523"/>
      <c r="N92" s="986">
        <v>18</v>
      </c>
      <c r="O92" s="2161"/>
      <c r="P92" s="745"/>
      <c r="Q92" s="19"/>
    </row>
    <row r="93" spans="7:17" ht="13.95" customHeight="1" x14ac:dyDescent="0.25">
      <c r="G93" s="2076" t="s">
        <v>1234</v>
      </c>
      <c r="H93" s="2516"/>
      <c r="I93" s="2516"/>
      <c r="J93" s="2075">
        <v>13</v>
      </c>
      <c r="K93" s="2087"/>
      <c r="L93" s="2523"/>
      <c r="M93" s="2523"/>
      <c r="N93" s="986">
        <v>1</v>
      </c>
      <c r="O93" s="2161"/>
      <c r="P93" s="745"/>
      <c r="Q93" s="19"/>
    </row>
    <row r="94" spans="7:17" ht="13.95" customHeight="1" x14ac:dyDescent="0.25">
      <c r="G94" s="2076" t="s">
        <v>1223</v>
      </c>
      <c r="H94" s="2516"/>
      <c r="I94" s="2516"/>
      <c r="J94" s="2075">
        <v>283</v>
      </c>
      <c r="K94" s="2085"/>
      <c r="L94" s="2523"/>
      <c r="M94" s="2523"/>
      <c r="N94" s="986">
        <v>2</v>
      </c>
      <c r="O94" s="2159"/>
      <c r="P94" s="745"/>
      <c r="Q94" s="19"/>
    </row>
    <row r="95" spans="7:17" ht="13.95" customHeight="1" x14ac:dyDescent="0.25">
      <c r="G95" s="2069" t="s">
        <v>1242</v>
      </c>
      <c r="H95" s="2519"/>
      <c r="I95" s="2519"/>
      <c r="J95" s="2070"/>
      <c r="K95" s="2088"/>
      <c r="L95" s="2525"/>
      <c r="M95" s="2525"/>
      <c r="N95" s="1006"/>
      <c r="O95" s="2162"/>
      <c r="P95" s="745"/>
      <c r="Q95" s="19"/>
    </row>
    <row r="96" spans="7:17" ht="13.95" customHeight="1" x14ac:dyDescent="0.25">
      <c r="G96" s="2071" t="s">
        <v>1243</v>
      </c>
      <c r="H96" s="2520" t="s">
        <v>635</v>
      </c>
      <c r="I96" s="2520">
        <v>117</v>
      </c>
      <c r="J96" s="2070">
        <v>128</v>
      </c>
      <c r="K96" s="2089">
        <f t="shared" si="0"/>
        <v>9.4017094017094016E-2</v>
      </c>
      <c r="L96" s="2526">
        <v>0</v>
      </c>
      <c r="M96" s="2526">
        <v>0</v>
      </c>
      <c r="N96" s="1005">
        <v>0</v>
      </c>
      <c r="O96" s="2163"/>
    </row>
    <row r="97" spans="7:15" ht="13.8" x14ac:dyDescent="0.25">
      <c r="G97" s="2071" t="s">
        <v>1244</v>
      </c>
      <c r="H97" s="2519">
        <v>28</v>
      </c>
      <c r="I97" s="2519">
        <v>28</v>
      </c>
      <c r="J97" s="2070">
        <v>20</v>
      </c>
      <c r="K97" s="2088">
        <f t="shared" si="0"/>
        <v>-0.2857142857142857</v>
      </c>
      <c r="L97" s="2526">
        <v>0</v>
      </c>
      <c r="M97" s="2525">
        <v>0</v>
      </c>
      <c r="N97" s="1005">
        <v>0</v>
      </c>
      <c r="O97" s="2162"/>
    </row>
    <row r="98" spans="7:15" ht="18.600000000000001" customHeight="1" x14ac:dyDescent="0.25">
      <c r="G98" s="1160" t="s">
        <v>742</v>
      </c>
      <c r="H98" s="2079">
        <f>SUM(H67:H72,H74:H77,H79:H81,H83:H83,H85:H87,H89:H94,H96:H97)</f>
        <v>8876.318244</v>
      </c>
      <c r="I98" s="2079">
        <f>SUM(I67:I72,I74:I77,I79:I81,I83:I83,I85:I87,I89:I94,I96:I97)</f>
        <v>11904.570022</v>
      </c>
      <c r="J98" s="2079">
        <f>SUM(J67:J72,J74:J77,J79:J81,J83:J83,J85:J87,J89:J94,J96:J97)</f>
        <v>12037.898293</v>
      </c>
      <c r="K98" s="2090">
        <f t="shared" si="0"/>
        <v>1.1199755283358046E-2</v>
      </c>
      <c r="L98" s="2079">
        <f>SUM(L67:L72,L74:L77,L79:L81,L83:L83,L85:L87,L89:L94,L96:L97)</f>
        <v>1329</v>
      </c>
      <c r="M98" s="2079">
        <f>SUM(M67:M72,M74:M77,M79:M81,M83:M83,M85:M87,M89:M94,M96:M97)</f>
        <v>1339</v>
      </c>
      <c r="N98" s="2079">
        <f>SUM(N67:N72,N74:N77,N79:N81,N83:N83,N85:N87,N89:N94,N96:N97)</f>
        <v>1331.5097000000001</v>
      </c>
      <c r="O98" s="2527">
        <f t="shared" si="1"/>
        <v>-5.5939507094846406E-3</v>
      </c>
    </row>
    <row r="99" spans="7:15" s="1076" customFormat="1" ht="11.4" x14ac:dyDescent="0.2">
      <c r="G99" s="2532" t="s">
        <v>1751</v>
      </c>
      <c r="H99" s="2530"/>
      <c r="I99" s="2530"/>
      <c r="J99" s="2530"/>
      <c r="K99" s="2528"/>
      <c r="L99" s="2530"/>
      <c r="M99" s="2530"/>
      <c r="N99" s="2530"/>
      <c r="O99" s="2529"/>
    </row>
    <row r="100" spans="7:15" ht="12" customHeight="1" x14ac:dyDescent="0.25">
      <c r="G100" s="693" t="s">
        <v>1750</v>
      </c>
      <c r="H100" s="440"/>
      <c r="I100" s="440"/>
      <c r="J100" s="440"/>
      <c r="K100" s="515"/>
      <c r="L100" s="440"/>
      <c r="M100" s="440"/>
      <c r="N100" s="440"/>
      <c r="O100" s="440"/>
    </row>
    <row r="101" spans="7:15" ht="12" customHeight="1" x14ac:dyDescent="0.25">
      <c r="G101" s="924" t="s">
        <v>1754</v>
      </c>
      <c r="H101" s="440"/>
      <c r="I101" s="440"/>
      <c r="J101" s="440"/>
      <c r="K101" s="440"/>
      <c r="L101" s="440"/>
      <c r="M101" s="440"/>
      <c r="N101" s="440"/>
      <c r="O101" s="440"/>
    </row>
    <row r="102" spans="7:15" ht="12" customHeight="1" x14ac:dyDescent="0.25">
      <c r="G102" s="2531" t="s">
        <v>1755</v>
      </c>
      <c r="H102" s="2072"/>
      <c r="I102" s="2072"/>
      <c r="J102" s="2072"/>
      <c r="K102" s="2073"/>
      <c r="L102" s="2072"/>
      <c r="M102" s="2072"/>
      <c r="N102" s="2072"/>
      <c r="O102" s="188"/>
    </row>
    <row r="103" spans="7:15" ht="12" customHeight="1" x14ac:dyDescent="0.25">
      <c r="G103" s="2531" t="s">
        <v>1756</v>
      </c>
      <c r="H103" s="2072"/>
      <c r="I103" s="2072"/>
      <c r="J103" s="2072"/>
      <c r="K103" s="2073"/>
      <c r="L103" s="2072"/>
      <c r="M103" s="2072"/>
      <c r="N103" s="2072"/>
      <c r="O103" s="188"/>
    </row>
    <row r="104" spans="7:15" ht="12" customHeight="1" x14ac:dyDescent="0.25">
      <c r="G104" s="693" t="s">
        <v>1748</v>
      </c>
      <c r="H104" s="2072"/>
      <c r="I104" s="2072"/>
      <c r="J104" s="2072"/>
      <c r="K104" s="2073"/>
      <c r="L104" s="2072"/>
      <c r="M104" s="2072"/>
      <c r="N104" s="2072"/>
      <c r="O104" s="188"/>
    </row>
    <row r="105" spans="7:15" ht="12" customHeight="1" x14ac:dyDescent="0.25">
      <c r="G105" s="2531" t="s">
        <v>1749</v>
      </c>
      <c r="H105" s="440"/>
      <c r="I105" s="440"/>
      <c r="J105" s="515"/>
      <c r="K105" s="440"/>
      <c r="L105" s="440"/>
      <c r="M105" s="440"/>
      <c r="N105" s="440"/>
      <c r="O105" s="440"/>
    </row>
    <row r="106" spans="7:15" ht="12" customHeight="1" x14ac:dyDescent="0.3">
      <c r="G106" t="s">
        <v>1757</v>
      </c>
      <c r="H106" s="440"/>
      <c r="I106" s="440"/>
      <c r="J106" s="440"/>
      <c r="K106" s="515"/>
      <c r="L106" s="440"/>
      <c r="M106" s="440"/>
      <c r="N106" s="440"/>
      <c r="O106" s="440"/>
    </row>
    <row r="107" spans="7:15" ht="12" customHeight="1" x14ac:dyDescent="0.25">
      <c r="G107" s="924" t="s">
        <v>1758</v>
      </c>
      <c r="H107" s="440"/>
      <c r="I107" s="440"/>
      <c r="J107" s="440"/>
      <c r="K107" s="440"/>
      <c r="L107" s="440"/>
      <c r="M107" s="440"/>
      <c r="N107" s="440"/>
      <c r="O107" s="440"/>
    </row>
    <row r="108" spans="7:15" ht="12" customHeight="1" x14ac:dyDescent="0.25">
      <c r="G108" s="924"/>
      <c r="H108" s="440"/>
      <c r="I108" s="440"/>
      <c r="J108" s="440"/>
      <c r="K108" s="440"/>
      <c r="L108" s="440"/>
      <c r="M108" s="440"/>
      <c r="N108" s="440"/>
      <c r="O108" s="440"/>
    </row>
    <row r="109" spans="7:15" ht="13.95" customHeight="1" x14ac:dyDescent="0.25"/>
    <row r="110" spans="7:15" ht="13.95" customHeight="1" x14ac:dyDescent="0.3">
      <c r="G110" s="2388" t="s">
        <v>17</v>
      </c>
      <c r="H110"/>
      <c r="I110"/>
      <c r="J110"/>
    </row>
    <row r="111" spans="7:15" ht="13.95" customHeight="1" x14ac:dyDescent="0.25">
      <c r="G111" s="2096"/>
      <c r="H111" s="2097" t="s">
        <v>730</v>
      </c>
      <c r="I111" s="2097" t="s">
        <v>731</v>
      </c>
      <c r="J111" s="2097" t="s">
        <v>732</v>
      </c>
      <c r="K111" s="590" t="s">
        <v>733</v>
      </c>
    </row>
    <row r="112" spans="7:15" ht="13.95" customHeight="1" x14ac:dyDescent="0.25">
      <c r="G112" s="786" t="s">
        <v>1400</v>
      </c>
      <c r="H112" s="787">
        <v>17</v>
      </c>
      <c r="I112" s="787">
        <v>63</v>
      </c>
      <c r="J112" s="21">
        <v>76</v>
      </c>
      <c r="K112" s="2048">
        <f>(J112-I112)/I112</f>
        <v>0.20634920634920634</v>
      </c>
    </row>
    <row r="113" spans="7:11" ht="13.95" customHeight="1" x14ac:dyDescent="0.25">
      <c r="G113" s="788" t="s">
        <v>1401</v>
      </c>
      <c r="H113" s="789">
        <v>4000000</v>
      </c>
      <c r="I113" s="789">
        <v>5500000</v>
      </c>
      <c r="J113" s="2098">
        <v>4700000</v>
      </c>
      <c r="K113" s="2099">
        <f>(J113-I113)/I113</f>
        <v>-0.14545454545454545</v>
      </c>
    </row>
    <row r="114" spans="7:11" ht="13.95" customHeight="1" x14ac:dyDescent="0.25">
      <c r="K114" s="598"/>
    </row>
    <row r="115" spans="7:11" ht="13.95" customHeight="1" x14ac:dyDescent="0.25"/>
    <row r="116" spans="7:11" ht="13.95" customHeight="1" x14ac:dyDescent="0.25">
      <c r="G116" s="1014" t="s">
        <v>18</v>
      </c>
      <c r="H116" s="440"/>
      <c r="I116" s="440"/>
      <c r="J116" s="440"/>
      <c r="K116" s="440"/>
    </row>
    <row r="117" spans="7:11" ht="13.95" customHeight="1" x14ac:dyDescent="0.25">
      <c r="G117" s="1000"/>
      <c r="H117" s="1093" t="s">
        <v>730</v>
      </c>
      <c r="I117" s="1093" t="s">
        <v>731</v>
      </c>
      <c r="J117" s="1093" t="s">
        <v>732</v>
      </c>
      <c r="K117" s="1782" t="s">
        <v>733</v>
      </c>
    </row>
    <row r="118" spans="7:11" ht="13.8" x14ac:dyDescent="0.25">
      <c r="G118" s="1434" t="s">
        <v>1154</v>
      </c>
      <c r="H118" s="2091">
        <v>0</v>
      </c>
      <c r="I118" s="2091">
        <v>0</v>
      </c>
      <c r="J118" s="2091">
        <v>0</v>
      </c>
      <c r="K118" s="2092"/>
    </row>
    <row r="119" spans="7:11" ht="13.8" x14ac:dyDescent="0.25">
      <c r="G119" s="2093" t="s">
        <v>1402</v>
      </c>
      <c r="H119" s="2094">
        <v>0</v>
      </c>
      <c r="I119" s="2094">
        <v>0</v>
      </c>
      <c r="J119" s="2094">
        <v>0</v>
      </c>
      <c r="K119" s="2095"/>
    </row>
    <row r="120" spans="7:11" ht="13.95" customHeight="1" x14ac:dyDescent="0.25"/>
    <row r="121" spans="7:11" ht="13.95" customHeight="1" x14ac:dyDescent="0.25"/>
    <row r="122" spans="7:11" ht="12" customHeight="1" x14ac:dyDescent="0.25"/>
    <row r="123" spans="7:11" ht="13.95" customHeight="1" x14ac:dyDescent="0.25"/>
    <row r="124" spans="7:11" ht="13.95" customHeight="1" x14ac:dyDescent="0.25"/>
  </sheetData>
  <sheetProtection algorithmName="SHA-512" hashValue="6lTwbtAG0vLEGIuugxUKyhASlmt3U0zPfmIrTW4/mDVg8/rYmf3HLWUZu0yNvshT0kn9B2qamxLxKOyVS7amhA==" saltValue="1sopmf2Bv4hpkzWQYLnhZw==" spinCount="100000" sheet="1" objects="1" scenarios="1"/>
  <mergeCells count="33">
    <mergeCell ref="H64:K64"/>
    <mergeCell ref="L64:O64"/>
    <mergeCell ref="AA48:AC48"/>
    <mergeCell ref="AD48:AE48"/>
    <mergeCell ref="G50:G52"/>
    <mergeCell ref="G53:G55"/>
    <mergeCell ref="G62:N62"/>
    <mergeCell ref="I48:N48"/>
    <mergeCell ref="O48:R48"/>
    <mergeCell ref="S48:T48"/>
    <mergeCell ref="U48:W48"/>
    <mergeCell ref="X48:Z48"/>
    <mergeCell ref="G61:N61"/>
    <mergeCell ref="G9:AF11"/>
    <mergeCell ref="I31:N31"/>
    <mergeCell ref="O31:R31"/>
    <mergeCell ref="S31:T31"/>
    <mergeCell ref="U31:W31"/>
    <mergeCell ref="X31:Z31"/>
    <mergeCell ref="AA31:AC31"/>
    <mergeCell ref="AD31:AE31"/>
    <mergeCell ref="G29:N29"/>
    <mergeCell ref="G40:H40"/>
    <mergeCell ref="G33:H33"/>
    <mergeCell ref="G34:H34"/>
    <mergeCell ref="G35:H35"/>
    <mergeCell ref="G36:H36"/>
    <mergeCell ref="G37:H37"/>
    <mergeCell ref="P37:R37"/>
    <mergeCell ref="I37:K37"/>
    <mergeCell ref="U37:V37"/>
    <mergeCell ref="G38:H38"/>
    <mergeCell ref="G39:H39"/>
  </mergeCells>
  <pageMargins left="0.7" right="0.7" top="0.75" bottom="0.75" header="0.3" footer="0.3"/>
  <pageSetup paperSize="9" scale="15" fitToHeight="0"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8838-F127-4155-80BB-BF9CCB275C17}">
  <sheetPr codeName="Sheet13">
    <tabColor theme="8" tint="0.39997558519241921"/>
    <pageSetUpPr fitToPage="1"/>
  </sheetPr>
  <dimension ref="A1:AZ132"/>
  <sheetViews>
    <sheetView showGridLines="0" zoomScale="70" zoomScaleNormal="70" workbookViewId="0"/>
  </sheetViews>
  <sheetFormatPr defaultColWidth="9.5546875" defaultRowHeight="13.8" zeroHeight="1" x14ac:dyDescent="0.25"/>
  <cols>
    <col min="1" max="1" width="3.6640625" style="2" customWidth="1"/>
    <col min="2" max="5" width="9.109375" style="2" customWidth="1"/>
    <col min="6" max="6" width="4.33203125" style="2" customWidth="1"/>
    <col min="7" max="7" width="39.5546875" style="2" customWidth="1"/>
    <col min="8" max="9" width="25.109375" style="2" customWidth="1"/>
    <col min="10" max="10" width="26.44140625" style="2" customWidth="1"/>
    <col min="11" max="11" width="29.33203125" style="2" customWidth="1"/>
    <col min="12" max="12" width="35.109375" style="2" bestFit="1" customWidth="1"/>
    <col min="13" max="16" width="25.6640625" style="2" customWidth="1"/>
    <col min="17" max="17" width="31" style="2" customWidth="1"/>
    <col min="18" max="38" width="25.6640625" style="2" customWidth="1"/>
    <col min="39" max="52" width="16.44140625" style="2" customWidth="1"/>
    <col min="53" max="16384" width="9.5546875" style="2"/>
  </cols>
  <sheetData>
    <row r="1" spans="2:43" x14ac:dyDescent="0.25"/>
    <row r="2" spans="2:43" x14ac:dyDescent="0.25"/>
    <row r="3" spans="2:43" x14ac:dyDescent="0.25"/>
    <row r="4" spans="2:43" x14ac:dyDescent="0.25"/>
    <row r="5" spans="2:43" customFormat="1" ht="14.4" x14ac:dyDescent="0.3">
      <c r="B5" s="2376"/>
      <c r="C5" s="2376"/>
      <c r="D5" s="2376"/>
      <c r="E5" s="2376"/>
      <c r="G5" s="2376"/>
      <c r="H5" s="2376"/>
      <c r="I5" s="2376"/>
      <c r="J5" s="2376"/>
      <c r="K5" s="2376"/>
      <c r="L5" s="2376"/>
      <c r="M5" s="2376"/>
      <c r="N5" s="2376"/>
      <c r="O5" s="2376"/>
      <c r="P5" s="2376"/>
      <c r="Q5" s="2376"/>
      <c r="R5" s="2376"/>
      <c r="S5" s="2376"/>
      <c r="T5" s="2376"/>
      <c r="U5" s="2376"/>
      <c r="V5" s="2376"/>
      <c r="W5" s="2376"/>
      <c r="X5" s="2376"/>
      <c r="Y5" s="2376"/>
      <c r="Z5" s="2376"/>
      <c r="AA5" s="2376"/>
      <c r="AB5" s="2376"/>
      <c r="AC5" s="2376"/>
      <c r="AD5" s="2376"/>
      <c r="AE5" s="2376"/>
      <c r="AF5" s="2376"/>
      <c r="AG5" s="2376"/>
      <c r="AH5" s="2376"/>
      <c r="AI5" s="2376"/>
      <c r="AJ5" s="2376"/>
      <c r="AK5" s="2376"/>
      <c r="AL5" s="2376"/>
      <c r="AM5" s="2376"/>
      <c r="AN5" s="2376"/>
      <c r="AO5" s="2376"/>
      <c r="AP5" s="2376"/>
      <c r="AQ5" s="2376"/>
    </row>
    <row r="6" spans="2:43" customFormat="1" ht="21" x14ac:dyDescent="0.4">
      <c r="B6" s="2377" t="s">
        <v>1</v>
      </c>
      <c r="C6" s="2376"/>
      <c r="D6" s="2376"/>
      <c r="E6" s="2376"/>
      <c r="G6" s="2377" t="s">
        <v>31</v>
      </c>
      <c r="H6" s="2376"/>
      <c r="I6" s="2376"/>
      <c r="J6" s="2376"/>
      <c r="K6" s="2377"/>
      <c r="L6" s="2376"/>
      <c r="M6" s="2376"/>
      <c r="N6" s="2376"/>
      <c r="O6" s="2377"/>
      <c r="P6" s="2376"/>
      <c r="Q6" s="2376"/>
      <c r="R6" s="2376"/>
      <c r="S6" s="2377"/>
      <c r="T6" s="2376"/>
      <c r="U6" s="2376"/>
      <c r="V6" s="2376"/>
      <c r="W6" s="2377"/>
      <c r="X6" s="2376"/>
      <c r="Y6" s="2376"/>
      <c r="Z6" s="2376"/>
      <c r="AA6" s="2377"/>
      <c r="AB6" s="2376"/>
      <c r="AC6" s="2376"/>
      <c r="AD6" s="2376"/>
      <c r="AE6" s="2377"/>
      <c r="AF6" s="2376"/>
      <c r="AG6" s="2376"/>
      <c r="AH6" s="2376"/>
      <c r="AI6" s="2377"/>
      <c r="AJ6" s="2376"/>
      <c r="AK6" s="2376"/>
      <c r="AL6" s="2376"/>
      <c r="AM6" s="2377"/>
      <c r="AN6" s="2376"/>
      <c r="AO6" s="2376"/>
      <c r="AP6" s="2376"/>
      <c r="AQ6" s="2377"/>
    </row>
    <row r="7" spans="2:43" customFormat="1" ht="15" thickBot="1" x14ac:dyDescent="0.35">
      <c r="B7" s="2378"/>
      <c r="C7" s="2378"/>
      <c r="D7" s="2378"/>
      <c r="E7" s="2378"/>
      <c r="G7" s="2378"/>
      <c r="H7" s="2378"/>
      <c r="I7" s="2378"/>
      <c r="J7" s="2378"/>
      <c r="K7" s="2378"/>
      <c r="L7" s="2378"/>
      <c r="M7" s="2378"/>
      <c r="N7" s="2378"/>
      <c r="O7" s="2378"/>
      <c r="P7" s="2378"/>
      <c r="Q7" s="2378"/>
      <c r="R7" s="2378"/>
      <c r="S7" s="2378"/>
      <c r="T7" s="2378"/>
      <c r="U7" s="2378"/>
      <c r="V7" s="2378"/>
      <c r="W7" s="2378"/>
      <c r="X7" s="2378"/>
      <c r="Y7" s="2378"/>
      <c r="Z7" s="2378"/>
      <c r="AA7" s="2378"/>
      <c r="AB7" s="2378"/>
      <c r="AC7" s="2378"/>
      <c r="AD7" s="2378"/>
      <c r="AE7" s="2378"/>
      <c r="AF7" s="2378"/>
      <c r="AG7" s="2378"/>
      <c r="AH7" s="2378"/>
      <c r="AI7" s="2378"/>
      <c r="AJ7" s="2378"/>
      <c r="AK7" s="2378"/>
      <c r="AL7" s="2378"/>
      <c r="AM7" s="2378"/>
      <c r="AN7" s="2378"/>
      <c r="AO7" s="2378"/>
      <c r="AP7" s="2378"/>
      <c r="AQ7" s="2378"/>
    </row>
    <row r="8" spans="2:43" x14ac:dyDescent="0.25">
      <c r="G8" s="73"/>
      <c r="H8" s="73"/>
      <c r="I8" s="73"/>
      <c r="J8" s="73"/>
      <c r="K8" s="73"/>
      <c r="L8" s="73"/>
      <c r="M8" s="73"/>
      <c r="N8" s="73"/>
      <c r="O8" s="73"/>
      <c r="P8" s="73"/>
      <c r="Q8" s="73"/>
      <c r="R8" s="73"/>
      <c r="S8" s="73"/>
      <c r="T8" s="73"/>
    </row>
    <row r="9" spans="2:43" x14ac:dyDescent="0.25">
      <c r="G9" s="2" t="s">
        <v>1403</v>
      </c>
      <c r="AA9" s="11"/>
      <c r="AB9" s="11"/>
      <c r="AC9" s="11"/>
      <c r="AD9" s="11"/>
      <c r="AE9" s="11"/>
      <c r="AF9" s="11"/>
      <c r="AG9" s="11"/>
      <c r="AH9" s="11"/>
      <c r="AI9" s="11"/>
    </row>
    <row r="10" spans="2:43" x14ac:dyDescent="0.25">
      <c r="G10" s="73"/>
      <c r="H10" s="73"/>
      <c r="I10" s="73"/>
      <c r="J10" s="73"/>
      <c r="K10" s="73"/>
      <c r="L10" s="73"/>
      <c r="M10" s="73"/>
      <c r="N10" s="73"/>
      <c r="O10" s="73"/>
      <c r="P10" s="73"/>
      <c r="Q10" s="73"/>
      <c r="R10" s="73"/>
      <c r="S10" s="73"/>
      <c r="T10" s="73"/>
    </row>
    <row r="11" spans="2:43" x14ac:dyDescent="0.25">
      <c r="G11" s="2" t="s">
        <v>1404</v>
      </c>
    </row>
    <row r="12" spans="2:43" x14ac:dyDescent="0.25"/>
    <row r="13" spans="2:43" x14ac:dyDescent="0.25">
      <c r="G13" s="534"/>
    </row>
    <row r="14" spans="2:43" x14ac:dyDescent="0.25">
      <c r="G14" s="2390" t="s">
        <v>1405</v>
      </c>
    </row>
    <row r="15" spans="2:43" x14ac:dyDescent="0.25">
      <c r="G15" s="2392" t="s">
        <v>1406</v>
      </c>
    </row>
    <row r="16" spans="2:43" ht="16.2" x14ac:dyDescent="0.25">
      <c r="G16" s="2389" t="s">
        <v>1648</v>
      </c>
    </row>
    <row r="17" spans="7:29" ht="45" customHeight="1" x14ac:dyDescent="0.25">
      <c r="G17" s="1175"/>
      <c r="H17" s="2976" t="s">
        <v>1232</v>
      </c>
      <c r="I17" s="2976"/>
      <c r="J17" s="2976"/>
      <c r="K17" s="2976"/>
      <c r="L17" s="2976"/>
      <c r="M17" s="3015"/>
      <c r="N17" s="2976" t="s">
        <v>1233</v>
      </c>
      <c r="O17" s="2976"/>
      <c r="P17" s="3015"/>
      <c r="Q17" s="3013" t="s">
        <v>1223</v>
      </c>
      <c r="R17" s="3014"/>
      <c r="S17" s="2976" t="s">
        <v>1226</v>
      </c>
      <c r="T17" s="2976"/>
      <c r="U17" s="3015"/>
      <c r="V17" s="3016" t="s">
        <v>1242</v>
      </c>
      <c r="W17" s="3000"/>
    </row>
    <row r="18" spans="7:29" s="47" customFormat="1" x14ac:dyDescent="0.25">
      <c r="G18" s="1176"/>
      <c r="H18" s="971" t="s">
        <v>1280</v>
      </c>
      <c r="I18" s="971" t="s">
        <v>1214</v>
      </c>
      <c r="J18" s="971" t="s">
        <v>1215</v>
      </c>
      <c r="K18" s="971" t="s">
        <v>1281</v>
      </c>
      <c r="L18" s="971" t="s">
        <v>1282</v>
      </c>
      <c r="M18" s="1178" t="s">
        <v>1218</v>
      </c>
      <c r="N18" s="1176" t="s">
        <v>1220</v>
      </c>
      <c r="O18" s="1176" t="s">
        <v>1222</v>
      </c>
      <c r="P18" s="1177" t="s">
        <v>1221</v>
      </c>
      <c r="Q18" s="977" t="s">
        <v>1626</v>
      </c>
      <c r="R18" s="1177" t="s">
        <v>1283</v>
      </c>
      <c r="S18" s="1176" t="s">
        <v>1284</v>
      </c>
      <c r="T18" s="1176" t="s">
        <v>774</v>
      </c>
      <c r="U18" s="1177" t="s">
        <v>1285</v>
      </c>
      <c r="V18" s="1163" t="s">
        <v>1243</v>
      </c>
      <c r="W18" s="1163" t="s">
        <v>1244</v>
      </c>
      <c r="X18" s="2"/>
      <c r="Y18" s="2"/>
      <c r="Z18" s="2"/>
      <c r="AA18" s="2"/>
      <c r="AB18" s="2"/>
      <c r="AC18" s="2"/>
    </row>
    <row r="19" spans="7:29" s="439" customFormat="1" ht="103.95" customHeight="1" x14ac:dyDescent="0.25">
      <c r="G19" s="1088" t="s">
        <v>1288</v>
      </c>
      <c r="H19" s="21" t="s">
        <v>1289</v>
      </c>
      <c r="I19" s="21" t="s">
        <v>1290</v>
      </c>
      <c r="J19" s="21" t="s">
        <v>1291</v>
      </c>
      <c r="K19" s="21" t="s">
        <v>1292</v>
      </c>
      <c r="L19" s="21" t="s">
        <v>1293</v>
      </c>
      <c r="M19" s="1164" t="s">
        <v>1294</v>
      </c>
      <c r="N19" s="21" t="s">
        <v>1295</v>
      </c>
      <c r="O19" s="21" t="s">
        <v>1296</v>
      </c>
      <c r="P19" s="1164" t="s">
        <v>1297</v>
      </c>
      <c r="Q19" s="1165" t="s">
        <v>1409</v>
      </c>
      <c r="R19" s="1166" t="s">
        <v>1410</v>
      </c>
      <c r="S19" s="21" t="s">
        <v>1301</v>
      </c>
      <c r="T19" s="21" t="s">
        <v>1302</v>
      </c>
      <c r="U19" s="1164" t="s">
        <v>1303</v>
      </c>
      <c r="V19" s="21" t="s">
        <v>1310</v>
      </c>
      <c r="W19" s="21" t="s">
        <v>1311</v>
      </c>
      <c r="X19" s="2"/>
      <c r="Y19" s="2"/>
      <c r="Z19" s="2"/>
      <c r="AA19" s="2"/>
      <c r="AB19" s="2"/>
      <c r="AC19" s="2"/>
    </row>
    <row r="20" spans="7:29" s="439" customFormat="1" ht="41.4" x14ac:dyDescent="0.25">
      <c r="G20" s="1179" t="s">
        <v>1411</v>
      </c>
      <c r="H20" s="972" t="s">
        <v>1412</v>
      </c>
      <c r="I20" s="972" t="s">
        <v>1412</v>
      </c>
      <c r="J20" s="972" t="s">
        <v>1412</v>
      </c>
      <c r="K20" s="972" t="s">
        <v>1412</v>
      </c>
      <c r="L20" s="972" t="s">
        <v>1412</v>
      </c>
      <c r="M20" s="1180" t="s">
        <v>1412</v>
      </c>
      <c r="N20" s="972" t="s">
        <v>1413</v>
      </c>
      <c r="O20" s="972" t="s">
        <v>1413</v>
      </c>
      <c r="P20" s="1180" t="s">
        <v>1413</v>
      </c>
      <c r="Q20" s="1181" t="s">
        <v>1414</v>
      </c>
      <c r="R20" s="1182" t="s">
        <v>1414</v>
      </c>
      <c r="S20" s="972" t="s">
        <v>1415</v>
      </c>
      <c r="T20" s="972" t="s">
        <v>1413</v>
      </c>
      <c r="U20" s="1180" t="s">
        <v>1415</v>
      </c>
      <c r="V20" s="1167" t="s">
        <v>1416</v>
      </c>
      <c r="W20" s="1167" t="s">
        <v>1413</v>
      </c>
      <c r="X20" s="2"/>
      <c r="Y20" s="2"/>
      <c r="Z20" s="2"/>
      <c r="AA20" s="2"/>
      <c r="AB20" s="2"/>
      <c r="AC20" s="2"/>
    </row>
    <row r="21" spans="7:29" s="439" customFormat="1" ht="16.2" x14ac:dyDescent="0.25">
      <c r="G21" s="37" t="s">
        <v>1417</v>
      </c>
      <c r="H21" s="21" t="s">
        <v>1418</v>
      </c>
      <c r="I21" s="21" t="s">
        <v>1418</v>
      </c>
      <c r="J21" s="21" t="s">
        <v>1419</v>
      </c>
      <c r="K21" s="21" t="s">
        <v>1418</v>
      </c>
      <c r="L21" s="21" t="s">
        <v>1418</v>
      </c>
      <c r="M21" s="1164" t="s">
        <v>1418</v>
      </c>
      <c r="N21" s="21" t="s">
        <v>1420</v>
      </c>
      <c r="O21" s="21" t="s">
        <v>1420</v>
      </c>
      <c r="P21" s="1164" t="s">
        <v>1420</v>
      </c>
      <c r="Q21" s="1165" t="s">
        <v>1419</v>
      </c>
      <c r="R21" s="1166" t="s">
        <v>1419</v>
      </c>
      <c r="S21" s="1168" t="s">
        <v>1418</v>
      </c>
      <c r="T21" s="21" t="s">
        <v>1421</v>
      </c>
      <c r="U21" s="1164" t="s">
        <v>1418</v>
      </c>
      <c r="V21" s="1168" t="s">
        <v>1422</v>
      </c>
      <c r="W21" s="21" t="s">
        <v>1420</v>
      </c>
      <c r="X21" s="2"/>
      <c r="Y21" s="2"/>
      <c r="Z21" s="2"/>
      <c r="AA21" s="2"/>
      <c r="AB21" s="2"/>
      <c r="AC21" s="2"/>
    </row>
    <row r="22" spans="7:29" s="865" customFormat="1" ht="16.2" x14ac:dyDescent="0.25">
      <c r="G22" s="1184" t="s">
        <v>1623</v>
      </c>
      <c r="H22" s="973">
        <v>305</v>
      </c>
      <c r="I22" s="973">
        <v>305</v>
      </c>
      <c r="J22" s="973">
        <v>305</v>
      </c>
      <c r="K22" s="973">
        <v>305</v>
      </c>
      <c r="L22" s="973">
        <v>305</v>
      </c>
      <c r="M22" s="1183">
        <v>305</v>
      </c>
      <c r="N22" s="973">
        <v>318</v>
      </c>
      <c r="O22" s="973">
        <v>318</v>
      </c>
      <c r="P22" s="1183">
        <v>318</v>
      </c>
      <c r="Q22" s="1185">
        <v>302</v>
      </c>
      <c r="R22" s="2165">
        <v>310</v>
      </c>
      <c r="S22" s="973">
        <v>281</v>
      </c>
      <c r="T22" s="973">
        <v>376</v>
      </c>
      <c r="U22" s="1183">
        <v>265.2</v>
      </c>
      <c r="V22" s="1169">
        <v>343</v>
      </c>
      <c r="W22" s="1169">
        <v>376</v>
      </c>
      <c r="X22" s="573"/>
      <c r="Y22" s="573"/>
      <c r="Z22" s="573"/>
      <c r="AA22" s="573"/>
      <c r="AB22" s="573"/>
      <c r="AC22" s="573"/>
    </row>
    <row r="23" spans="7:29" s="439" customFormat="1" x14ac:dyDescent="0.25">
      <c r="G23" s="1088" t="s">
        <v>1423</v>
      </c>
      <c r="H23" s="21" t="s">
        <v>1424</v>
      </c>
      <c r="I23" s="21" t="s">
        <v>1424</v>
      </c>
      <c r="J23" s="21" t="s">
        <v>1424</v>
      </c>
      <c r="K23" s="21" t="s">
        <v>1424</v>
      </c>
      <c r="L23" s="21" t="s">
        <v>1424</v>
      </c>
      <c r="M23" s="1164" t="s">
        <v>1424</v>
      </c>
      <c r="N23" s="21" t="s">
        <v>1425</v>
      </c>
      <c r="O23" s="21" t="s">
        <v>1425</v>
      </c>
      <c r="P23" s="1164" t="s">
        <v>1425</v>
      </c>
      <c r="Q23" s="1165" t="s">
        <v>1426</v>
      </c>
      <c r="R23" s="2118" t="s">
        <v>1426</v>
      </c>
      <c r="S23" s="21" t="s">
        <v>1427</v>
      </c>
      <c r="T23" s="21" t="s">
        <v>1428</v>
      </c>
      <c r="U23" s="1164" t="s">
        <v>1427</v>
      </c>
      <c r="V23" s="21" t="s">
        <v>1429</v>
      </c>
      <c r="W23" s="21" t="s">
        <v>1430</v>
      </c>
      <c r="X23" s="2"/>
      <c r="Y23" s="2"/>
      <c r="Z23" s="2"/>
      <c r="AA23" s="2"/>
      <c r="AB23" s="2"/>
      <c r="AC23" s="2"/>
    </row>
    <row r="24" spans="7:29" s="439" customFormat="1" ht="41.4" x14ac:dyDescent="0.25">
      <c r="G24" s="3025" t="s">
        <v>1431</v>
      </c>
      <c r="H24" s="972" t="s">
        <v>1432</v>
      </c>
      <c r="I24" s="972" t="s">
        <v>1432</v>
      </c>
      <c r="J24" s="972" t="s">
        <v>1432</v>
      </c>
      <c r="K24" s="972" t="s">
        <v>1432</v>
      </c>
      <c r="L24" s="972" t="s">
        <v>1432</v>
      </c>
      <c r="M24" s="1180" t="s">
        <v>1432</v>
      </c>
      <c r="N24" s="3026" t="s">
        <v>1433</v>
      </c>
      <c r="O24" s="3026" t="s">
        <v>1433</v>
      </c>
      <c r="P24" s="3027" t="s">
        <v>1433</v>
      </c>
      <c r="Q24" s="3028" t="s">
        <v>1434</v>
      </c>
      <c r="R24" s="3017" t="s">
        <v>1435</v>
      </c>
      <c r="S24" s="972" t="s">
        <v>1436</v>
      </c>
      <c r="T24" s="972" t="s">
        <v>1437</v>
      </c>
      <c r="U24" s="1180" t="s">
        <v>1432</v>
      </c>
      <c r="V24" s="3019" t="s">
        <v>1438</v>
      </c>
      <c r="W24" s="3018" t="s">
        <v>1433</v>
      </c>
      <c r="X24" s="2"/>
      <c r="Y24" s="2"/>
      <c r="Z24" s="2"/>
      <c r="AA24" s="2"/>
      <c r="AB24" s="2"/>
      <c r="AC24" s="2"/>
    </row>
    <row r="25" spans="7:29" s="439" customFormat="1" x14ac:dyDescent="0.25">
      <c r="G25" s="3025"/>
      <c r="H25" s="972" t="s">
        <v>1439</v>
      </c>
      <c r="I25" s="972" t="s">
        <v>1439</v>
      </c>
      <c r="J25" s="972" t="s">
        <v>1439</v>
      </c>
      <c r="K25" s="972" t="s">
        <v>1439</v>
      </c>
      <c r="L25" s="972" t="s">
        <v>1439</v>
      </c>
      <c r="M25" s="1180" t="s">
        <v>1439</v>
      </c>
      <c r="N25" s="3026"/>
      <c r="O25" s="3026"/>
      <c r="P25" s="3027"/>
      <c r="Q25" s="3028"/>
      <c r="R25" s="3017"/>
      <c r="S25" s="972"/>
      <c r="T25" s="972"/>
      <c r="U25" s="1180"/>
      <c r="V25" s="3019"/>
      <c r="W25" s="3018"/>
      <c r="X25" s="2"/>
      <c r="Y25" s="2"/>
      <c r="Z25" s="2"/>
      <c r="AA25" s="2"/>
      <c r="AB25" s="2"/>
      <c r="AC25" s="2"/>
    </row>
    <row r="26" spans="7:29" s="439" customFormat="1" ht="41.4" x14ac:dyDescent="0.25">
      <c r="G26" s="3025"/>
      <c r="H26" s="972" t="s">
        <v>1436</v>
      </c>
      <c r="I26" s="972" t="s">
        <v>1436</v>
      </c>
      <c r="J26" s="972" t="s">
        <v>1436</v>
      </c>
      <c r="K26" s="972" t="s">
        <v>1436</v>
      </c>
      <c r="L26" s="972" t="s">
        <v>1436</v>
      </c>
      <c r="M26" s="1180" t="s">
        <v>1436</v>
      </c>
      <c r="N26" s="3026"/>
      <c r="O26" s="3026"/>
      <c r="P26" s="3027"/>
      <c r="Q26" s="3028"/>
      <c r="R26" s="3017"/>
      <c r="S26" s="972" t="s">
        <v>1440</v>
      </c>
      <c r="T26" s="972" t="s">
        <v>1441</v>
      </c>
      <c r="U26" s="1180" t="s">
        <v>1436</v>
      </c>
      <c r="V26" s="3019"/>
      <c r="W26" s="3018"/>
      <c r="X26" s="2"/>
      <c r="Y26" s="2"/>
      <c r="Z26" s="2"/>
      <c r="AA26" s="2"/>
      <c r="AB26" s="2"/>
      <c r="AC26" s="2"/>
    </row>
    <row r="27" spans="7:29" s="439" customFormat="1" x14ac:dyDescent="0.25">
      <c r="G27" s="3025"/>
      <c r="H27" s="974" t="s">
        <v>1439</v>
      </c>
      <c r="I27" s="974" t="s">
        <v>1439</v>
      </c>
      <c r="J27" s="972" t="s">
        <v>1439</v>
      </c>
      <c r="K27" s="974" t="s">
        <v>1439</v>
      </c>
      <c r="L27" s="974" t="s">
        <v>1439</v>
      </c>
      <c r="M27" s="1186" t="s">
        <v>1439</v>
      </c>
      <c r="N27" s="3026"/>
      <c r="O27" s="3026"/>
      <c r="P27" s="3027"/>
      <c r="Q27" s="3028"/>
      <c r="R27" s="3017"/>
      <c r="S27" s="972"/>
      <c r="T27" s="972"/>
      <c r="U27" s="1180"/>
      <c r="V27" s="3019"/>
      <c r="W27" s="3018"/>
      <c r="X27" s="2"/>
      <c r="Y27" s="2"/>
      <c r="Z27" s="2"/>
      <c r="AA27" s="2"/>
      <c r="AB27" s="2"/>
      <c r="AC27" s="2"/>
    </row>
    <row r="28" spans="7:29" s="439" customFormat="1" ht="41.4" customHeight="1" x14ac:dyDescent="0.25">
      <c r="G28" s="3025"/>
      <c r="H28" s="972" t="s">
        <v>1442</v>
      </c>
      <c r="I28" s="974" t="s">
        <v>1439</v>
      </c>
      <c r="J28" s="972" t="s">
        <v>1442</v>
      </c>
      <c r="K28" s="974" t="s">
        <v>1439</v>
      </c>
      <c r="L28" s="972" t="s">
        <v>1442</v>
      </c>
      <c r="M28" s="1180" t="s">
        <v>1442</v>
      </c>
      <c r="N28" s="3026"/>
      <c r="O28" s="3026"/>
      <c r="P28" s="3027"/>
      <c r="Q28" s="3028"/>
      <c r="R28" s="3017"/>
      <c r="S28" s="972"/>
      <c r="T28" s="972"/>
      <c r="U28" s="1180" t="s">
        <v>1440</v>
      </c>
      <c r="V28" s="3019"/>
      <c r="W28" s="3018"/>
      <c r="X28" s="2"/>
      <c r="Y28" s="2"/>
      <c r="Z28" s="2"/>
      <c r="AA28" s="2"/>
      <c r="AB28" s="2"/>
      <c r="AC28" s="2"/>
    </row>
    <row r="29" spans="7:29" s="439" customFormat="1" x14ac:dyDescent="0.25">
      <c r="G29" s="3025"/>
      <c r="H29" s="974" t="s">
        <v>1439</v>
      </c>
      <c r="I29" s="974" t="s">
        <v>1439</v>
      </c>
      <c r="J29" s="972" t="s">
        <v>1439</v>
      </c>
      <c r="K29" s="974" t="s">
        <v>1439</v>
      </c>
      <c r="L29" s="974" t="s">
        <v>1439</v>
      </c>
      <c r="M29" s="1186" t="s">
        <v>1439</v>
      </c>
      <c r="N29" s="3026"/>
      <c r="O29" s="3026"/>
      <c r="P29" s="3027"/>
      <c r="Q29" s="3028"/>
      <c r="R29" s="3017"/>
      <c r="S29" s="972"/>
      <c r="T29" s="972"/>
      <c r="U29" s="1180"/>
      <c r="V29" s="3019"/>
      <c r="W29" s="3018"/>
      <c r="X29" s="2"/>
      <c r="Y29" s="2"/>
      <c r="Z29" s="2"/>
      <c r="AA29" s="2"/>
      <c r="AB29" s="2"/>
      <c r="AC29" s="2"/>
    </row>
    <row r="30" spans="7:29" s="439" customFormat="1" ht="41.4" x14ac:dyDescent="0.25">
      <c r="G30" s="3025"/>
      <c r="H30" s="974" t="s">
        <v>1439</v>
      </c>
      <c r="I30" s="974" t="s">
        <v>1439</v>
      </c>
      <c r="J30" s="972" t="s">
        <v>1439</v>
      </c>
      <c r="K30" s="974" t="s">
        <v>1439</v>
      </c>
      <c r="L30" s="974" t="s">
        <v>1439</v>
      </c>
      <c r="M30" s="1186" t="s">
        <v>1439</v>
      </c>
      <c r="N30" s="3026"/>
      <c r="O30" s="3026"/>
      <c r="P30" s="3027"/>
      <c r="Q30" s="3028"/>
      <c r="R30" s="3017"/>
      <c r="S30" s="972"/>
      <c r="T30" s="972"/>
      <c r="U30" s="1180" t="s">
        <v>1443</v>
      </c>
      <c r="V30" s="3019"/>
      <c r="W30" s="3018"/>
      <c r="X30" s="2"/>
      <c r="Y30" s="2"/>
      <c r="Z30" s="2"/>
      <c r="AA30" s="2"/>
      <c r="AB30" s="2"/>
      <c r="AC30" s="2"/>
    </row>
    <row r="31" spans="7:29" s="439" customFormat="1" ht="43.8" x14ac:dyDescent="0.25">
      <c r="G31" s="1170" t="s">
        <v>1624</v>
      </c>
      <c r="H31" s="1171" t="s">
        <v>1444</v>
      </c>
      <c r="I31" s="1171" t="s">
        <v>189</v>
      </c>
      <c r="J31" s="1171" t="s">
        <v>1445</v>
      </c>
      <c r="K31" s="1171" t="s">
        <v>189</v>
      </c>
      <c r="L31" s="1171" t="s">
        <v>189</v>
      </c>
      <c r="M31" s="1172" t="s">
        <v>189</v>
      </c>
      <c r="N31" s="1173" t="s">
        <v>1446</v>
      </c>
      <c r="O31" s="1171" t="s">
        <v>1446</v>
      </c>
      <c r="P31" s="1172" t="s">
        <v>1446</v>
      </c>
      <c r="Q31" s="1174" t="s">
        <v>189</v>
      </c>
      <c r="R31" s="1172" t="s">
        <v>189</v>
      </c>
      <c r="S31" s="1173" t="s">
        <v>1447</v>
      </c>
      <c r="T31" s="1171" t="s">
        <v>1448</v>
      </c>
      <c r="U31" s="1172" t="s">
        <v>1449</v>
      </c>
      <c r="V31" s="1173" t="s">
        <v>189</v>
      </c>
      <c r="W31" s="1173" t="s">
        <v>189</v>
      </c>
      <c r="X31" s="2"/>
      <c r="Y31" s="2"/>
      <c r="Z31" s="2"/>
      <c r="AA31" s="2"/>
      <c r="AB31" s="2"/>
      <c r="AC31" s="2"/>
    </row>
    <row r="32" spans="7:29" ht="12" customHeight="1" x14ac:dyDescent="0.3">
      <c r="G32" s="705" t="s">
        <v>1628</v>
      </c>
      <c r="H32"/>
      <c r="I32"/>
      <c r="J32"/>
      <c r="K32"/>
      <c r="L32"/>
      <c r="M32"/>
      <c r="N32"/>
    </row>
    <row r="33" spans="7:29" s="133" customFormat="1" ht="12" customHeight="1" x14ac:dyDescent="0.25">
      <c r="G33" s="705" t="s">
        <v>1450</v>
      </c>
      <c r="H33" s="616"/>
      <c r="I33" s="616"/>
      <c r="J33" s="616"/>
      <c r="K33" s="616"/>
      <c r="L33" s="616"/>
      <c r="M33" s="616"/>
      <c r="N33" s="616"/>
      <c r="W33" s="2"/>
      <c r="X33" s="2"/>
      <c r="Y33" s="2"/>
      <c r="Z33" s="2"/>
      <c r="AA33" s="2"/>
      <c r="AB33" s="2"/>
      <c r="AC33" s="2"/>
    </row>
    <row r="34" spans="7:29" s="133" customFormat="1" ht="12" customHeight="1" x14ac:dyDescent="0.25">
      <c r="G34" s="705" t="s">
        <v>1625</v>
      </c>
      <c r="H34" s="616"/>
      <c r="I34" s="616"/>
      <c r="J34" s="616"/>
      <c r="K34" s="616"/>
      <c r="L34" s="616"/>
      <c r="M34" s="616"/>
      <c r="N34" s="616"/>
      <c r="W34" s="2"/>
      <c r="X34" s="2"/>
      <c r="Y34" s="2"/>
      <c r="Z34" s="2"/>
      <c r="AA34" s="2"/>
      <c r="AB34" s="2"/>
      <c r="AC34" s="2"/>
    </row>
    <row r="35" spans="7:29" s="133" customFormat="1" ht="12" customHeight="1" x14ac:dyDescent="0.3">
      <c r="G35" s="705" t="s">
        <v>1622</v>
      </c>
      <c r="H35" s="616"/>
      <c r="I35" s="616"/>
      <c r="J35" s="616"/>
      <c r="K35" s="616"/>
      <c r="L35" s="616"/>
      <c r="M35" s="616"/>
      <c r="N35" s="616"/>
    </row>
    <row r="36" spans="7:29" ht="14.4" x14ac:dyDescent="0.3">
      <c r="G36" s="705"/>
      <c r="H36"/>
      <c r="I36"/>
      <c r="J36"/>
      <c r="K36"/>
      <c r="L36"/>
      <c r="M36"/>
      <c r="N36"/>
    </row>
    <row r="37" spans="7:29" x14ac:dyDescent="0.25"/>
    <row r="38" spans="7:29" ht="16.2" x14ac:dyDescent="0.25">
      <c r="G38" s="2389" t="s">
        <v>1649</v>
      </c>
      <c r="H38" s="6"/>
      <c r="I38" s="6"/>
      <c r="J38" s="6"/>
      <c r="K38" s="6"/>
      <c r="L38" s="6"/>
      <c r="M38" s="6"/>
      <c r="N38" s="6"/>
      <c r="O38" s="6"/>
      <c r="P38" s="6"/>
      <c r="Q38" s="6"/>
      <c r="R38" s="6"/>
      <c r="S38" s="6"/>
      <c r="T38" s="6"/>
      <c r="U38" s="6"/>
    </row>
    <row r="39" spans="7:29" ht="51.6" customHeight="1" x14ac:dyDescent="0.25">
      <c r="G39" s="2468" t="s">
        <v>1398</v>
      </c>
      <c r="H39" s="2469" t="s">
        <v>1451</v>
      </c>
      <c r="I39" s="2469" t="s">
        <v>1452</v>
      </c>
      <c r="J39" s="2469" t="s">
        <v>1453</v>
      </c>
      <c r="K39" s="2469" t="s">
        <v>1454</v>
      </c>
      <c r="L39" s="2469" t="s">
        <v>1455</v>
      </c>
      <c r="M39" s="2469" t="s">
        <v>730</v>
      </c>
      <c r="N39" s="2469" t="s">
        <v>731</v>
      </c>
      <c r="O39" s="2471" t="s">
        <v>732</v>
      </c>
      <c r="P39" s="2470" t="s">
        <v>733</v>
      </c>
      <c r="Q39" s="2469" t="s">
        <v>1456</v>
      </c>
      <c r="R39" s="713"/>
    </row>
    <row r="40" spans="7:29" x14ac:dyDescent="0.25">
      <c r="G40" s="37" t="s">
        <v>1212</v>
      </c>
      <c r="H40" s="3021" t="s">
        <v>1457</v>
      </c>
      <c r="I40" s="3021" t="s">
        <v>1418</v>
      </c>
      <c r="J40" s="3023">
        <v>1</v>
      </c>
      <c r="K40" s="592" t="s">
        <v>1458</v>
      </c>
      <c r="L40" s="779" t="s">
        <v>1459</v>
      </c>
      <c r="M40" s="872">
        <v>216.52161000000001</v>
      </c>
      <c r="N40" s="933">
        <v>196</v>
      </c>
      <c r="O40" s="2472">
        <v>74</v>
      </c>
      <c r="P40" s="919">
        <f>(O40-N40)/N40</f>
        <v>-0.62244897959183676</v>
      </c>
      <c r="Q40" s="1188">
        <f>O40/$O$73</f>
        <v>2.5101733485387292E-3</v>
      </c>
      <c r="R40" s="713"/>
    </row>
    <row r="41" spans="7:29" x14ac:dyDescent="0.25">
      <c r="G41" s="37"/>
      <c r="H41" s="3021"/>
      <c r="I41" s="3021"/>
      <c r="J41" s="3023"/>
      <c r="K41" s="592" t="s">
        <v>1458</v>
      </c>
      <c r="L41" s="779" t="s">
        <v>1460</v>
      </c>
      <c r="M41" s="872">
        <v>239.9033404386046</v>
      </c>
      <c r="N41" s="933">
        <v>139</v>
      </c>
      <c r="O41" s="2472">
        <v>0</v>
      </c>
      <c r="P41" s="919">
        <f t="shared" ref="P41:P76" si="0">(O41-N41)/N41</f>
        <v>-1</v>
      </c>
      <c r="Q41" s="1188"/>
      <c r="R41" s="713"/>
    </row>
    <row r="42" spans="7:29" ht="14.25" customHeight="1" x14ac:dyDescent="0.25">
      <c r="G42" s="1189"/>
      <c r="H42" s="3022"/>
      <c r="I42" s="3022"/>
      <c r="J42" s="3024"/>
      <c r="K42" s="1190" t="s">
        <v>1461</v>
      </c>
      <c r="L42" s="1190" t="s">
        <v>1462</v>
      </c>
      <c r="M42" s="1191">
        <v>3837.4982652320323</v>
      </c>
      <c r="N42" s="1192">
        <v>6511</v>
      </c>
      <c r="O42" s="2473">
        <v>1028.4213333333335</v>
      </c>
      <c r="P42" s="1263">
        <f t="shared" si="0"/>
        <v>-0.84204863564224641</v>
      </c>
      <c r="Q42" s="1193">
        <f t="shared" ref="Q42:Q77" si="1">O42/$O$73</f>
        <v>3.4885348945972949E-2</v>
      </c>
      <c r="R42" s="713"/>
    </row>
    <row r="43" spans="7:29" x14ac:dyDescent="0.25">
      <c r="G43" s="985" t="s">
        <v>1219</v>
      </c>
      <c r="H43" s="974"/>
      <c r="I43" s="974"/>
      <c r="J43" s="1210"/>
      <c r="K43" s="1211"/>
      <c r="L43" s="1211"/>
      <c r="M43" s="986"/>
      <c r="N43" s="986"/>
      <c r="O43" s="2474"/>
      <c r="P43" s="1264"/>
      <c r="Q43" s="1213"/>
      <c r="R43" s="713"/>
      <c r="S43" s="19"/>
      <c r="T43" s="19"/>
      <c r="U43" s="19"/>
    </row>
    <row r="44" spans="7:29" x14ac:dyDescent="0.25">
      <c r="G44" s="3029" t="s">
        <v>1220</v>
      </c>
      <c r="H44" s="3031" t="s">
        <v>1463</v>
      </c>
      <c r="I44" s="3031" t="s">
        <v>1420</v>
      </c>
      <c r="J44" s="3033">
        <v>1</v>
      </c>
      <c r="K44" s="1211" t="s">
        <v>1458</v>
      </c>
      <c r="L44" s="1211" t="s">
        <v>1462</v>
      </c>
      <c r="M44" s="1214">
        <v>14835.310225872699</v>
      </c>
      <c r="N44" s="1214">
        <v>16624</v>
      </c>
      <c r="O44" s="2475">
        <v>16231.926957792472</v>
      </c>
      <c r="P44" s="1264">
        <f t="shared" si="0"/>
        <v>-2.3584759516814754E-2</v>
      </c>
      <c r="Q44" s="1213">
        <f t="shared" si="1"/>
        <v>0.55060743844429727</v>
      </c>
      <c r="R44" s="713"/>
    </row>
    <row r="45" spans="7:29" x14ac:dyDescent="0.25">
      <c r="G45" s="3030"/>
      <c r="H45" s="3032"/>
      <c r="I45" s="3032"/>
      <c r="J45" s="3034"/>
      <c r="K45" s="1215" t="s">
        <v>1458</v>
      </c>
      <c r="L45" s="1216" t="s">
        <v>1460</v>
      </c>
      <c r="M45" s="982">
        <v>122.5413346365503</v>
      </c>
      <c r="N45" s="982">
        <v>103</v>
      </c>
      <c r="O45" s="2476">
        <v>114</v>
      </c>
      <c r="P45" s="1265">
        <f t="shared" si="0"/>
        <v>0.10679611650485436</v>
      </c>
      <c r="Q45" s="1217">
        <f t="shared" si="1"/>
        <v>3.8670238072083126E-3</v>
      </c>
      <c r="R45" s="713"/>
    </row>
    <row r="46" spans="7:29" x14ac:dyDescent="0.25">
      <c r="G46" s="1218" t="s">
        <v>1222</v>
      </c>
      <c r="H46" s="1219" t="s">
        <v>1463</v>
      </c>
      <c r="I46" s="1219" t="s">
        <v>1420</v>
      </c>
      <c r="J46" s="1220">
        <v>1</v>
      </c>
      <c r="K46" s="1221" t="s">
        <v>1458</v>
      </c>
      <c r="L46" s="1221" t="s">
        <v>1462</v>
      </c>
      <c r="M46" s="1222" t="s">
        <v>635</v>
      </c>
      <c r="N46" s="1223">
        <v>46</v>
      </c>
      <c r="O46" s="2477">
        <v>50.956000000000003</v>
      </c>
      <c r="P46" s="1266">
        <f t="shared" si="0"/>
        <v>0.10773913043478267</v>
      </c>
      <c r="Q46" s="1224">
        <f t="shared" si="1"/>
        <v>1.7284917992991824E-3</v>
      </c>
      <c r="R46" s="713"/>
    </row>
    <row r="47" spans="7:29" x14ac:dyDescent="0.25">
      <c r="G47" s="3035" t="s">
        <v>1221</v>
      </c>
      <c r="H47" s="3036" t="s">
        <v>1463</v>
      </c>
      <c r="I47" s="3036" t="s">
        <v>1420</v>
      </c>
      <c r="J47" s="3037">
        <v>1</v>
      </c>
      <c r="K47" s="1226" t="s">
        <v>1458</v>
      </c>
      <c r="L47" s="1227" t="s">
        <v>1462</v>
      </c>
      <c r="M47" s="1228">
        <v>553.84617659137575</v>
      </c>
      <c r="N47" s="1228">
        <v>1221</v>
      </c>
      <c r="O47" s="2478">
        <v>821</v>
      </c>
      <c r="P47" s="1264">
        <f t="shared" si="0"/>
        <v>-0.32760032760032759</v>
      </c>
      <c r="Q47" s="1213">
        <f t="shared" si="1"/>
        <v>2.78493556641932E-2</v>
      </c>
      <c r="R47" s="713"/>
    </row>
    <row r="48" spans="7:29" x14ac:dyDescent="0.25">
      <c r="G48" s="3029"/>
      <c r="H48" s="3031"/>
      <c r="I48" s="3031"/>
      <c r="J48" s="3033"/>
      <c r="K48" s="1230" t="s">
        <v>1458</v>
      </c>
      <c r="L48" s="1231" t="s">
        <v>1459</v>
      </c>
      <c r="M48" s="998" t="s">
        <v>635</v>
      </c>
      <c r="N48" s="998" t="s">
        <v>635</v>
      </c>
      <c r="O48" s="2479" t="s">
        <v>635</v>
      </c>
      <c r="P48" s="1267"/>
      <c r="Q48" s="1213"/>
      <c r="R48" s="713"/>
    </row>
    <row r="49" spans="7:18" x14ac:dyDescent="0.25">
      <c r="G49" s="3030"/>
      <c r="H49" s="3032"/>
      <c r="I49" s="3032"/>
      <c r="J49" s="3034"/>
      <c r="K49" s="1232" t="s">
        <v>1464</v>
      </c>
      <c r="L49" s="1232" t="s">
        <v>1462</v>
      </c>
      <c r="M49" s="999" t="s">
        <v>635</v>
      </c>
      <c r="N49" s="999" t="s">
        <v>635</v>
      </c>
      <c r="O49" s="2480" t="s">
        <v>635</v>
      </c>
      <c r="P49" s="1268"/>
      <c r="Q49" s="1217"/>
      <c r="R49" s="713"/>
    </row>
    <row r="50" spans="7:18" x14ac:dyDescent="0.25">
      <c r="G50" s="1194" t="s">
        <v>1279</v>
      </c>
      <c r="H50" s="703"/>
      <c r="I50" s="703"/>
      <c r="J50" s="778"/>
      <c r="K50" s="592"/>
      <c r="L50" s="779"/>
      <c r="M50" s="933"/>
      <c r="N50" s="440"/>
      <c r="O50" s="2481"/>
      <c r="P50" s="919"/>
      <c r="Q50" s="1188"/>
      <c r="R50" s="713"/>
    </row>
    <row r="51" spans="7:18" x14ac:dyDescent="0.25">
      <c r="G51" s="3038" t="s">
        <v>1626</v>
      </c>
      <c r="H51" s="3021" t="s">
        <v>1457</v>
      </c>
      <c r="I51" s="3021" t="s">
        <v>1419</v>
      </c>
      <c r="J51" s="3023">
        <v>1</v>
      </c>
      <c r="K51" s="592" t="s">
        <v>1458</v>
      </c>
      <c r="L51" s="592" t="s">
        <v>1462</v>
      </c>
      <c r="M51" s="613" t="s">
        <v>635</v>
      </c>
      <c r="N51" s="933">
        <v>1645</v>
      </c>
      <c r="O51" s="2482">
        <v>2023.2471</v>
      </c>
      <c r="P51" s="1269">
        <f t="shared" si="0"/>
        <v>0.22993744680851066</v>
      </c>
      <c r="Q51" s="1188">
        <f t="shared" si="1"/>
        <v>6.8631093890922618E-2</v>
      </c>
      <c r="R51" s="713"/>
    </row>
    <row r="52" spans="7:18" x14ac:dyDescent="0.25">
      <c r="G52" s="3038"/>
      <c r="H52" s="3021"/>
      <c r="I52" s="3021"/>
      <c r="J52" s="3023"/>
      <c r="K52" s="780" t="s">
        <v>1464</v>
      </c>
      <c r="L52" s="592" t="s">
        <v>1462</v>
      </c>
      <c r="M52" s="613" t="s">
        <v>635</v>
      </c>
      <c r="N52" s="933">
        <v>620</v>
      </c>
      <c r="O52" s="2483">
        <v>350.31155000000007</v>
      </c>
      <c r="P52" s="1269">
        <f t="shared" si="0"/>
        <v>-0.43498137096774181</v>
      </c>
      <c r="Q52" s="1188">
        <f t="shared" si="1"/>
        <v>1.1883009682368819E-2</v>
      </c>
      <c r="R52" s="713"/>
    </row>
    <row r="53" spans="7:18" x14ac:dyDescent="0.25">
      <c r="G53" s="3039"/>
      <c r="H53" s="3040"/>
      <c r="I53" s="3040"/>
      <c r="J53" s="3041"/>
      <c r="K53" s="1195" t="s">
        <v>1465</v>
      </c>
      <c r="L53" s="1195" t="s">
        <v>1462</v>
      </c>
      <c r="M53" s="1196" t="s">
        <v>635</v>
      </c>
      <c r="N53" s="1197">
        <v>620</v>
      </c>
      <c r="O53" s="2484" t="s">
        <v>635</v>
      </c>
      <c r="P53" s="1270">
        <v>-1</v>
      </c>
      <c r="Q53" s="1198"/>
      <c r="R53" s="713"/>
    </row>
    <row r="54" spans="7:18" x14ac:dyDescent="0.25">
      <c r="G54" s="3042" t="s">
        <v>1283</v>
      </c>
      <c r="H54" s="3043" t="s">
        <v>1457</v>
      </c>
      <c r="I54" s="3043" t="s">
        <v>1419</v>
      </c>
      <c r="J54" s="3044">
        <v>1</v>
      </c>
      <c r="K54" s="592" t="s">
        <v>1458</v>
      </c>
      <c r="L54" s="592" t="s">
        <v>1462</v>
      </c>
      <c r="M54" s="613"/>
      <c r="N54" s="933"/>
      <c r="O54" s="2483" t="s">
        <v>635</v>
      </c>
      <c r="P54" s="1269"/>
      <c r="Q54" s="1188"/>
      <c r="R54" s="713"/>
    </row>
    <row r="55" spans="7:18" x14ac:dyDescent="0.25">
      <c r="G55" s="3038"/>
      <c r="H55" s="3021"/>
      <c r="I55" s="3021"/>
      <c r="J55" s="3023"/>
      <c r="K55" s="780" t="s">
        <v>1464</v>
      </c>
      <c r="L55" s="592" t="s">
        <v>1462</v>
      </c>
      <c r="M55" s="613"/>
      <c r="N55" s="933"/>
      <c r="O55" s="2483">
        <v>586.99</v>
      </c>
      <c r="P55" s="1269"/>
      <c r="Q55" s="1188">
        <f t="shared" si="1"/>
        <v>1.991144126836147E-2</v>
      </c>
      <c r="R55" s="713"/>
    </row>
    <row r="56" spans="7:18" ht="13.95" customHeight="1" x14ac:dyDescent="0.25">
      <c r="G56" s="3039"/>
      <c r="H56" s="3040"/>
      <c r="I56" s="3040"/>
      <c r="J56" s="3041"/>
      <c r="K56" s="1195" t="s">
        <v>1465</v>
      </c>
      <c r="L56" s="1195" t="s">
        <v>1462</v>
      </c>
      <c r="M56" s="613"/>
      <c r="N56" s="933"/>
      <c r="O56" s="2484">
        <v>159.505</v>
      </c>
      <c r="P56" s="1269"/>
      <c r="Q56" s="1188">
        <f t="shared" si="1"/>
        <v>5.4106108102522973E-3</v>
      </c>
      <c r="R56" s="713"/>
    </row>
    <row r="57" spans="7:18" x14ac:dyDescent="0.25">
      <c r="G57" s="1233" t="s">
        <v>1226</v>
      </c>
      <c r="H57" s="1225"/>
      <c r="I57" s="1225"/>
      <c r="J57" s="1225"/>
      <c r="K57" s="1234"/>
      <c r="L57" s="1234"/>
      <c r="M57" s="1235"/>
      <c r="N57" s="1235"/>
      <c r="O57" s="2485"/>
      <c r="P57" s="1271"/>
      <c r="Q57" s="1236"/>
      <c r="R57" s="713"/>
    </row>
    <row r="58" spans="7:18" ht="13.95" customHeight="1" x14ac:dyDescent="0.25">
      <c r="G58" s="3029" t="s">
        <v>1466</v>
      </c>
      <c r="H58" s="3031" t="s">
        <v>1457</v>
      </c>
      <c r="I58" s="3031" t="s">
        <v>1418</v>
      </c>
      <c r="J58" s="3033">
        <v>1</v>
      </c>
      <c r="K58" s="1230" t="s">
        <v>1458</v>
      </c>
      <c r="L58" s="1237" t="s">
        <v>1459</v>
      </c>
      <c r="M58" s="1238" t="s">
        <v>635</v>
      </c>
      <c r="N58" s="986">
        <v>18</v>
      </c>
      <c r="O58" s="2474">
        <v>10.272</v>
      </c>
      <c r="P58" s="1272">
        <f t="shared" si="0"/>
        <v>-0.42933333333333334</v>
      </c>
      <c r="Q58" s="1213">
        <f t="shared" si="1"/>
        <v>3.4843919778634901E-4</v>
      </c>
      <c r="R58" s="713"/>
    </row>
    <row r="59" spans="7:18" x14ac:dyDescent="0.25">
      <c r="G59" s="3029"/>
      <c r="H59" s="3031"/>
      <c r="I59" s="3031"/>
      <c r="J59" s="3033"/>
      <c r="K59" s="1230" t="s">
        <v>1458</v>
      </c>
      <c r="L59" s="1237" t="s">
        <v>1462</v>
      </c>
      <c r="M59" s="1238"/>
      <c r="N59" s="986"/>
      <c r="O59" s="2474">
        <v>7.851</v>
      </c>
      <c r="P59" s="1272"/>
      <c r="Q59" s="1213">
        <f t="shared" si="1"/>
        <v>2.663158237753725E-4</v>
      </c>
      <c r="R59" s="713"/>
    </row>
    <row r="60" spans="7:18" x14ac:dyDescent="0.25">
      <c r="G60" s="3029"/>
      <c r="H60" s="3031"/>
      <c r="I60" s="3031"/>
      <c r="J60" s="3033"/>
      <c r="K60" s="1230" t="s">
        <v>1465</v>
      </c>
      <c r="L60" s="1237" t="s">
        <v>1462</v>
      </c>
      <c r="M60" s="1238" t="s">
        <v>635</v>
      </c>
      <c r="N60" s="986">
        <v>441</v>
      </c>
      <c r="O60" s="2474">
        <v>82.768000000000001</v>
      </c>
      <c r="P60" s="1272">
        <f t="shared" si="0"/>
        <v>-0.81231746031746022</v>
      </c>
      <c r="Q60" s="1213">
        <f t="shared" si="1"/>
        <v>2.8075949690791017E-3</v>
      </c>
      <c r="R60" s="713"/>
    </row>
    <row r="61" spans="7:18" x14ac:dyDescent="0.25">
      <c r="G61" s="3030"/>
      <c r="H61" s="3032"/>
      <c r="I61" s="3032"/>
      <c r="J61" s="3034"/>
      <c r="K61" s="1215" t="s">
        <v>1465</v>
      </c>
      <c r="L61" s="1215" t="s">
        <v>1486</v>
      </c>
      <c r="M61" s="1239"/>
      <c r="N61" s="982"/>
      <c r="O61" s="2476">
        <v>326.33199999999999</v>
      </c>
      <c r="P61" s="1273"/>
      <c r="Q61" s="1217">
        <f t="shared" si="1"/>
        <v>1.1069593096964063E-2</v>
      </c>
      <c r="R61" s="713"/>
    </row>
    <row r="62" spans="7:18" x14ac:dyDescent="0.25">
      <c r="G62" s="3035" t="s">
        <v>1228</v>
      </c>
      <c r="H62" s="3036" t="s">
        <v>1457</v>
      </c>
      <c r="I62" s="3036" t="s">
        <v>1418</v>
      </c>
      <c r="J62" s="3037">
        <v>1</v>
      </c>
      <c r="K62" s="1226" t="s">
        <v>1458</v>
      </c>
      <c r="L62" s="1227" t="s">
        <v>1459</v>
      </c>
      <c r="M62" s="1235">
        <v>114.52</v>
      </c>
      <c r="N62" s="1235">
        <v>278</v>
      </c>
      <c r="O62" s="2485">
        <v>52.7</v>
      </c>
      <c r="P62" s="1271">
        <f t="shared" si="0"/>
        <v>-0.81043165467625899</v>
      </c>
      <c r="Q62" s="1236">
        <f t="shared" si="1"/>
        <v>1.7876504792971762E-3</v>
      </c>
      <c r="R62" s="713"/>
    </row>
    <row r="63" spans="7:18" x14ac:dyDescent="0.25">
      <c r="G63" s="3029"/>
      <c r="H63" s="3031"/>
      <c r="I63" s="3031"/>
      <c r="J63" s="3033"/>
      <c r="K63" s="1230" t="s">
        <v>1458</v>
      </c>
      <c r="L63" s="1240" t="s">
        <v>1460</v>
      </c>
      <c r="M63" s="986">
        <v>67.999999999999986</v>
      </c>
      <c r="N63" s="986">
        <v>52</v>
      </c>
      <c r="O63" s="2486">
        <v>0</v>
      </c>
      <c r="P63" s="1274">
        <f t="shared" si="0"/>
        <v>-1</v>
      </c>
      <c r="Q63" s="1213"/>
      <c r="R63" s="713"/>
    </row>
    <row r="64" spans="7:18" x14ac:dyDescent="0.25">
      <c r="G64" s="3029"/>
      <c r="H64" s="3031"/>
      <c r="I64" s="3031"/>
      <c r="J64" s="3033"/>
      <c r="K64" s="1230" t="s">
        <v>1461</v>
      </c>
      <c r="L64" s="1240" t="s">
        <v>1462</v>
      </c>
      <c r="M64" s="986">
        <v>1575</v>
      </c>
      <c r="N64" s="986">
        <v>1517</v>
      </c>
      <c r="O64" s="2486">
        <v>1416</v>
      </c>
      <c r="P64" s="1274">
        <f t="shared" si="0"/>
        <v>-6.6578773895847071E-2</v>
      </c>
      <c r="Q64" s="1213">
        <f t="shared" si="1"/>
        <v>4.803250623690325E-2</v>
      </c>
      <c r="R64" s="713"/>
    </row>
    <row r="65" spans="1:39" x14ac:dyDescent="0.25">
      <c r="G65" s="3029"/>
      <c r="H65" s="3031"/>
      <c r="I65" s="3031"/>
      <c r="J65" s="3033"/>
      <c r="K65" s="1230" t="s">
        <v>1458</v>
      </c>
      <c r="L65" s="1240" t="s">
        <v>1486</v>
      </c>
      <c r="M65" s="986"/>
      <c r="N65" s="986"/>
      <c r="O65" s="2486">
        <v>1.7809999999999999</v>
      </c>
      <c r="P65" s="1274"/>
      <c r="Q65" s="1213">
        <f t="shared" si="1"/>
        <v>6.0413766672263197E-5</v>
      </c>
      <c r="R65" s="713"/>
    </row>
    <row r="66" spans="1:39" x14ac:dyDescent="0.25">
      <c r="G66" s="3030"/>
      <c r="H66" s="3032"/>
      <c r="I66" s="3032"/>
      <c r="J66" s="3034"/>
      <c r="K66" s="1232" t="s">
        <v>1461</v>
      </c>
      <c r="L66" s="1232" t="s">
        <v>1486</v>
      </c>
      <c r="M66" s="982"/>
      <c r="N66" s="982"/>
      <c r="O66" s="2476">
        <v>645</v>
      </c>
      <c r="P66" s="1275"/>
      <c r="Q66" s="1217">
        <f t="shared" si="1"/>
        <v>2.1879213646047033E-2</v>
      </c>
      <c r="R66" s="713"/>
    </row>
    <row r="67" spans="1:39" ht="14.25" customHeight="1" x14ac:dyDescent="0.25">
      <c r="G67" s="3035" t="s">
        <v>774</v>
      </c>
      <c r="H67" s="3036" t="s">
        <v>1463</v>
      </c>
      <c r="I67" s="3036" t="s">
        <v>1467</v>
      </c>
      <c r="J67" s="3037">
        <v>0.85</v>
      </c>
      <c r="K67" s="1241" t="s">
        <v>1458</v>
      </c>
      <c r="L67" s="1241" t="s">
        <v>1460</v>
      </c>
      <c r="M67" s="1228">
        <v>194.66666666666666</v>
      </c>
      <c r="N67" s="1228">
        <v>183</v>
      </c>
      <c r="O67" s="2487">
        <v>48.587199999999996</v>
      </c>
      <c r="P67" s="1271">
        <f t="shared" si="0"/>
        <v>-0.73449617486338803</v>
      </c>
      <c r="Q67" s="1236">
        <f t="shared" si="1"/>
        <v>1.6481391151367693E-3</v>
      </c>
      <c r="R67" s="713"/>
    </row>
    <row r="68" spans="1:39" ht="14.25" customHeight="1" x14ac:dyDescent="0.25">
      <c r="G68" s="3029"/>
      <c r="H68" s="3031"/>
      <c r="I68" s="3031"/>
      <c r="J68" s="3033"/>
      <c r="K68" s="1211" t="s">
        <v>1464</v>
      </c>
      <c r="L68" s="1211" t="s">
        <v>1462</v>
      </c>
      <c r="M68" s="986">
        <v>943.02666666666664</v>
      </c>
      <c r="N68" s="993">
        <v>945</v>
      </c>
      <c r="O68" s="2488">
        <v>2965.6020532468165</v>
      </c>
      <c r="P68" s="1274">
        <f t="shared" si="0"/>
        <v>2.1382032309490122</v>
      </c>
      <c r="Q68" s="1213">
        <f t="shared" si="1"/>
        <v>0.10059696265448503</v>
      </c>
      <c r="R68" s="713"/>
    </row>
    <row r="69" spans="1:39" ht="14.25" customHeight="1" x14ac:dyDescent="0.25">
      <c r="G69" s="3030"/>
      <c r="H69" s="3032"/>
      <c r="I69" s="3032"/>
      <c r="J69" s="3034"/>
      <c r="K69" s="1232" t="s">
        <v>1461</v>
      </c>
      <c r="L69" s="1232" t="s">
        <v>1462</v>
      </c>
      <c r="M69" s="982">
        <v>2179.4</v>
      </c>
      <c r="N69" s="994">
        <v>2019</v>
      </c>
      <c r="O69" s="2489">
        <v>443.78453426672326</v>
      </c>
      <c r="P69" s="1275">
        <f t="shared" si="0"/>
        <v>-0.7801958720818607</v>
      </c>
      <c r="Q69" s="1217">
        <f t="shared" si="1"/>
        <v>1.5053731221756772E-2</v>
      </c>
      <c r="R69" s="713"/>
    </row>
    <row r="70" spans="1:39" x14ac:dyDescent="0.25">
      <c r="A70" s="707"/>
      <c r="B70" s="707"/>
      <c r="G70" s="1199" t="s">
        <v>1242</v>
      </c>
      <c r="H70" s="1004"/>
      <c r="I70" s="1004"/>
      <c r="J70" s="1200"/>
      <c r="K70" s="1201"/>
      <c r="L70" s="1201"/>
      <c r="M70" s="1006"/>
      <c r="N70" s="1006"/>
      <c r="O70" s="2490"/>
      <c r="P70" s="1276"/>
      <c r="Q70" s="1202"/>
      <c r="R70" s="713"/>
    </row>
    <row r="71" spans="1:39" x14ac:dyDescent="0.25">
      <c r="A71" s="707"/>
      <c r="B71" s="707"/>
      <c r="G71" s="3045" t="s">
        <v>1243</v>
      </c>
      <c r="H71" s="1203" t="s">
        <v>1416</v>
      </c>
      <c r="I71" s="1203" t="s">
        <v>1422</v>
      </c>
      <c r="J71" s="1200">
        <v>1</v>
      </c>
      <c r="K71" s="1201" t="s">
        <v>1464</v>
      </c>
      <c r="L71" s="1201" t="s">
        <v>1462</v>
      </c>
      <c r="M71" s="1006">
        <v>874.32</v>
      </c>
      <c r="N71" s="1006">
        <v>1554</v>
      </c>
      <c r="O71" s="2490">
        <v>350</v>
      </c>
      <c r="P71" s="1276">
        <f t="shared" si="0"/>
        <v>-0.77477477477477474</v>
      </c>
      <c r="Q71" s="1204">
        <f t="shared" si="1"/>
        <v>1.1872441513358855E-2</v>
      </c>
      <c r="R71" s="713"/>
      <c r="S71" s="26"/>
      <c r="T71" s="26"/>
    </row>
    <row r="72" spans="1:39" x14ac:dyDescent="0.25">
      <c r="A72" s="707"/>
      <c r="B72" s="707"/>
      <c r="G72" s="3046"/>
      <c r="H72" s="1205"/>
      <c r="I72" s="1205"/>
      <c r="J72" s="1206"/>
      <c r="K72" s="1207" t="s">
        <v>1461</v>
      </c>
      <c r="L72" s="1207" t="s">
        <v>1462</v>
      </c>
      <c r="M72" s="1208">
        <v>322.63799999999998</v>
      </c>
      <c r="N72" s="1208">
        <v>412</v>
      </c>
      <c r="O72" s="2491">
        <v>1689</v>
      </c>
      <c r="P72" s="1277">
        <f t="shared" si="0"/>
        <v>3.099514563106796</v>
      </c>
      <c r="Q72" s="1209">
        <f t="shared" si="1"/>
        <v>5.7293010617323156E-2</v>
      </c>
      <c r="R72" s="713"/>
      <c r="S72" s="26"/>
      <c r="T72" s="26"/>
    </row>
    <row r="73" spans="1:39" x14ac:dyDescent="0.25">
      <c r="A73" s="707"/>
      <c r="B73" s="707"/>
      <c r="G73" s="1242" t="s">
        <v>1468</v>
      </c>
      <c r="H73" s="1243"/>
      <c r="I73" s="1243"/>
      <c r="J73" s="1244"/>
      <c r="K73" s="1245"/>
      <c r="L73" s="1246"/>
      <c r="M73" s="1247">
        <f t="shared" ref="M73:N73" si="2">SUM(M40:M72)</f>
        <v>26077.192286104597</v>
      </c>
      <c r="N73" s="1247">
        <f t="shared" si="2"/>
        <v>35144</v>
      </c>
      <c r="O73" s="2492">
        <f>SUM(O40:O72)</f>
        <v>29480.035728639345</v>
      </c>
      <c r="P73" s="1278">
        <f t="shared" si="0"/>
        <v>-0.16116447391761482</v>
      </c>
      <c r="Q73" s="1248">
        <f t="shared" si="1"/>
        <v>1</v>
      </c>
      <c r="R73" s="713"/>
      <c r="S73" s="593"/>
      <c r="T73" s="593"/>
      <c r="Y73" s="421"/>
      <c r="Z73" s="421"/>
      <c r="AB73" s="421"/>
      <c r="AC73" s="421"/>
      <c r="AD73" s="421"/>
      <c r="AE73" s="421"/>
      <c r="AF73" s="421"/>
      <c r="AH73" s="421"/>
      <c r="AI73" s="421"/>
      <c r="AJ73" s="421"/>
      <c r="AK73" s="421"/>
    </row>
    <row r="74" spans="1:39" s="707" customFormat="1" ht="12" customHeight="1" x14ac:dyDescent="0.25">
      <c r="D74" s="705"/>
      <c r="E74" s="705"/>
      <c r="F74" s="705"/>
      <c r="G74" s="1254" t="s">
        <v>1469</v>
      </c>
      <c r="H74" s="1255"/>
      <c r="I74" s="1255"/>
      <c r="J74" s="1255"/>
      <c r="K74" s="1256"/>
      <c r="L74" s="1256"/>
      <c r="M74" s="1257">
        <f>SUM(M42,M44,M46,M47,M49,M51:M56,M59:M60,M64,M68:M69,M71:M72)</f>
        <v>25121.039334362773</v>
      </c>
      <c r="N74" s="1257">
        <f>SUM(N42,N44,N46,N47,N49,N51:N56,N59:N60,N64,N68:N69,N71:N72)</f>
        <v>34175</v>
      </c>
      <c r="O74" s="2493">
        <f>SUM(O42,O44,O46,O47,O49,O51:O56,O59:O60,O64,O68:O69,O71:O72)</f>
        <v>28207.363528639344</v>
      </c>
      <c r="P74" s="1279">
        <f t="shared" si="0"/>
        <v>-0.17461994063966807</v>
      </c>
      <c r="Q74" s="1258">
        <f t="shared" si="1"/>
        <v>0.95682935354234933</v>
      </c>
      <c r="R74" s="713"/>
      <c r="S74" s="711"/>
      <c r="T74" s="711"/>
      <c r="Y74" s="708"/>
      <c r="Z74" s="712"/>
      <c r="AA74" s="712"/>
      <c r="AB74" s="711"/>
      <c r="AC74" s="711"/>
      <c r="AD74" s="711"/>
      <c r="AE74" s="711"/>
      <c r="AF74" s="711"/>
      <c r="AG74" s="711"/>
      <c r="AH74" s="711"/>
      <c r="AI74" s="711"/>
      <c r="AJ74" s="711"/>
      <c r="AK74" s="711"/>
      <c r="AL74" s="711"/>
    </row>
    <row r="75" spans="1:39" s="707" customFormat="1" ht="16.2" x14ac:dyDescent="0.25">
      <c r="G75" s="1249" t="s">
        <v>1470</v>
      </c>
      <c r="H75" s="1250"/>
      <c r="I75" s="1250"/>
      <c r="J75" s="1250"/>
      <c r="K75" s="1251"/>
      <c r="L75" s="1251"/>
      <c r="M75" s="1252">
        <f>SUM(M41,M45,M63,M67)</f>
        <v>625.11134174182155</v>
      </c>
      <c r="N75" s="1252">
        <f>SUM(N41,N45,N63,N67)</f>
        <v>477</v>
      </c>
      <c r="O75" s="2494">
        <f>SUM(O41,O45,O63,O67)</f>
        <v>162.5872</v>
      </c>
      <c r="P75" s="1280">
        <f t="shared" si="0"/>
        <v>-0.65914633123689725</v>
      </c>
      <c r="Q75" s="1253">
        <f t="shared" si="1"/>
        <v>5.5151629223450819E-3</v>
      </c>
      <c r="R75" s="713"/>
      <c r="S75" s="594"/>
      <c r="T75" s="713"/>
      <c r="U75" s="713"/>
      <c r="V75" s="713"/>
      <c r="W75" s="713"/>
      <c r="X75" s="714"/>
      <c r="Y75" s="708"/>
      <c r="AA75" s="708"/>
      <c r="AG75" s="708"/>
    </row>
    <row r="76" spans="1:39" s="707" customFormat="1" x14ac:dyDescent="0.25">
      <c r="G76" s="1254" t="s">
        <v>1471</v>
      </c>
      <c r="H76" s="1255"/>
      <c r="I76" s="1255"/>
      <c r="J76" s="1255"/>
      <c r="K76" s="1256"/>
      <c r="L76" s="1256"/>
      <c r="M76" s="1257">
        <f>SUM(M40,M48,M58,M62)</f>
        <v>331.04160999999999</v>
      </c>
      <c r="N76" s="1257">
        <f>SUM(N40,N48,N58,N62)</f>
        <v>492</v>
      </c>
      <c r="O76" s="2493">
        <f>SUM(O40,O48,O58,O62)</f>
        <v>136.97200000000001</v>
      </c>
      <c r="P76" s="1279">
        <f t="shared" si="0"/>
        <v>-0.72160162601626021</v>
      </c>
      <c r="Q76" s="1258">
        <f t="shared" si="1"/>
        <v>4.6462630256222546E-3</v>
      </c>
      <c r="R76" s="713"/>
      <c r="S76" s="594"/>
      <c r="T76" s="713"/>
      <c r="U76" s="713"/>
      <c r="V76" s="713"/>
      <c r="W76" s="713"/>
      <c r="X76" s="714"/>
      <c r="Y76" s="708"/>
      <c r="AA76" s="708"/>
      <c r="AG76" s="708"/>
    </row>
    <row r="77" spans="1:39" s="707" customFormat="1" ht="12" customHeight="1" x14ac:dyDescent="0.25">
      <c r="G77" s="2495" t="s">
        <v>1728</v>
      </c>
      <c r="H77" s="2496"/>
      <c r="I77" s="2496"/>
      <c r="J77" s="2497"/>
      <c r="K77" s="2498"/>
      <c r="L77" s="2499"/>
      <c r="M77" s="2500" t="s">
        <v>189</v>
      </c>
      <c r="N77" s="2500" t="s">
        <v>189</v>
      </c>
      <c r="O77" s="2501">
        <f>SUM(O61,O65:O66)</f>
        <v>973.11300000000006</v>
      </c>
      <c r="P77" s="2502"/>
      <c r="Q77" s="2503">
        <f t="shared" si="1"/>
        <v>3.3009220509683357E-2</v>
      </c>
      <c r="R77" s="713"/>
      <c r="S77" s="716"/>
      <c r="T77" s="716"/>
      <c r="W77" s="106"/>
      <c r="X77" s="106"/>
      <c r="Y77" s="595"/>
      <c r="Z77" s="715"/>
      <c r="AA77" s="715"/>
      <c r="AB77" s="715"/>
      <c r="AC77" s="715"/>
      <c r="AD77" s="715"/>
      <c r="AE77" s="715"/>
      <c r="AF77" s="715"/>
      <c r="AG77" s="716"/>
      <c r="AH77" s="715"/>
      <c r="AI77" s="715"/>
      <c r="AJ77" s="715"/>
      <c r="AK77" s="715"/>
      <c r="AL77" s="716"/>
      <c r="AM77" s="709"/>
    </row>
    <row r="78" spans="1:39" s="707" customFormat="1" ht="12" customHeight="1" x14ac:dyDescent="0.3">
      <c r="G78" s="706" t="s">
        <v>1472</v>
      </c>
      <c r="H78" s="106"/>
      <c r="I78" s="106"/>
      <c r="J78" s="106"/>
      <c r="K78" s="595"/>
      <c r="L78" s="595"/>
      <c r="M78" s="595"/>
      <c r="N78" s="595"/>
      <c r="O78" s="106"/>
      <c r="P78" s="715"/>
      <c r="Q78" s="715"/>
      <c r="R78" s="713"/>
      <c r="S78" s="716"/>
      <c r="T78" s="716"/>
      <c r="W78" s="106"/>
      <c r="X78" s="106"/>
      <c r="Y78" s="595"/>
      <c r="Z78" s="715"/>
      <c r="AA78" s="715"/>
      <c r="AB78" s="715"/>
      <c r="AC78" s="715"/>
      <c r="AD78" s="715"/>
      <c r="AE78" s="715"/>
      <c r="AF78" s="715"/>
      <c r="AG78" s="716"/>
      <c r="AH78" s="715"/>
      <c r="AI78" s="715"/>
      <c r="AJ78" s="715"/>
      <c r="AK78" s="715"/>
      <c r="AL78" s="716"/>
    </row>
    <row r="79" spans="1:39" s="707" customFormat="1" ht="12" customHeight="1" x14ac:dyDescent="0.3">
      <c r="D79" s="705"/>
      <c r="E79" s="705"/>
      <c r="F79" s="705"/>
      <c r="G79" s="834" t="s">
        <v>1738</v>
      </c>
      <c r="J79" s="708"/>
      <c r="K79" s="708"/>
      <c r="M79" s="708"/>
      <c r="N79" s="708"/>
      <c r="O79" s="717"/>
      <c r="P79" s="708"/>
      <c r="Q79" s="710"/>
      <c r="R79" s="713"/>
      <c r="T79" s="711"/>
      <c r="U79" s="711"/>
      <c r="Y79" s="708"/>
      <c r="Z79" s="708"/>
      <c r="AA79" s="710"/>
      <c r="AB79" s="710"/>
      <c r="AC79" s="718"/>
      <c r="AD79" s="718"/>
      <c r="AE79" s="718"/>
      <c r="AF79" s="718"/>
      <c r="AG79" s="718"/>
      <c r="AH79" s="718"/>
      <c r="AI79" s="718"/>
      <c r="AJ79" s="711"/>
      <c r="AK79" s="711"/>
      <c r="AL79" s="711"/>
      <c r="AM79" s="711"/>
    </row>
    <row r="80" spans="1:39" s="707" customFormat="1" ht="12" customHeight="1" x14ac:dyDescent="0.3">
      <c r="D80" s="705"/>
      <c r="E80" s="705"/>
      <c r="F80" s="705"/>
      <c r="G80" s="706" t="s">
        <v>1473</v>
      </c>
      <c r="J80" s="708"/>
      <c r="K80" s="708"/>
      <c r="L80" s="708"/>
      <c r="N80" s="708"/>
      <c r="O80" s="708"/>
      <c r="P80" s="708"/>
      <c r="Q80" s="710"/>
      <c r="R80" s="713"/>
      <c r="T80" s="711"/>
      <c r="U80" s="711"/>
      <c r="Y80" s="708"/>
      <c r="Z80" s="708"/>
      <c r="AA80" s="710"/>
      <c r="AB80" s="710"/>
      <c r="AC80" s="718"/>
      <c r="AD80" s="718"/>
      <c r="AE80" s="718"/>
      <c r="AF80" s="718"/>
      <c r="AG80" s="718"/>
      <c r="AH80" s="711"/>
      <c r="AI80" s="718"/>
      <c r="AJ80" s="718"/>
      <c r="AK80" s="711"/>
      <c r="AL80" s="711"/>
      <c r="AM80" s="711"/>
    </row>
    <row r="81" spans="1:43" s="707" customFormat="1" ht="12" customHeight="1" x14ac:dyDescent="0.3">
      <c r="D81" s="705"/>
      <c r="E81" s="705"/>
      <c r="F81" s="705"/>
      <c r="G81" s="706" t="s">
        <v>1474</v>
      </c>
      <c r="J81" s="708"/>
      <c r="K81" s="708"/>
      <c r="L81" s="708"/>
      <c r="N81" s="708"/>
      <c r="O81" s="708"/>
      <c r="P81" s="708"/>
      <c r="Q81" s="710"/>
      <c r="R81" s="713"/>
      <c r="T81" s="711"/>
      <c r="U81" s="711"/>
      <c r="W81" s="716"/>
      <c r="Y81" s="708"/>
      <c r="Z81" s="708"/>
      <c r="AA81" s="710"/>
      <c r="AB81" s="710"/>
      <c r="AC81" s="718"/>
      <c r="AD81" s="718"/>
      <c r="AE81" s="718"/>
      <c r="AF81" s="718"/>
      <c r="AG81" s="718"/>
      <c r="AH81" s="711"/>
      <c r="AI81" s="718"/>
      <c r="AJ81" s="711"/>
      <c r="AK81" s="711"/>
      <c r="AL81" s="711"/>
      <c r="AM81" s="711"/>
    </row>
    <row r="82" spans="1:43" s="707" customFormat="1" ht="12" customHeight="1" x14ac:dyDescent="0.3">
      <c r="D82" s="705"/>
      <c r="E82" s="705"/>
      <c r="F82" s="705"/>
      <c r="G82" s="706" t="s">
        <v>1475</v>
      </c>
      <c r="J82" s="708"/>
      <c r="K82" s="708"/>
      <c r="L82" s="708"/>
      <c r="N82" s="708"/>
      <c r="O82" s="708"/>
      <c r="P82" s="708"/>
      <c r="Q82" s="710"/>
      <c r="R82" s="713"/>
      <c r="T82" s="711"/>
      <c r="U82" s="711"/>
      <c r="W82" s="716"/>
      <c r="Y82" s="708"/>
      <c r="Z82" s="708"/>
      <c r="AA82" s="710"/>
      <c r="AB82" s="710"/>
      <c r="AC82" s="718"/>
      <c r="AD82" s="718"/>
      <c r="AE82" s="718"/>
      <c r="AF82" s="718"/>
      <c r="AG82" s="718"/>
      <c r="AH82" s="711"/>
      <c r="AI82" s="718"/>
      <c r="AJ82" s="711"/>
      <c r="AK82" s="711"/>
      <c r="AL82" s="711"/>
      <c r="AM82" s="711"/>
    </row>
    <row r="83" spans="1:43" s="707" customFormat="1" ht="12" customHeight="1" x14ac:dyDescent="0.3">
      <c r="D83" s="705"/>
      <c r="E83" s="705"/>
      <c r="F83" s="705"/>
      <c r="G83" s="706" t="s">
        <v>1476</v>
      </c>
      <c r="J83" s="708"/>
      <c r="K83" s="708"/>
      <c r="L83" s="708"/>
      <c r="N83" s="708"/>
      <c r="O83" s="708"/>
      <c r="P83" s="708"/>
      <c r="Q83" s="710"/>
      <c r="R83" s="713"/>
      <c r="T83" s="711"/>
      <c r="U83" s="711"/>
      <c r="W83" s="716"/>
      <c r="Y83" s="708"/>
      <c r="Z83" s="708"/>
      <c r="AA83" s="710"/>
      <c r="AB83" s="710"/>
      <c r="AC83" s="718"/>
      <c r="AD83" s="718"/>
      <c r="AE83" s="718"/>
      <c r="AF83" s="718"/>
      <c r="AG83" s="718"/>
      <c r="AH83" s="711"/>
      <c r="AI83" s="718"/>
      <c r="AJ83" s="711"/>
      <c r="AK83" s="711"/>
      <c r="AL83" s="711"/>
      <c r="AM83" s="711"/>
    </row>
    <row r="84" spans="1:43" s="707" customFormat="1" ht="12" customHeight="1" x14ac:dyDescent="0.3">
      <c r="D84" s="705"/>
      <c r="E84" s="705"/>
      <c r="F84" s="705"/>
      <c r="G84" s="705"/>
      <c r="J84" s="708"/>
      <c r="K84" s="708"/>
      <c r="L84" s="708"/>
      <c r="N84" s="708"/>
      <c r="O84" s="708"/>
      <c r="P84" s="708"/>
      <c r="Q84" s="710"/>
      <c r="R84" s="713"/>
      <c r="T84" s="711"/>
      <c r="U84" s="711"/>
      <c r="W84" s="716"/>
      <c r="Y84" s="708"/>
      <c r="Z84" s="708"/>
      <c r="AA84" s="710"/>
      <c r="AB84" s="710"/>
      <c r="AC84" s="718"/>
      <c r="AD84" s="718"/>
      <c r="AE84" s="718"/>
      <c r="AF84" s="718"/>
      <c r="AG84" s="718"/>
      <c r="AH84" s="711"/>
      <c r="AI84" s="718"/>
      <c r="AJ84" s="711"/>
      <c r="AK84" s="711"/>
      <c r="AL84" s="711"/>
      <c r="AM84" s="711"/>
    </row>
    <row r="85" spans="1:43" ht="14.4" x14ac:dyDescent="0.3">
      <c r="A85" s="707"/>
      <c r="B85" s="707"/>
      <c r="D85"/>
      <c r="E85"/>
      <c r="F85"/>
      <c r="L85" s="421"/>
      <c r="Q85" s="26"/>
      <c r="R85" s="713"/>
    </row>
    <row r="86" spans="1:43" ht="14.4" x14ac:dyDescent="0.3">
      <c r="A86" s="707"/>
      <c r="B86" s="707"/>
      <c r="D86"/>
      <c r="E86"/>
      <c r="F86"/>
      <c r="G86" s="2389" t="s">
        <v>1477</v>
      </c>
      <c r="H86" s="440"/>
      <c r="I86" s="440"/>
      <c r="J86" s="440"/>
      <c r="K86" s="1091"/>
      <c r="L86" s="440"/>
      <c r="M86" s="440"/>
      <c r="N86" s="440"/>
      <c r="O86" s="1091"/>
      <c r="P86" s="1091"/>
      <c r="Q86" s="440"/>
      <c r="R86" s="1091"/>
      <c r="S86" s="440"/>
      <c r="T86" s="440"/>
      <c r="U86" s="440"/>
      <c r="V86" s="440"/>
      <c r="W86" s="440"/>
      <c r="X86" s="440"/>
      <c r="Y86" s="440"/>
      <c r="Z86" s="1091"/>
      <c r="AA86" s="440"/>
      <c r="AB86" s="440"/>
      <c r="AC86" s="1091"/>
      <c r="AD86" s="440"/>
      <c r="AE86" s="440"/>
      <c r="AF86" s="440"/>
      <c r="AG86" s="440"/>
      <c r="AH86" s="440"/>
      <c r="AI86" s="440"/>
      <c r="AJ86" s="440"/>
      <c r="AK86" s="440"/>
      <c r="AL86" s="440"/>
      <c r="AM86" s="440"/>
      <c r="AN86" s="440"/>
      <c r="AO86" s="440"/>
      <c r="AP86" s="440"/>
      <c r="AQ86" s="440"/>
    </row>
    <row r="87" spans="1:43" s="707" customFormat="1" ht="32.25" customHeight="1" x14ac:dyDescent="0.3">
      <c r="C87" s="14"/>
      <c r="D87" s="96"/>
      <c r="E87" s="96"/>
      <c r="F87" s="96"/>
      <c r="G87" s="1125"/>
      <c r="H87" s="1126"/>
      <c r="I87" s="1127"/>
      <c r="J87" s="2980" t="s">
        <v>1232</v>
      </c>
      <c r="K87" s="3007"/>
      <c r="L87" s="3002"/>
      <c r="M87" s="3008" t="s">
        <v>1233</v>
      </c>
      <c r="N87" s="3007"/>
      <c r="O87" s="2980"/>
      <c r="P87" s="2980"/>
      <c r="Q87" s="3007"/>
      <c r="R87" s="2980"/>
      <c r="S87" s="2980"/>
      <c r="T87" s="2980"/>
      <c r="U87" s="3002"/>
      <c r="V87" s="3008" t="s">
        <v>1223</v>
      </c>
      <c r="W87" s="2980"/>
      <c r="X87" s="2980"/>
      <c r="Y87" s="2980"/>
      <c r="Z87" s="2980"/>
      <c r="AA87" s="3002"/>
      <c r="AB87" s="3008" t="s">
        <v>1226</v>
      </c>
      <c r="AC87" s="2980"/>
      <c r="AD87" s="2980"/>
      <c r="AE87" s="2980"/>
      <c r="AF87" s="2980"/>
      <c r="AG87" s="2980"/>
      <c r="AH87" s="2980"/>
      <c r="AI87" s="2980"/>
      <c r="AJ87" s="3020"/>
      <c r="AK87" s="3010" t="s">
        <v>1242</v>
      </c>
      <c r="AL87" s="3011"/>
      <c r="AM87" s="3012"/>
      <c r="AN87" s="3005" t="s">
        <v>732</v>
      </c>
      <c r="AO87" s="2980"/>
      <c r="AP87" s="2980"/>
      <c r="AQ87" s="2980"/>
    </row>
    <row r="88" spans="1:43" s="707" customFormat="1" x14ac:dyDescent="0.3">
      <c r="G88" s="1126"/>
      <c r="H88" s="1126"/>
      <c r="I88" s="1126"/>
      <c r="J88" s="3008"/>
      <c r="K88" s="3008"/>
      <c r="L88" s="3008"/>
      <c r="M88" s="3008" t="s">
        <v>1478</v>
      </c>
      <c r="N88" s="2980"/>
      <c r="O88" s="2980"/>
      <c r="P88" s="2980" t="s">
        <v>1479</v>
      </c>
      <c r="Q88" s="3008"/>
      <c r="R88" s="3008"/>
      <c r="S88" s="2980" t="s">
        <v>1222</v>
      </c>
      <c r="T88" s="3008"/>
      <c r="U88" s="3009"/>
      <c r="V88" s="2980" t="s">
        <v>1626</v>
      </c>
      <c r="W88" s="3008"/>
      <c r="X88" s="3008"/>
      <c r="Y88" s="2980" t="s">
        <v>1283</v>
      </c>
      <c r="Z88" s="3008"/>
      <c r="AA88" s="3009"/>
      <c r="AB88" s="3008" t="s">
        <v>1284</v>
      </c>
      <c r="AC88" s="2980"/>
      <c r="AD88" s="2980"/>
      <c r="AE88" s="2980" t="s">
        <v>1228</v>
      </c>
      <c r="AF88" s="2980"/>
      <c r="AG88" s="2980"/>
      <c r="AH88" s="2980" t="s">
        <v>1480</v>
      </c>
      <c r="AI88" s="2980"/>
      <c r="AJ88" s="3020"/>
      <c r="AK88" s="3010" t="s">
        <v>1243</v>
      </c>
      <c r="AL88" s="3011"/>
      <c r="AM88" s="3012"/>
      <c r="AN88" s="976"/>
      <c r="AO88" s="976"/>
      <c r="AP88" s="1128"/>
      <c r="AQ88" s="976"/>
    </row>
    <row r="89" spans="1:43" s="707" customFormat="1" ht="16.2" x14ac:dyDescent="0.3">
      <c r="G89" s="975"/>
      <c r="H89" s="975" t="s">
        <v>1455</v>
      </c>
      <c r="I89" s="975"/>
      <c r="J89" s="984" t="s">
        <v>1481</v>
      </c>
      <c r="K89" s="976" t="s">
        <v>1464</v>
      </c>
      <c r="L89" s="1128" t="s">
        <v>1461</v>
      </c>
      <c r="M89" s="984" t="s">
        <v>1458</v>
      </c>
      <c r="N89" s="976" t="s">
        <v>1464</v>
      </c>
      <c r="O89" s="976" t="s">
        <v>1461</v>
      </c>
      <c r="P89" s="976" t="s">
        <v>1458</v>
      </c>
      <c r="Q89" s="976" t="s">
        <v>1464</v>
      </c>
      <c r="R89" s="976" t="s">
        <v>1461</v>
      </c>
      <c r="S89" s="976" t="s">
        <v>1458</v>
      </c>
      <c r="T89" s="976" t="s">
        <v>1464</v>
      </c>
      <c r="U89" s="1128" t="s">
        <v>1461</v>
      </c>
      <c r="V89" s="976" t="s">
        <v>1458</v>
      </c>
      <c r="W89" s="976" t="s">
        <v>1464</v>
      </c>
      <c r="X89" s="976" t="s">
        <v>1461</v>
      </c>
      <c r="Y89" s="976" t="s">
        <v>1458</v>
      </c>
      <c r="Z89" s="976" t="s">
        <v>1464</v>
      </c>
      <c r="AA89" s="1128" t="s">
        <v>1461</v>
      </c>
      <c r="AB89" s="984" t="s">
        <v>1458</v>
      </c>
      <c r="AC89" s="976" t="s">
        <v>1464</v>
      </c>
      <c r="AD89" s="976" t="s">
        <v>1461</v>
      </c>
      <c r="AE89" s="976" t="s">
        <v>1458</v>
      </c>
      <c r="AF89" s="976" t="s">
        <v>1464</v>
      </c>
      <c r="AG89" s="976" t="s">
        <v>1461</v>
      </c>
      <c r="AH89" s="976" t="s">
        <v>1458</v>
      </c>
      <c r="AI89" s="976" t="s">
        <v>1464</v>
      </c>
      <c r="AJ89" s="1129" t="s">
        <v>1461</v>
      </c>
      <c r="AK89" s="1092" t="s">
        <v>1458</v>
      </c>
      <c r="AL89" s="1093" t="s">
        <v>1464</v>
      </c>
      <c r="AM89" s="1130" t="s">
        <v>1461</v>
      </c>
      <c r="AN89" s="976" t="s">
        <v>1458</v>
      </c>
      <c r="AO89" s="976" t="s">
        <v>1464</v>
      </c>
      <c r="AP89" s="1157" t="s">
        <v>1461</v>
      </c>
      <c r="AQ89" s="976" t="s">
        <v>1482</v>
      </c>
    </row>
    <row r="90" spans="1:43" s="707" customFormat="1" ht="15" customHeight="1" x14ac:dyDescent="0.25">
      <c r="G90" s="784" t="s">
        <v>1483</v>
      </c>
      <c r="H90" s="440" t="s">
        <v>1460</v>
      </c>
      <c r="I90" s="440"/>
      <c r="J90" s="1131"/>
      <c r="K90" s="1132"/>
      <c r="L90" s="1133"/>
      <c r="M90" s="1131">
        <v>114</v>
      </c>
      <c r="N90" s="1132" t="s">
        <v>635</v>
      </c>
      <c r="O90" s="1133" t="s">
        <v>635</v>
      </c>
      <c r="P90" s="1134" t="s">
        <v>635</v>
      </c>
      <c r="Q90" s="1135" t="s">
        <v>635</v>
      </c>
      <c r="R90" s="1133" t="s">
        <v>635</v>
      </c>
      <c r="S90" s="1094" t="s">
        <v>635</v>
      </c>
      <c r="T90" s="935" t="s">
        <v>635</v>
      </c>
      <c r="U90" s="1095" t="s">
        <v>635</v>
      </c>
      <c r="V90" s="1132">
        <v>0</v>
      </c>
      <c r="W90" s="1132" t="s">
        <v>635</v>
      </c>
      <c r="X90" s="1136" t="s">
        <v>635</v>
      </c>
      <c r="Y90" s="1132" t="s">
        <v>635</v>
      </c>
      <c r="Z90" s="1132" t="s">
        <v>635</v>
      </c>
      <c r="AA90" s="1136" t="s">
        <v>635</v>
      </c>
      <c r="AB90" s="1094" t="s">
        <v>635</v>
      </c>
      <c r="AC90" s="935" t="s">
        <v>635</v>
      </c>
      <c r="AD90" s="1095" t="s">
        <v>635</v>
      </c>
      <c r="AE90" s="1096"/>
      <c r="AF90" s="935" t="s">
        <v>635</v>
      </c>
      <c r="AG90" s="1097" t="s">
        <v>635</v>
      </c>
      <c r="AH90" s="1131">
        <v>48.587199999999996</v>
      </c>
      <c r="AI90" s="1135" t="s">
        <v>635</v>
      </c>
      <c r="AJ90" s="1137" t="s">
        <v>635</v>
      </c>
      <c r="AK90" s="1098" t="s">
        <v>1484</v>
      </c>
      <c r="AL90" s="935"/>
      <c r="AM90" s="1138"/>
      <c r="AN90" s="935">
        <f>SUM(J90,M90,P90,S90,V90,Y90,AB90,AE90,AH90,AK90)</f>
        <v>162.5872</v>
      </c>
      <c r="AO90" s="935">
        <f t="shared" ref="AO90:AP93" si="3">SUM(K90,N90,Q90,T90,W90,Z90,AC90,AF90,AI90,AL90)</f>
        <v>0</v>
      </c>
      <c r="AP90" s="1138">
        <f t="shared" si="3"/>
        <v>0</v>
      </c>
      <c r="AQ90" s="935">
        <f>SUM(AN90:AP90)</f>
        <v>162.5872</v>
      </c>
    </row>
    <row r="91" spans="1:43" s="707" customFormat="1" x14ac:dyDescent="0.25">
      <c r="G91" s="1099"/>
      <c r="H91" s="1100" t="s">
        <v>1485</v>
      </c>
      <c r="I91" s="1100"/>
      <c r="J91" s="1101"/>
      <c r="K91" s="1102"/>
      <c r="L91" s="1103">
        <v>1028.4213333333335</v>
      </c>
      <c r="M91" s="1101">
        <v>16231.926957792472</v>
      </c>
      <c r="N91" s="1102" t="s">
        <v>635</v>
      </c>
      <c r="O91" s="1103" t="s">
        <v>635</v>
      </c>
      <c r="P91" s="1101">
        <v>821</v>
      </c>
      <c r="Q91" s="993" t="s">
        <v>635</v>
      </c>
      <c r="R91" s="1103" t="s">
        <v>635</v>
      </c>
      <c r="S91" s="1101">
        <v>50.956000000000003</v>
      </c>
      <c r="T91" s="993" t="s">
        <v>635</v>
      </c>
      <c r="U91" s="1103" t="s">
        <v>635</v>
      </c>
      <c r="V91" s="993">
        <v>2023.2471</v>
      </c>
      <c r="W91" s="993">
        <v>350.31155000000007</v>
      </c>
      <c r="X91" s="1103" t="s">
        <v>635</v>
      </c>
      <c r="Y91" s="993" t="s">
        <v>635</v>
      </c>
      <c r="Z91" s="993">
        <v>586.99</v>
      </c>
      <c r="AA91" s="1103">
        <v>159.505</v>
      </c>
      <c r="AB91" s="1101">
        <v>7.851</v>
      </c>
      <c r="AC91" s="993" t="s">
        <v>635</v>
      </c>
      <c r="AD91" s="1103">
        <v>82.768000000000001</v>
      </c>
      <c r="AE91" s="1101" t="s">
        <v>635</v>
      </c>
      <c r="AF91" s="993" t="s">
        <v>635</v>
      </c>
      <c r="AG91" s="1103">
        <v>1416</v>
      </c>
      <c r="AH91" s="1101" t="s">
        <v>635</v>
      </c>
      <c r="AI91" s="993">
        <v>2965.6020532468165</v>
      </c>
      <c r="AJ91" s="1104">
        <v>443.78453426672326</v>
      </c>
      <c r="AK91" s="1139"/>
      <c r="AL91" s="1140">
        <v>350</v>
      </c>
      <c r="AM91" s="1141">
        <v>1689</v>
      </c>
      <c r="AN91" s="993">
        <f t="shared" ref="AN91:AN93" si="4">SUM(J91,M91,P91,S91,V91,Y91,AB91,AE91,AH91,AK91)</f>
        <v>19134.981057792469</v>
      </c>
      <c r="AO91" s="993">
        <f t="shared" si="3"/>
        <v>4252.9036032468166</v>
      </c>
      <c r="AP91" s="1158">
        <f t="shared" si="3"/>
        <v>4819.4788676000571</v>
      </c>
      <c r="AQ91" s="993">
        <f t="shared" ref="AQ91:AQ93" si="5">SUM(AN91:AP91)</f>
        <v>28207.363528639344</v>
      </c>
    </row>
    <row r="92" spans="1:43" s="707" customFormat="1" x14ac:dyDescent="0.25">
      <c r="G92" s="784"/>
      <c r="H92" s="440" t="s">
        <v>1459</v>
      </c>
      <c r="I92" s="440"/>
      <c r="J92" s="1131">
        <v>74</v>
      </c>
      <c r="K92" s="1132"/>
      <c r="L92" s="1133"/>
      <c r="M92" s="1134" t="s">
        <v>635</v>
      </c>
      <c r="N92" s="1132" t="s">
        <v>635</v>
      </c>
      <c r="O92" s="1133" t="s">
        <v>635</v>
      </c>
      <c r="P92" s="1134" t="s">
        <v>635</v>
      </c>
      <c r="Q92" s="1135" t="s">
        <v>635</v>
      </c>
      <c r="R92" s="1133" t="s">
        <v>635</v>
      </c>
      <c r="S92" s="1094" t="s">
        <v>635</v>
      </c>
      <c r="T92" s="935" t="s">
        <v>635</v>
      </c>
      <c r="U92" s="1095" t="s">
        <v>635</v>
      </c>
      <c r="V92" s="1132" t="s">
        <v>635</v>
      </c>
      <c r="W92" s="1132" t="s">
        <v>635</v>
      </c>
      <c r="X92" s="1136" t="s">
        <v>635</v>
      </c>
      <c r="Y92" s="1132" t="s">
        <v>635</v>
      </c>
      <c r="Z92" s="1132" t="s">
        <v>635</v>
      </c>
      <c r="AA92" s="1136" t="s">
        <v>635</v>
      </c>
      <c r="AB92" s="1096">
        <v>10.272</v>
      </c>
      <c r="AC92" s="935" t="s">
        <v>635</v>
      </c>
      <c r="AD92" s="1095" t="s">
        <v>635</v>
      </c>
      <c r="AE92" s="1096">
        <v>52.7</v>
      </c>
      <c r="AF92" s="935" t="s">
        <v>635</v>
      </c>
      <c r="AG92" s="1095"/>
      <c r="AH92" s="1134" t="s">
        <v>635</v>
      </c>
      <c r="AI92" s="1132" t="s">
        <v>635</v>
      </c>
      <c r="AJ92" s="1142" t="s">
        <v>635</v>
      </c>
      <c r="AK92" s="1105"/>
      <c r="AL92" s="935"/>
      <c r="AM92" s="1138"/>
      <c r="AN92" s="935">
        <f t="shared" si="4"/>
        <v>136.97200000000001</v>
      </c>
      <c r="AO92" s="935">
        <f t="shared" si="3"/>
        <v>0</v>
      </c>
      <c r="AP92" s="1138">
        <f t="shared" si="3"/>
        <v>0</v>
      </c>
      <c r="AQ92" s="935">
        <f t="shared" si="5"/>
        <v>136.97200000000001</v>
      </c>
    </row>
    <row r="93" spans="1:43" s="707" customFormat="1" x14ac:dyDescent="0.25">
      <c r="G93" s="1099"/>
      <c r="H93" s="1100" t="s">
        <v>1486</v>
      </c>
      <c r="I93" s="1100"/>
      <c r="J93" s="1101"/>
      <c r="K93" s="1102"/>
      <c r="L93" s="1103"/>
      <c r="M93" s="1106" t="s">
        <v>635</v>
      </c>
      <c r="N93" s="1102" t="s">
        <v>635</v>
      </c>
      <c r="O93" s="1103" t="s">
        <v>635</v>
      </c>
      <c r="P93" s="1106" t="s">
        <v>635</v>
      </c>
      <c r="Q93" s="993" t="s">
        <v>635</v>
      </c>
      <c r="R93" s="1103" t="s">
        <v>635</v>
      </c>
      <c r="S93" s="1106" t="s">
        <v>635</v>
      </c>
      <c r="T93" s="993" t="s">
        <v>635</v>
      </c>
      <c r="U93" s="1103" t="s">
        <v>635</v>
      </c>
      <c r="V93" s="1102" t="s">
        <v>635</v>
      </c>
      <c r="W93" s="1102" t="s">
        <v>635</v>
      </c>
      <c r="X93" s="1107" t="s">
        <v>635</v>
      </c>
      <c r="Y93" s="1102" t="s">
        <v>635</v>
      </c>
      <c r="Z93" s="1102" t="s">
        <v>635</v>
      </c>
      <c r="AA93" s="1107" t="s">
        <v>635</v>
      </c>
      <c r="AB93" s="1101" t="s">
        <v>635</v>
      </c>
      <c r="AC93" s="993" t="s">
        <v>635</v>
      </c>
      <c r="AD93" s="1103">
        <v>326.33199999999999</v>
      </c>
      <c r="AE93" s="1101">
        <v>1.7809999999999999</v>
      </c>
      <c r="AF93" s="993" t="s">
        <v>635</v>
      </c>
      <c r="AG93" s="1103">
        <v>645</v>
      </c>
      <c r="AH93" s="1101" t="s">
        <v>635</v>
      </c>
      <c r="AI93" s="1102" t="s">
        <v>635</v>
      </c>
      <c r="AJ93" s="1104" t="s">
        <v>635</v>
      </c>
      <c r="AK93" s="1139"/>
      <c r="AL93" s="1140"/>
      <c r="AM93" s="1141"/>
      <c r="AN93" s="993">
        <f t="shared" si="4"/>
        <v>1.7809999999999999</v>
      </c>
      <c r="AO93" s="993">
        <f t="shared" si="3"/>
        <v>0</v>
      </c>
      <c r="AP93" s="1158">
        <f t="shared" si="3"/>
        <v>971.33199999999999</v>
      </c>
      <c r="AQ93" s="993">
        <f t="shared" si="5"/>
        <v>973.11299999999994</v>
      </c>
    </row>
    <row r="94" spans="1:43" s="707" customFormat="1" x14ac:dyDescent="0.25">
      <c r="G94" s="1108"/>
      <c r="H94" s="1109" t="s">
        <v>761</v>
      </c>
      <c r="I94" s="1110"/>
      <c r="J94" s="1143">
        <v>74</v>
      </c>
      <c r="K94" s="1144">
        <v>0</v>
      </c>
      <c r="L94" s="1145">
        <f>L91</f>
        <v>1028.4213333333335</v>
      </c>
      <c r="M94" s="1143">
        <f>SUM(M90:M93)</f>
        <v>16345.926957792472</v>
      </c>
      <c r="N94" s="1146" t="s">
        <v>635</v>
      </c>
      <c r="O94" s="1145" t="s">
        <v>635</v>
      </c>
      <c r="P94" s="1143">
        <v>821</v>
      </c>
      <c r="Q94" s="1147" t="s">
        <v>635</v>
      </c>
      <c r="R94" s="1145" t="s">
        <v>635</v>
      </c>
      <c r="S94" s="1111">
        <f>SUM(S90:S93)</f>
        <v>50.956000000000003</v>
      </c>
      <c r="T94" s="1112" t="s">
        <v>635</v>
      </c>
      <c r="U94" s="1113" t="s">
        <v>635</v>
      </c>
      <c r="V94" s="1144">
        <f>SUM(V90:V93)</f>
        <v>2023.2471</v>
      </c>
      <c r="W94" s="1144">
        <f>SUM(W90:W93)</f>
        <v>350.31155000000007</v>
      </c>
      <c r="X94" s="1148" t="s">
        <v>635</v>
      </c>
      <c r="Y94" s="1144" t="s">
        <v>635</v>
      </c>
      <c r="Z94" s="1144">
        <f>SUM(Z90:Z93)</f>
        <v>586.99</v>
      </c>
      <c r="AA94" s="1148">
        <f>SUM(AA90:AA93)</f>
        <v>159.505</v>
      </c>
      <c r="AB94" s="1111">
        <f>SUM(AB90:AB93)</f>
        <v>18.123000000000001</v>
      </c>
      <c r="AC94" s="1112" t="s">
        <v>635</v>
      </c>
      <c r="AD94" s="1113">
        <f>SUM(AD90:AD93)</f>
        <v>409.1</v>
      </c>
      <c r="AE94" s="1112">
        <f>SUM(AE90:AE93)</f>
        <v>54.481000000000002</v>
      </c>
      <c r="AF94" s="1112" t="s">
        <v>635</v>
      </c>
      <c r="AG94" s="1113">
        <f>SUM(AG90:AG93)</f>
        <v>2061</v>
      </c>
      <c r="AH94" s="1147">
        <v>49</v>
      </c>
      <c r="AI94" s="1147">
        <v>2966</v>
      </c>
      <c r="AJ94" s="1149">
        <v>444</v>
      </c>
      <c r="AK94" s="1114">
        <v>0</v>
      </c>
      <c r="AL94" s="1112">
        <f>SUM(AL90:AL93)</f>
        <v>350</v>
      </c>
      <c r="AM94" s="1150">
        <f>SUM(AM90:AM93)</f>
        <v>1689</v>
      </c>
      <c r="AN94" s="1151">
        <f>SUM(AN90:AN93)</f>
        <v>19436.321257792471</v>
      </c>
      <c r="AO94" s="1151">
        <f t="shared" ref="AO94:AP94" si="6">SUM(AO90:AO93)</f>
        <v>4252.9036032468166</v>
      </c>
      <c r="AP94" s="1150">
        <f t="shared" si="6"/>
        <v>5790.8108676000575</v>
      </c>
      <c r="AQ94" s="1151">
        <f>SUM(AQ90:AQ93)</f>
        <v>29480.035728639348</v>
      </c>
    </row>
    <row r="95" spans="1:43" s="707" customFormat="1" ht="15" customHeight="1" x14ac:dyDescent="0.25">
      <c r="G95" s="1159" t="s">
        <v>1487</v>
      </c>
      <c r="H95" s="1100" t="s">
        <v>1460</v>
      </c>
      <c r="I95" s="1100"/>
      <c r="J95" s="1101"/>
      <c r="K95" s="1102"/>
      <c r="L95" s="1107"/>
      <c r="M95" s="1101">
        <v>7078.9470000000001</v>
      </c>
      <c r="N95" s="1102" t="s">
        <v>635</v>
      </c>
      <c r="O95" s="1103" t="s">
        <v>635</v>
      </c>
      <c r="P95" s="1101" t="s">
        <v>635</v>
      </c>
      <c r="Q95" s="993" t="s">
        <v>635</v>
      </c>
      <c r="R95" s="1103" t="s">
        <v>635</v>
      </c>
      <c r="S95" s="1106" t="s">
        <v>635</v>
      </c>
      <c r="T95" s="993" t="s">
        <v>635</v>
      </c>
      <c r="U95" s="1103" t="s">
        <v>635</v>
      </c>
      <c r="V95" s="1102" t="s">
        <v>635</v>
      </c>
      <c r="W95" s="1102" t="s">
        <v>635</v>
      </c>
      <c r="X95" s="1107" t="s">
        <v>635</v>
      </c>
      <c r="Y95" s="1102" t="s">
        <v>635</v>
      </c>
      <c r="Z95" s="1102" t="s">
        <v>635</v>
      </c>
      <c r="AA95" s="1107" t="s">
        <v>635</v>
      </c>
      <c r="AB95" s="1101" t="s">
        <v>635</v>
      </c>
      <c r="AC95" s="993" t="s">
        <v>635</v>
      </c>
      <c r="AD95" s="1103" t="s">
        <v>635</v>
      </c>
      <c r="AE95" s="1101" t="s">
        <v>635</v>
      </c>
      <c r="AF95" s="993" t="s">
        <v>635</v>
      </c>
      <c r="AG95" s="1103" t="s">
        <v>635</v>
      </c>
      <c r="AH95" s="1101" t="s">
        <v>635</v>
      </c>
      <c r="AI95" s="993" t="s">
        <v>635</v>
      </c>
      <c r="AJ95" s="1104" t="s">
        <v>635</v>
      </c>
      <c r="AK95" s="1139"/>
      <c r="AL95" s="1140"/>
      <c r="AM95" s="1141"/>
      <c r="AN95" s="993">
        <f>SUM(J95,M95,P95,S95,V95,Y95,AB95,AE95,AH95,AK95)</f>
        <v>7078.9470000000001</v>
      </c>
      <c r="AO95" s="993">
        <f t="shared" ref="AO95:AP100" si="7">SUM(K95,N95,Q95,T95,W95,Z95,AC95,AF95,AI95,AL95)</f>
        <v>0</v>
      </c>
      <c r="AP95" s="1158">
        <f t="shared" si="7"/>
        <v>0</v>
      </c>
      <c r="AQ95" s="993">
        <f>SUM(AN95:AP95)</f>
        <v>7078.9470000000001</v>
      </c>
    </row>
    <row r="96" spans="1:43" s="707" customFormat="1" x14ac:dyDescent="0.25">
      <c r="G96" s="784"/>
      <c r="H96" s="440" t="s">
        <v>1485</v>
      </c>
      <c r="I96" s="440"/>
      <c r="J96" s="1131"/>
      <c r="K96" s="1132"/>
      <c r="L96" s="1133">
        <v>541.6213333333335</v>
      </c>
      <c r="M96" s="1131">
        <v>8276.6306123767317</v>
      </c>
      <c r="N96" s="1132" t="s">
        <v>635</v>
      </c>
      <c r="O96" s="1133" t="s">
        <v>635</v>
      </c>
      <c r="P96" s="1131" t="s">
        <v>635</v>
      </c>
      <c r="Q96" s="1135" t="s">
        <v>635</v>
      </c>
      <c r="R96" s="1133" t="s">
        <v>635</v>
      </c>
      <c r="S96" s="1094" t="s">
        <v>635</v>
      </c>
      <c r="T96" s="935" t="s">
        <v>635</v>
      </c>
      <c r="U96" s="1095" t="s">
        <v>635</v>
      </c>
      <c r="V96" s="1132">
        <v>342.73897668594947</v>
      </c>
      <c r="W96" s="1132" t="s">
        <v>635</v>
      </c>
      <c r="X96" s="1136" t="s">
        <v>635</v>
      </c>
      <c r="Y96" s="1132" t="s">
        <v>635</v>
      </c>
      <c r="Z96" s="1132" t="s">
        <v>635</v>
      </c>
      <c r="AA96" s="1136" t="s">
        <v>635</v>
      </c>
      <c r="AB96" s="1096" t="s">
        <v>635</v>
      </c>
      <c r="AC96" s="935" t="s">
        <v>635</v>
      </c>
      <c r="AD96" s="1095" t="s">
        <v>635</v>
      </c>
      <c r="AE96" s="1096" t="s">
        <v>635</v>
      </c>
      <c r="AF96" s="935" t="s">
        <v>635</v>
      </c>
      <c r="AG96" s="1095"/>
      <c r="AH96" s="1131" t="s">
        <v>635</v>
      </c>
      <c r="AI96" s="1135" t="s">
        <v>635</v>
      </c>
      <c r="AJ96" s="1137">
        <v>694</v>
      </c>
      <c r="AK96" s="1105"/>
      <c r="AL96" s="935"/>
      <c r="AM96" s="1138"/>
      <c r="AN96" s="935">
        <f t="shared" ref="AN96:AN100" si="8">SUM(J96,M96,P96,S96,V96,Y96,AB96,AE96,AH96,AK96)</f>
        <v>8619.3695890626805</v>
      </c>
      <c r="AO96" s="935">
        <f t="shared" si="7"/>
        <v>0</v>
      </c>
      <c r="AP96" s="1138">
        <f t="shared" si="7"/>
        <v>1235.6213333333335</v>
      </c>
      <c r="AQ96" s="935">
        <f t="shared" ref="AQ96:AQ100" si="9">SUM(AN96:AP96)</f>
        <v>9854.990922396013</v>
      </c>
    </row>
    <row r="97" spans="3:44" s="707" customFormat="1" x14ac:dyDescent="0.25">
      <c r="G97" s="1099"/>
      <c r="H97" s="1100" t="s">
        <v>1488</v>
      </c>
      <c r="I97" s="1100"/>
      <c r="J97" s="1101"/>
      <c r="K97" s="1102"/>
      <c r="L97" s="1107"/>
      <c r="M97" s="1106">
        <v>0</v>
      </c>
      <c r="N97" s="1102" t="s">
        <v>635</v>
      </c>
      <c r="O97" s="1103" t="s">
        <v>635</v>
      </c>
      <c r="P97" s="1101" t="s">
        <v>635</v>
      </c>
      <c r="Q97" s="993" t="s">
        <v>635</v>
      </c>
      <c r="R97" s="1103" t="s">
        <v>635</v>
      </c>
      <c r="S97" s="1106" t="s">
        <v>635</v>
      </c>
      <c r="T97" s="993" t="s">
        <v>635</v>
      </c>
      <c r="U97" s="1103" t="s">
        <v>635</v>
      </c>
      <c r="V97" s="1102" t="s">
        <v>635</v>
      </c>
      <c r="W97" s="1102" t="s">
        <v>635</v>
      </c>
      <c r="X97" s="1107" t="s">
        <v>635</v>
      </c>
      <c r="Y97" s="1102" t="s">
        <v>635</v>
      </c>
      <c r="Z97" s="1102" t="s">
        <v>635</v>
      </c>
      <c r="AA97" s="1107" t="s">
        <v>635</v>
      </c>
      <c r="AB97" s="1101" t="s">
        <v>635</v>
      </c>
      <c r="AC97" s="993" t="s">
        <v>635</v>
      </c>
      <c r="AD97" s="1103" t="s">
        <v>635</v>
      </c>
      <c r="AE97" s="1101" t="s">
        <v>635</v>
      </c>
      <c r="AF97" s="993" t="s">
        <v>635</v>
      </c>
      <c r="AG97" s="1103" t="s">
        <v>635</v>
      </c>
      <c r="AH97" s="1101" t="s">
        <v>635</v>
      </c>
      <c r="AI97" s="993" t="s">
        <v>635</v>
      </c>
      <c r="AJ97" s="1104" t="s">
        <v>635</v>
      </c>
      <c r="AK97" s="1139"/>
      <c r="AL97" s="1140"/>
      <c r="AM97" s="1141"/>
      <c r="AN97" s="993">
        <f t="shared" si="8"/>
        <v>0</v>
      </c>
      <c r="AO97" s="993">
        <f t="shared" si="7"/>
        <v>0</v>
      </c>
      <c r="AP97" s="1158">
        <f t="shared" si="7"/>
        <v>0</v>
      </c>
      <c r="AQ97" s="993">
        <f t="shared" si="9"/>
        <v>0</v>
      </c>
    </row>
    <row r="98" spans="3:44" s="707" customFormat="1" x14ac:dyDescent="0.25">
      <c r="G98" s="784"/>
      <c r="H98" s="1115" t="s">
        <v>1489</v>
      </c>
      <c r="I98" s="440"/>
      <c r="J98" s="1131"/>
      <c r="K98" s="1132"/>
      <c r="L98" s="1133">
        <v>372</v>
      </c>
      <c r="M98" s="1131">
        <v>234.47693280000004</v>
      </c>
      <c r="N98" s="1132" t="s">
        <v>635</v>
      </c>
      <c r="O98" s="1133" t="s">
        <v>635</v>
      </c>
      <c r="P98" s="1131" t="s">
        <v>635</v>
      </c>
      <c r="Q98" s="1135" t="s">
        <v>635</v>
      </c>
      <c r="R98" s="1133" t="s">
        <v>635</v>
      </c>
      <c r="S98" s="1096">
        <f>0.22*S94</f>
        <v>11.210320000000001</v>
      </c>
      <c r="T98" s="935" t="s">
        <v>635</v>
      </c>
      <c r="U98" s="1095" t="s">
        <v>635</v>
      </c>
      <c r="V98" s="1135">
        <v>22.26</v>
      </c>
      <c r="W98" s="1132">
        <v>2.46</v>
      </c>
      <c r="X98" s="1133" t="s">
        <v>635</v>
      </c>
      <c r="Y98" s="1135" t="s">
        <v>635</v>
      </c>
      <c r="Z98" s="1132">
        <v>49.125</v>
      </c>
      <c r="AA98" s="1133">
        <v>20.898</v>
      </c>
      <c r="AB98" s="1096"/>
      <c r="AC98" s="935" t="s">
        <v>635</v>
      </c>
      <c r="AD98" s="1095">
        <v>17</v>
      </c>
      <c r="AE98" s="1096">
        <v>31</v>
      </c>
      <c r="AF98" s="935" t="s">
        <v>635</v>
      </c>
      <c r="AG98" s="1095">
        <v>59</v>
      </c>
      <c r="AH98" s="1131">
        <v>105</v>
      </c>
      <c r="AI98" s="1135" t="s">
        <v>635</v>
      </c>
      <c r="AJ98" s="1137">
        <v>459.91315231358669</v>
      </c>
      <c r="AK98" s="1105"/>
      <c r="AL98" s="935"/>
      <c r="AM98" s="1138"/>
      <c r="AN98" s="935">
        <f t="shared" si="8"/>
        <v>403.94725280000006</v>
      </c>
      <c r="AO98" s="935">
        <f t="shared" si="7"/>
        <v>51.585000000000001</v>
      </c>
      <c r="AP98" s="1138">
        <f t="shared" si="7"/>
        <v>928.81115231358672</v>
      </c>
      <c r="AQ98" s="935">
        <f t="shared" si="9"/>
        <v>1384.3434051135869</v>
      </c>
    </row>
    <row r="99" spans="3:44" s="707" customFormat="1" x14ac:dyDescent="0.25">
      <c r="G99" s="1099"/>
      <c r="H99" s="1116" t="s">
        <v>1490</v>
      </c>
      <c r="I99" s="1100"/>
      <c r="J99" s="1101"/>
      <c r="K99" s="1102"/>
      <c r="L99" s="1103"/>
      <c r="M99" s="1101">
        <v>256.4769629854564</v>
      </c>
      <c r="N99" s="1102" t="s">
        <v>635</v>
      </c>
      <c r="O99" s="1103" t="s">
        <v>635</v>
      </c>
      <c r="P99" s="1101" t="s">
        <v>635</v>
      </c>
      <c r="Q99" s="993" t="s">
        <v>635</v>
      </c>
      <c r="R99" s="1103" t="s">
        <v>635</v>
      </c>
      <c r="S99" s="1106" t="s">
        <v>635</v>
      </c>
      <c r="T99" s="993" t="s">
        <v>635</v>
      </c>
      <c r="U99" s="1103" t="s">
        <v>635</v>
      </c>
      <c r="V99" s="993" t="s">
        <v>635</v>
      </c>
      <c r="W99" s="1102" t="s">
        <v>635</v>
      </c>
      <c r="X99" s="1107" t="s">
        <v>635</v>
      </c>
      <c r="Y99" s="993" t="s">
        <v>635</v>
      </c>
      <c r="Z99" s="1102" t="s">
        <v>635</v>
      </c>
      <c r="AA99" s="1107" t="s">
        <v>635</v>
      </c>
      <c r="AB99" s="1101" t="s">
        <v>635</v>
      </c>
      <c r="AC99" s="993" t="s">
        <v>635</v>
      </c>
      <c r="AD99" s="1103">
        <v>69</v>
      </c>
      <c r="AE99" s="1101"/>
      <c r="AF99" s="993" t="s">
        <v>635</v>
      </c>
      <c r="AG99" s="1103">
        <f>210540/1000</f>
        <v>210.54</v>
      </c>
      <c r="AH99" s="1101" t="s">
        <v>635</v>
      </c>
      <c r="AI99" s="993" t="s">
        <v>635</v>
      </c>
      <c r="AJ99" s="1104">
        <v>916.13045120545769</v>
      </c>
      <c r="AK99" s="1139"/>
      <c r="AL99" s="1140"/>
      <c r="AM99" s="1141"/>
      <c r="AN99" s="993">
        <f t="shared" si="8"/>
        <v>256.4769629854564</v>
      </c>
      <c r="AO99" s="993">
        <f t="shared" si="7"/>
        <v>0</v>
      </c>
      <c r="AP99" s="1158">
        <f t="shared" si="7"/>
        <v>1195.6704512054575</v>
      </c>
      <c r="AQ99" s="993">
        <f t="shared" si="9"/>
        <v>1452.1474141909139</v>
      </c>
    </row>
    <row r="100" spans="3:44" s="707" customFormat="1" x14ac:dyDescent="0.25">
      <c r="G100" s="784"/>
      <c r="H100" s="1115" t="s">
        <v>1491</v>
      </c>
      <c r="I100" s="440"/>
      <c r="J100" s="1131">
        <v>74</v>
      </c>
      <c r="K100" s="1132"/>
      <c r="L100" s="1133">
        <v>114.83028720626632</v>
      </c>
      <c r="M100" s="1131">
        <v>499.39544963028442</v>
      </c>
      <c r="N100" s="1132" t="s">
        <v>635</v>
      </c>
      <c r="O100" s="1133" t="s">
        <v>635</v>
      </c>
      <c r="P100" s="1131">
        <v>821</v>
      </c>
      <c r="Q100" s="1135" t="s">
        <v>635</v>
      </c>
      <c r="R100" s="1133" t="s">
        <v>635</v>
      </c>
      <c r="S100" s="1096">
        <f>(1-0.22)*S94</f>
        <v>39.745680000000007</v>
      </c>
      <c r="T100" s="935" t="s">
        <v>635</v>
      </c>
      <c r="U100" s="1095" t="s">
        <v>635</v>
      </c>
      <c r="V100" s="1135">
        <v>1658.2481233140504</v>
      </c>
      <c r="W100" s="1135">
        <v>347.85155000000003</v>
      </c>
      <c r="X100" s="1133" t="s">
        <v>635</v>
      </c>
      <c r="Y100" s="1135" t="s">
        <v>635</v>
      </c>
      <c r="Z100" s="1135">
        <v>537.86500000000001</v>
      </c>
      <c r="AA100" s="1133">
        <v>138.607</v>
      </c>
      <c r="AB100" s="1096">
        <v>18.123000000000001</v>
      </c>
      <c r="AC100" s="935" t="s">
        <v>635</v>
      </c>
      <c r="AD100" s="1095">
        <v>43.5</v>
      </c>
      <c r="AE100" s="1096">
        <v>52.7</v>
      </c>
      <c r="AF100" s="935" t="s">
        <v>635</v>
      </c>
      <c r="AG100" s="1095">
        <v>501</v>
      </c>
      <c r="AH100" s="1131" t="s">
        <v>635</v>
      </c>
      <c r="AI100" s="1135">
        <v>37.271500000000003</v>
      </c>
      <c r="AJ100" s="1137">
        <v>1052.7398264573258</v>
      </c>
      <c r="AK100" s="1105"/>
      <c r="AL100" s="935">
        <v>350</v>
      </c>
      <c r="AM100" s="1138">
        <v>1689</v>
      </c>
      <c r="AN100" s="935">
        <f t="shared" si="8"/>
        <v>3163.2122529443345</v>
      </c>
      <c r="AO100" s="935">
        <f t="shared" si="7"/>
        <v>1272.9880500000002</v>
      </c>
      <c r="AP100" s="1138">
        <f t="shared" si="7"/>
        <v>3539.6771136635921</v>
      </c>
      <c r="AQ100" s="935">
        <f t="shared" si="9"/>
        <v>7975.8774166079274</v>
      </c>
    </row>
    <row r="101" spans="3:44" s="707" customFormat="1" x14ac:dyDescent="0.25">
      <c r="G101" s="1160"/>
      <c r="H101" s="1117" t="s">
        <v>761</v>
      </c>
      <c r="I101" s="1118"/>
      <c r="J101" s="1119">
        <f>J100</f>
        <v>74</v>
      </c>
      <c r="K101" s="1120"/>
      <c r="L101" s="1121">
        <f>SUM(L95:L100)</f>
        <v>1028.4516205395998</v>
      </c>
      <c r="M101" s="1122">
        <f>SUM(M95:M100)</f>
        <v>16345.926957792473</v>
      </c>
      <c r="N101" s="1120" t="s">
        <v>635</v>
      </c>
      <c r="O101" s="1121" t="s">
        <v>635</v>
      </c>
      <c r="P101" s="1119">
        <v>821</v>
      </c>
      <c r="Q101" s="1122" t="s">
        <v>635</v>
      </c>
      <c r="R101" s="1121" t="s">
        <v>635</v>
      </c>
      <c r="S101" s="1119">
        <f>SUM(S95:S100)</f>
        <v>50.95600000000001</v>
      </c>
      <c r="T101" s="1122" t="s">
        <v>635</v>
      </c>
      <c r="U101" s="1121" t="s">
        <v>635</v>
      </c>
      <c r="V101" s="994">
        <f>SUM(V95:V100)</f>
        <v>2023.2470999999998</v>
      </c>
      <c r="W101" s="994">
        <f>SUM(W95:W100)</f>
        <v>350.31155000000001</v>
      </c>
      <c r="X101" s="1123" t="s">
        <v>635</v>
      </c>
      <c r="Y101" s="994" t="s">
        <v>635</v>
      </c>
      <c r="Z101" s="994">
        <f>SUM(Z95:Z100)</f>
        <v>586.99</v>
      </c>
      <c r="AA101" s="1123">
        <f>SUM(AA95:AA100)</f>
        <v>159.505</v>
      </c>
      <c r="AB101" s="1119">
        <f>SUM(AB95:AB100)</f>
        <v>18.123000000000001</v>
      </c>
      <c r="AC101" s="1122" t="s">
        <v>635</v>
      </c>
      <c r="AD101" s="1121">
        <f>SUM(AD95:AD100)</f>
        <v>129.5</v>
      </c>
      <c r="AE101" s="1122">
        <f>SUM(AE95:AE100)</f>
        <v>83.7</v>
      </c>
      <c r="AF101" s="1122" t="s">
        <v>635</v>
      </c>
      <c r="AG101" s="1121">
        <f>SUM(AG95:AG100)</f>
        <v>770.54</v>
      </c>
      <c r="AH101" s="1122">
        <v>321</v>
      </c>
      <c r="AI101" s="1122">
        <f>SUM(AI95:AI100)</f>
        <v>37.271500000000003</v>
      </c>
      <c r="AJ101" s="1124">
        <f>SUM(AJ95:AJ100)</f>
        <v>3122.7834299763699</v>
      </c>
      <c r="AK101" s="1152">
        <v>0</v>
      </c>
      <c r="AL101" s="1153">
        <f>SUM(AL95:AL100)</f>
        <v>350</v>
      </c>
      <c r="AM101" s="1154">
        <f>SUM(AM95:AM100)</f>
        <v>1689</v>
      </c>
      <c r="AN101" s="1161">
        <f>SUM(AN95:AN100)</f>
        <v>19521.953057792471</v>
      </c>
      <c r="AO101" s="1161">
        <f t="shared" ref="AO101:AQ101" si="10">SUM(AO95:AO100)</f>
        <v>1324.5730500000002</v>
      </c>
      <c r="AP101" s="1162">
        <f t="shared" si="10"/>
        <v>6899.7800505159703</v>
      </c>
      <c r="AQ101" s="1161">
        <f t="shared" si="10"/>
        <v>27746.306158308442</v>
      </c>
      <c r="AR101" s="709"/>
    </row>
    <row r="102" spans="3:44" s="707" customFormat="1" ht="12" customHeight="1" x14ac:dyDescent="0.25">
      <c r="G102" s="719" t="s">
        <v>1492</v>
      </c>
      <c r="H102" s="720"/>
      <c r="J102" s="721"/>
      <c r="K102" s="722"/>
      <c r="L102" s="722"/>
      <c r="M102" s="723"/>
      <c r="N102" s="723"/>
      <c r="O102" s="722"/>
      <c r="P102" s="724"/>
      <c r="Q102" s="721"/>
      <c r="R102" s="721"/>
      <c r="S102" s="721"/>
      <c r="T102" s="724"/>
      <c r="U102" s="721"/>
      <c r="V102" s="724"/>
      <c r="W102" s="721"/>
      <c r="X102" s="724"/>
      <c r="Y102" s="724"/>
      <c r="Z102" s="724"/>
      <c r="AA102" s="725"/>
      <c r="AB102" s="721"/>
      <c r="AC102" s="723"/>
      <c r="AD102" s="723"/>
      <c r="AE102" s="723"/>
      <c r="AF102" s="723"/>
      <c r="AG102" s="723"/>
      <c r="AH102" s="723"/>
      <c r="AI102" s="723"/>
      <c r="AJ102" s="726"/>
      <c r="AK102" s="723"/>
      <c r="AL102" s="723"/>
      <c r="AM102" s="723"/>
      <c r="AN102" s="133"/>
      <c r="AO102" s="2"/>
    </row>
    <row r="103" spans="3:44" s="707" customFormat="1" ht="12" customHeight="1" x14ac:dyDescent="0.3">
      <c r="G103" s="707" t="s">
        <v>1493</v>
      </c>
      <c r="H103" s="720"/>
      <c r="J103" s="721"/>
      <c r="K103" s="721"/>
      <c r="L103" s="721"/>
      <c r="M103" s="723"/>
      <c r="N103" s="723"/>
      <c r="O103" s="721"/>
      <c r="P103" s="724"/>
      <c r="Q103" s="721"/>
      <c r="R103" s="721"/>
      <c r="S103" s="721"/>
      <c r="T103" s="724"/>
      <c r="U103" s="721"/>
      <c r="V103" s="724"/>
      <c r="X103" s="724"/>
      <c r="Y103" s="724"/>
      <c r="Z103" s="724"/>
      <c r="AA103" s="724"/>
      <c r="AB103" s="721"/>
      <c r="AC103" s="723"/>
      <c r="AD103" s="723"/>
      <c r="AE103" s="723"/>
      <c r="AF103" s="723"/>
      <c r="AG103" s="723"/>
      <c r="AH103" s="727"/>
      <c r="AI103" s="723"/>
      <c r="AJ103" s="724"/>
      <c r="AK103" s="723"/>
      <c r="AL103" s="723"/>
      <c r="AM103" s="723"/>
      <c r="AO103" s="899"/>
    </row>
    <row r="104" spans="3:44" s="707" customFormat="1" ht="12" customHeight="1" x14ac:dyDescent="0.3">
      <c r="G104" s="707" t="s">
        <v>1494</v>
      </c>
      <c r="H104" s="720"/>
      <c r="J104" s="721"/>
      <c r="K104" s="721"/>
      <c r="L104" s="721"/>
      <c r="M104" s="723"/>
      <c r="N104" s="723"/>
      <c r="O104" s="721"/>
      <c r="P104" s="724"/>
      <c r="Q104" s="721"/>
      <c r="R104" s="721"/>
      <c r="S104" s="721"/>
      <c r="T104" s="724"/>
      <c r="U104" s="721"/>
      <c r="V104" s="724"/>
      <c r="W104" s="721"/>
      <c r="X104" s="724"/>
      <c r="Y104" s="724"/>
      <c r="Z104" s="724"/>
      <c r="AA104" s="727"/>
      <c r="AB104" s="727"/>
      <c r="AC104" s="727"/>
      <c r="AD104" s="727"/>
      <c r="AE104" s="727"/>
      <c r="AF104" s="727"/>
      <c r="AG104" s="727"/>
      <c r="AH104" s="727"/>
      <c r="AI104" s="727"/>
      <c r="AJ104" s="728"/>
      <c r="AK104" s="723"/>
      <c r="AL104" s="723"/>
      <c r="AM104" s="723"/>
    </row>
    <row r="105" spans="3:44" s="707" customFormat="1" ht="12" customHeight="1" x14ac:dyDescent="0.3">
      <c r="G105" s="834" t="s">
        <v>1739</v>
      </c>
      <c r="H105" s="716"/>
      <c r="J105" s="729"/>
      <c r="AA105" s="727"/>
      <c r="AB105" s="727"/>
      <c r="AC105" s="727"/>
      <c r="AD105" s="727"/>
      <c r="AE105" s="727"/>
      <c r="AF105" s="727"/>
      <c r="AG105" s="727"/>
      <c r="AH105" s="727"/>
      <c r="AI105" s="727"/>
    </row>
    <row r="106" spans="3:44" ht="14.25" customHeight="1" x14ac:dyDescent="0.25">
      <c r="C106" s="707"/>
      <c r="D106" s="707"/>
      <c r="E106" s="707"/>
      <c r="F106" s="707"/>
      <c r="G106" s="10"/>
      <c r="H106" s="15"/>
      <c r="J106" s="19"/>
    </row>
    <row r="107" spans="3:44" ht="14.25" customHeight="1" x14ac:dyDescent="0.25">
      <c r="C107" s="707"/>
      <c r="D107" s="707"/>
      <c r="E107" s="707"/>
      <c r="F107" s="707"/>
      <c r="G107" s="10"/>
      <c r="H107" s="15"/>
      <c r="J107" s="19"/>
      <c r="AB107" s="26"/>
    </row>
    <row r="108" spans="3:44" ht="16.2" x14ac:dyDescent="0.3">
      <c r="C108" s="707"/>
      <c r="D108" s="707"/>
      <c r="E108" s="707"/>
      <c r="F108" s="707"/>
      <c r="G108" s="2389" t="s">
        <v>1650</v>
      </c>
      <c r="H108" s="15"/>
      <c r="J108" s="19"/>
      <c r="AB108" s="26"/>
    </row>
    <row r="109" spans="3:44" s="14" customFormat="1" ht="31.5" customHeight="1" x14ac:dyDescent="0.3">
      <c r="G109" s="2979" t="s">
        <v>803</v>
      </c>
      <c r="H109" s="975"/>
      <c r="I109" s="1315"/>
      <c r="J109" s="2980" t="s">
        <v>1232</v>
      </c>
      <c r="K109" s="3007"/>
      <c r="L109" s="3002"/>
      <c r="M109" s="3008" t="s">
        <v>1233</v>
      </c>
      <c r="N109" s="2980"/>
      <c r="O109" s="2980"/>
      <c r="P109" s="2980"/>
      <c r="Q109" s="2980"/>
      <c r="R109" s="2980"/>
      <c r="S109" s="2980"/>
      <c r="T109" s="2980"/>
      <c r="U109" s="3002"/>
      <c r="V109" s="3008" t="s">
        <v>1223</v>
      </c>
      <c r="W109" s="2980"/>
      <c r="X109" s="2980"/>
      <c r="Y109" s="2980"/>
      <c r="Z109" s="2980"/>
      <c r="AA109" s="3006"/>
      <c r="AB109" s="3005" t="s">
        <v>1226</v>
      </c>
      <c r="AC109" s="2980"/>
      <c r="AD109" s="2980"/>
      <c r="AE109" s="2980"/>
      <c r="AF109" s="2980"/>
      <c r="AG109" s="2980"/>
      <c r="AH109" s="2980"/>
      <c r="AI109" s="2980"/>
      <c r="AJ109" s="3006"/>
      <c r="AK109" s="3005" t="s">
        <v>1482</v>
      </c>
      <c r="AL109" s="2980"/>
      <c r="AM109" s="2980"/>
      <c r="AN109" s="2980"/>
    </row>
    <row r="110" spans="3:44" s="439" customFormat="1" ht="14.25" customHeight="1" x14ac:dyDescent="0.3">
      <c r="G110" s="2979"/>
      <c r="H110" s="975"/>
      <c r="I110" s="1315"/>
      <c r="J110" s="976"/>
      <c r="K110" s="1155"/>
      <c r="L110" s="976"/>
      <c r="M110" s="3008" t="s">
        <v>1478</v>
      </c>
      <c r="N110" s="2980"/>
      <c r="O110" s="2980"/>
      <c r="P110" s="2980" t="s">
        <v>1479</v>
      </c>
      <c r="Q110" s="3008"/>
      <c r="R110" s="3008"/>
      <c r="S110" s="2980" t="s">
        <v>1222</v>
      </c>
      <c r="T110" s="3008"/>
      <c r="U110" s="3009"/>
      <c r="V110" s="984"/>
      <c r="W110" s="976" t="s">
        <v>1407</v>
      </c>
      <c r="X110" s="976"/>
      <c r="Y110" s="976"/>
      <c r="Z110" s="976" t="s">
        <v>1408</v>
      </c>
      <c r="AA110" s="1157"/>
      <c r="AB110" s="3005" t="s">
        <v>1284</v>
      </c>
      <c r="AC110" s="2980"/>
      <c r="AD110" s="2980"/>
      <c r="AE110" s="2980" t="s">
        <v>1228</v>
      </c>
      <c r="AF110" s="2980"/>
      <c r="AG110" s="2980"/>
      <c r="AH110" s="2980" t="s">
        <v>1480</v>
      </c>
      <c r="AI110" s="2980"/>
      <c r="AJ110" s="3006"/>
      <c r="AK110" s="976"/>
      <c r="AL110" s="976"/>
      <c r="AM110" s="976"/>
      <c r="AN110" s="2976" t="s">
        <v>733</v>
      </c>
    </row>
    <row r="111" spans="3:44" s="439" customFormat="1" ht="14.25" customHeight="1" x14ac:dyDescent="0.3">
      <c r="G111" s="2979"/>
      <c r="H111" s="975"/>
      <c r="I111" s="1315"/>
      <c r="J111" s="976" t="s">
        <v>730</v>
      </c>
      <c r="K111" s="976" t="s">
        <v>731</v>
      </c>
      <c r="L111" s="976" t="s">
        <v>732</v>
      </c>
      <c r="M111" s="984" t="s">
        <v>730</v>
      </c>
      <c r="N111" s="976" t="s">
        <v>731</v>
      </c>
      <c r="O111" s="1157" t="s">
        <v>732</v>
      </c>
      <c r="P111" s="976" t="s">
        <v>730</v>
      </c>
      <c r="Q111" s="976" t="s">
        <v>731</v>
      </c>
      <c r="R111" s="1157" t="s">
        <v>732</v>
      </c>
      <c r="S111" s="976" t="s">
        <v>730</v>
      </c>
      <c r="T111" s="976" t="s">
        <v>731</v>
      </c>
      <c r="U111" s="976" t="s">
        <v>732</v>
      </c>
      <c r="V111" s="984" t="s">
        <v>730</v>
      </c>
      <c r="W111" s="976" t="s">
        <v>731</v>
      </c>
      <c r="X111" s="1157" t="s">
        <v>732</v>
      </c>
      <c r="Y111" s="976" t="s">
        <v>730</v>
      </c>
      <c r="Z111" s="976" t="s">
        <v>731</v>
      </c>
      <c r="AA111" s="1157" t="s">
        <v>732</v>
      </c>
      <c r="AB111" s="1156" t="s">
        <v>730</v>
      </c>
      <c r="AC111" s="976" t="s">
        <v>731</v>
      </c>
      <c r="AD111" s="1157" t="s">
        <v>732</v>
      </c>
      <c r="AE111" s="976" t="s">
        <v>730</v>
      </c>
      <c r="AF111" s="976" t="s">
        <v>731</v>
      </c>
      <c r="AG111" s="1157" t="s">
        <v>732</v>
      </c>
      <c r="AH111" s="976" t="s">
        <v>730</v>
      </c>
      <c r="AI111" s="976" t="s">
        <v>731</v>
      </c>
      <c r="AJ111" s="1157" t="s">
        <v>732</v>
      </c>
      <c r="AK111" s="976" t="s">
        <v>730</v>
      </c>
      <c r="AL111" s="976" t="s">
        <v>731</v>
      </c>
      <c r="AM111" s="1157" t="s">
        <v>732</v>
      </c>
      <c r="AN111" s="2976"/>
    </row>
    <row r="112" spans="3:44" ht="14.25" customHeight="1" x14ac:dyDescent="0.25">
      <c r="G112" s="3049" t="s">
        <v>1495</v>
      </c>
      <c r="H112" s="3049"/>
      <c r="I112" s="3049"/>
      <c r="J112" s="1281">
        <v>4275.3409896542098</v>
      </c>
      <c r="K112" s="1281">
        <v>6846</v>
      </c>
      <c r="L112" s="1281">
        <v>1102.4213333333335</v>
      </c>
      <c r="M112" s="1282">
        <v>14958</v>
      </c>
      <c r="N112" s="1281">
        <v>16727</v>
      </c>
      <c r="O112" s="1283">
        <v>16346</v>
      </c>
      <c r="P112" s="1281">
        <v>554</v>
      </c>
      <c r="Q112" s="1281">
        <v>1221</v>
      </c>
      <c r="R112" s="1283"/>
      <c r="S112" s="1281" t="s">
        <v>635</v>
      </c>
      <c r="T112" s="1281">
        <v>46</v>
      </c>
      <c r="U112" s="1284">
        <v>51</v>
      </c>
      <c r="V112" s="1282"/>
      <c r="W112" s="1281">
        <v>2885</v>
      </c>
      <c r="X112" s="1285">
        <f>V94+W94</f>
        <v>2373.5586499999999</v>
      </c>
      <c r="Y112" s="1281"/>
      <c r="Z112" s="1281"/>
      <c r="AA112" s="1285">
        <f>Z94+AA94</f>
        <v>746.495</v>
      </c>
      <c r="AB112" s="1286"/>
      <c r="AC112" s="1287">
        <v>638</v>
      </c>
      <c r="AD112" s="1187">
        <f>409.1+7.9</f>
        <v>417</v>
      </c>
      <c r="AE112" s="1287">
        <v>1579</v>
      </c>
      <c r="AF112" s="1287">
        <v>1796</v>
      </c>
      <c r="AG112" s="1187">
        <f>2061+54</f>
        <v>2115</v>
      </c>
      <c r="AH112" s="1287">
        <v>3190</v>
      </c>
      <c r="AI112" s="1287">
        <v>2948</v>
      </c>
      <c r="AJ112" s="1187">
        <v>3123</v>
      </c>
      <c r="AK112" s="1288">
        <f>SUMIF(J111:AJ111,"FY23",J112:AJ112)</f>
        <v>24556.340989654211</v>
      </c>
      <c r="AL112" s="1287">
        <f>SUMIF(J111:AJ111,"FY24",J112:AJ112)</f>
        <v>33107</v>
      </c>
      <c r="AM112" s="1289">
        <f>SUMIF(J111:AJ111,"FY25",J112:AJ112)</f>
        <v>26274.47498333333</v>
      </c>
      <c r="AN112" s="2152">
        <f>(AM112-AL112)/AL112</f>
        <v>-0.20637705067407708</v>
      </c>
    </row>
    <row r="113" spans="1:52" ht="14.25" customHeight="1" x14ac:dyDescent="0.25">
      <c r="G113" s="3047" t="s">
        <v>1496</v>
      </c>
      <c r="H113" s="3047"/>
      <c r="I113" s="3047"/>
      <c r="J113" s="1018" t="s">
        <v>635</v>
      </c>
      <c r="K113" s="1018" t="s">
        <v>635</v>
      </c>
      <c r="L113" s="1295" t="s">
        <v>635</v>
      </c>
      <c r="M113" s="1296" t="s">
        <v>635</v>
      </c>
      <c r="N113" s="1295" t="s">
        <v>635</v>
      </c>
      <c r="O113" s="1297" t="s">
        <v>635</v>
      </c>
      <c r="P113" s="1018" t="s">
        <v>635</v>
      </c>
      <c r="Q113" s="1018" t="s">
        <v>635</v>
      </c>
      <c r="R113" s="1297"/>
      <c r="S113" s="1018" t="s">
        <v>635</v>
      </c>
      <c r="T113" s="1018" t="s">
        <v>635</v>
      </c>
      <c r="U113" s="1298" t="s">
        <v>635</v>
      </c>
      <c r="V113" s="1299"/>
      <c r="W113" s="1018" t="s">
        <v>635</v>
      </c>
      <c r="X113" s="1297" t="s">
        <v>635</v>
      </c>
      <c r="Y113" s="1018"/>
      <c r="Z113" s="1018"/>
      <c r="AA113" s="1297" t="s">
        <v>635</v>
      </c>
      <c r="AB113" s="1300"/>
      <c r="AC113" s="986">
        <v>288</v>
      </c>
      <c r="AD113" s="1212">
        <v>326.33199999999999</v>
      </c>
      <c r="AE113" s="986">
        <v>252</v>
      </c>
      <c r="AF113" s="986">
        <v>205.953</v>
      </c>
      <c r="AG113" s="1212">
        <v>645</v>
      </c>
      <c r="AH113" s="986">
        <v>788</v>
      </c>
      <c r="AI113" s="986">
        <v>768</v>
      </c>
      <c r="AJ113" s="1212">
        <v>1375</v>
      </c>
      <c r="AK113" s="1301">
        <f>SUMIF(J111:AJ111,"FY23",J113:AJ113)</f>
        <v>1040</v>
      </c>
      <c r="AL113" s="986">
        <f>SUMIF(J111:AJ111,"FY24",J113:AJ113)</f>
        <v>1261.953</v>
      </c>
      <c r="AM113" s="1229">
        <f>SUMIF(J111:AJ111,"FY25",J113:AJ113)</f>
        <v>2346.3319999999999</v>
      </c>
      <c r="AN113" s="2153">
        <f t="shared" ref="AN113:AN117" si="11">(AM113-AL113)/AL113</f>
        <v>0.8592863601100833</v>
      </c>
    </row>
    <row r="114" spans="1:52" x14ac:dyDescent="0.25">
      <c r="G114" s="3049" t="s">
        <v>1497</v>
      </c>
      <c r="H114" s="3049"/>
      <c r="I114" s="3050"/>
      <c r="J114" s="1282" t="s">
        <v>635</v>
      </c>
      <c r="K114" s="1281" t="s">
        <v>635</v>
      </c>
      <c r="L114" s="1281" t="s">
        <v>635</v>
      </c>
      <c r="M114" s="1282" t="s">
        <v>635</v>
      </c>
      <c r="N114" s="1281" t="s">
        <v>635</v>
      </c>
      <c r="O114" s="1283" t="s">
        <v>635</v>
      </c>
      <c r="P114" s="1281" t="s">
        <v>635</v>
      </c>
      <c r="Q114" s="1281" t="s">
        <v>635</v>
      </c>
      <c r="R114" s="1283"/>
      <c r="S114" s="1281" t="s">
        <v>635</v>
      </c>
      <c r="T114" s="1281" t="s">
        <v>635</v>
      </c>
      <c r="U114" s="1284" t="s">
        <v>635</v>
      </c>
      <c r="V114" s="1282"/>
      <c r="W114" s="1281" t="s">
        <v>635</v>
      </c>
      <c r="X114" s="1283" t="s">
        <v>635</v>
      </c>
      <c r="Y114" s="1281"/>
      <c r="Z114" s="1281"/>
      <c r="AA114" s="1283" t="s">
        <v>635</v>
      </c>
      <c r="AB114" s="1286"/>
      <c r="AC114" s="1287">
        <f>100*AC113/AC112</f>
        <v>45.141065830721004</v>
      </c>
      <c r="AD114" s="1290">
        <f>100*AD113/AD112</f>
        <v>78.257074340527581</v>
      </c>
      <c r="AE114" s="1287">
        <v>15.959468017732743</v>
      </c>
      <c r="AF114" s="1287">
        <v>11.467316258351893</v>
      </c>
      <c r="AG114" s="1187">
        <f>100*AG113/AG112</f>
        <v>30.49645390070922</v>
      </c>
      <c r="AH114" s="1287">
        <v>24.702194357366771</v>
      </c>
      <c r="AI114" s="1287">
        <v>26.051560379918588</v>
      </c>
      <c r="AJ114" s="1187">
        <v>37</v>
      </c>
      <c r="AK114" s="1288">
        <f>AK113/AK112*100</f>
        <v>4.2351586518454054</v>
      </c>
      <c r="AL114" s="1287">
        <f>AL113/AL112*100</f>
        <v>3.811740719485305</v>
      </c>
      <c r="AM114" s="1289">
        <f>AM113/AM112*100</f>
        <v>8.9300813869291282</v>
      </c>
      <c r="AN114" s="2152">
        <f t="shared" si="11"/>
        <v>1.3427830075847726</v>
      </c>
    </row>
    <row r="115" spans="1:52" ht="14.25" customHeight="1" x14ac:dyDescent="0.25">
      <c r="G115" s="3047" t="s">
        <v>1498</v>
      </c>
      <c r="H115" s="3047"/>
      <c r="I115" s="3048"/>
      <c r="J115" s="1299" t="s">
        <v>635</v>
      </c>
      <c r="K115" s="1018" t="s">
        <v>635</v>
      </c>
      <c r="L115" s="1018" t="s">
        <v>635</v>
      </c>
      <c r="M115" s="1299" t="s">
        <v>635</v>
      </c>
      <c r="N115" s="1018" t="s">
        <v>635</v>
      </c>
      <c r="O115" s="1297" t="s">
        <v>635</v>
      </c>
      <c r="P115" s="1018" t="s">
        <v>635</v>
      </c>
      <c r="Q115" s="1018" t="s">
        <v>635</v>
      </c>
      <c r="R115" s="1297"/>
      <c r="S115" s="1018" t="s">
        <v>635</v>
      </c>
      <c r="T115" s="1018" t="s">
        <v>635</v>
      </c>
      <c r="U115" s="1298" t="s">
        <v>635</v>
      </c>
      <c r="V115" s="1299"/>
      <c r="W115" s="1018" t="s">
        <v>635</v>
      </c>
      <c r="X115" s="1297" t="s">
        <v>635</v>
      </c>
      <c r="Y115" s="1018"/>
      <c r="Z115" s="1018"/>
      <c r="AA115" s="1297" t="s">
        <v>635</v>
      </c>
      <c r="AB115" s="1300"/>
      <c r="AC115" s="986" t="s">
        <v>635</v>
      </c>
      <c r="AD115" s="1297" t="s">
        <v>635</v>
      </c>
      <c r="AE115" s="986" t="s">
        <v>635</v>
      </c>
      <c r="AF115" s="986" t="s">
        <v>635</v>
      </c>
      <c r="AG115" s="1212"/>
      <c r="AH115" s="986" t="s">
        <v>635</v>
      </c>
      <c r="AI115" s="986" t="s">
        <v>635</v>
      </c>
      <c r="AJ115" s="1212"/>
      <c r="AK115" s="1302">
        <f>SUMIF(J111:AJ111,"FY23",J115:AJ115)</f>
        <v>0</v>
      </c>
      <c r="AL115" s="998">
        <f>SUMIF(J111:AJ111,"FY24",J115:AJ115)</f>
        <v>0</v>
      </c>
      <c r="AM115" s="1229">
        <f>SUMIF(J111:AJ111,"FY25",J115:AJ115)</f>
        <v>0</v>
      </c>
      <c r="AN115" s="2153"/>
    </row>
    <row r="116" spans="1:52" ht="14.25" customHeight="1" x14ac:dyDescent="0.25">
      <c r="G116" s="3049" t="s">
        <v>1499</v>
      </c>
      <c r="H116" s="3049"/>
      <c r="I116" s="3050"/>
      <c r="J116" s="1282" t="s">
        <v>635</v>
      </c>
      <c r="K116" s="1281" t="s">
        <v>635</v>
      </c>
      <c r="L116" s="1281" t="s">
        <v>635</v>
      </c>
      <c r="M116" s="1282" t="s">
        <v>635</v>
      </c>
      <c r="N116" s="1281" t="s">
        <v>635</v>
      </c>
      <c r="O116" s="1283" t="s">
        <v>635</v>
      </c>
      <c r="P116" s="1281" t="s">
        <v>635</v>
      </c>
      <c r="Q116" s="1281" t="s">
        <v>635</v>
      </c>
      <c r="R116" s="1283"/>
      <c r="S116" s="1281" t="s">
        <v>635</v>
      </c>
      <c r="T116" s="1281" t="s">
        <v>635</v>
      </c>
      <c r="U116" s="1284" t="s">
        <v>635</v>
      </c>
      <c r="V116" s="1282"/>
      <c r="W116" s="1281" t="s">
        <v>635</v>
      </c>
      <c r="X116" s="1283" t="s">
        <v>635</v>
      </c>
      <c r="Y116" s="1281"/>
      <c r="Z116" s="1281"/>
      <c r="AA116" s="1283" t="s">
        <v>635</v>
      </c>
      <c r="AB116" s="1286"/>
      <c r="AC116" s="1287" t="s">
        <v>635</v>
      </c>
      <c r="AD116" s="1283" t="s">
        <v>635</v>
      </c>
      <c r="AE116" s="1287" t="s">
        <v>635</v>
      </c>
      <c r="AF116" s="1287" t="s">
        <v>635</v>
      </c>
      <c r="AG116" s="1187"/>
      <c r="AH116" s="1287" t="s">
        <v>635</v>
      </c>
      <c r="AI116" s="1287" t="s">
        <v>635</v>
      </c>
      <c r="AJ116" s="1187"/>
      <c r="AK116" s="1291">
        <f>SUMIF(J111:AJ111,"FY23",J116:AJ116)</f>
        <v>0</v>
      </c>
      <c r="AL116" s="1292">
        <f>SUMIF(J111:AJ111,"FY24",J116:AJ116)</f>
        <v>0</v>
      </c>
      <c r="AM116" s="1289">
        <f>SUMIF(J111:AJ111,"FY25",J116:AJ116)</f>
        <v>0</v>
      </c>
      <c r="AN116" s="2152"/>
    </row>
    <row r="117" spans="1:52" s="814" customFormat="1" ht="14.25" customHeight="1" x14ac:dyDescent="0.25">
      <c r="A117" s="1084"/>
      <c r="B117" s="1084"/>
      <c r="C117" s="1084"/>
      <c r="D117" s="1084"/>
      <c r="E117" s="1084"/>
      <c r="F117" s="1084"/>
      <c r="G117" s="3051" t="s">
        <v>1500</v>
      </c>
      <c r="H117" s="3051"/>
      <c r="I117" s="3051"/>
      <c r="J117" s="1303" t="s">
        <v>635</v>
      </c>
      <c r="K117" s="1304" t="s">
        <v>635</v>
      </c>
      <c r="L117" s="1304" t="s">
        <v>635</v>
      </c>
      <c r="M117" s="1303" t="str">
        <f t="shared" ref="M117:AJ117" si="12">M114</f>
        <v>-</v>
      </c>
      <c r="N117" s="1304" t="str">
        <f t="shared" si="12"/>
        <v>-</v>
      </c>
      <c r="O117" s="1305" t="str">
        <f t="shared" si="12"/>
        <v>-</v>
      </c>
      <c r="P117" s="1304" t="str">
        <f t="shared" si="12"/>
        <v>-</v>
      </c>
      <c r="Q117" s="1304" t="str">
        <f t="shared" si="12"/>
        <v>-</v>
      </c>
      <c r="R117" s="1305"/>
      <c r="S117" s="1304" t="str">
        <f t="shared" si="12"/>
        <v>-</v>
      </c>
      <c r="T117" s="1304" t="str">
        <f t="shared" si="12"/>
        <v>-</v>
      </c>
      <c r="U117" s="1306" t="str">
        <f t="shared" si="12"/>
        <v>-</v>
      </c>
      <c r="V117" s="1303"/>
      <c r="W117" s="1304" t="str">
        <f t="shared" si="12"/>
        <v>-</v>
      </c>
      <c r="X117" s="1305" t="str">
        <f t="shared" si="12"/>
        <v>-</v>
      </c>
      <c r="Y117" s="1304"/>
      <c r="Z117" s="1304"/>
      <c r="AA117" s="1305" t="str">
        <f t="shared" si="12"/>
        <v>-</v>
      </c>
      <c r="AB117" s="1307"/>
      <c r="AC117" s="1259">
        <f t="shared" si="12"/>
        <v>45.141065830721004</v>
      </c>
      <c r="AD117" s="1260">
        <f t="shared" si="12"/>
        <v>78.257074340527581</v>
      </c>
      <c r="AE117" s="1259">
        <f t="shared" si="12"/>
        <v>15.959468017732743</v>
      </c>
      <c r="AF117" s="1259">
        <f t="shared" si="12"/>
        <v>11.467316258351893</v>
      </c>
      <c r="AG117" s="1260">
        <f t="shared" si="12"/>
        <v>30.49645390070922</v>
      </c>
      <c r="AH117" s="1259">
        <f t="shared" si="12"/>
        <v>24.702194357366771</v>
      </c>
      <c r="AI117" s="1259">
        <f t="shared" si="12"/>
        <v>26.051560379918588</v>
      </c>
      <c r="AJ117" s="1260">
        <f t="shared" si="12"/>
        <v>37</v>
      </c>
      <c r="AK117" s="1308">
        <f>AK114</f>
        <v>4.2351586518454054</v>
      </c>
      <c r="AL117" s="1309">
        <f>AL114</f>
        <v>3.811740719485305</v>
      </c>
      <c r="AM117" s="1310">
        <f>AM114</f>
        <v>8.9300813869291282</v>
      </c>
      <c r="AN117" s="2154">
        <f t="shared" si="11"/>
        <v>1.3427830075847726</v>
      </c>
      <c r="AO117" s="1084"/>
      <c r="AP117" s="1084"/>
      <c r="AQ117" s="1084"/>
      <c r="AR117" s="1084"/>
      <c r="AS117" s="1084"/>
      <c r="AT117" s="1084"/>
      <c r="AU117" s="1084"/>
      <c r="AV117" s="1084"/>
      <c r="AW117" s="1084"/>
      <c r="AX117" s="1084"/>
      <c r="AY117" s="1084"/>
      <c r="AZ117" s="1084"/>
    </row>
    <row r="118" spans="1:52" x14ac:dyDescent="0.25">
      <c r="G118" s="1293" t="s">
        <v>1501</v>
      </c>
      <c r="H118" s="440"/>
      <c r="I118" s="440"/>
      <c r="J118" s="515"/>
      <c r="K118" s="440"/>
      <c r="L118" s="440"/>
      <c r="M118" s="440"/>
      <c r="N118" s="440"/>
      <c r="O118" s="440"/>
      <c r="P118" s="440"/>
      <c r="Q118" s="440"/>
      <c r="R118" s="440"/>
      <c r="S118" s="440"/>
      <c r="T118" s="440"/>
      <c r="U118" s="440"/>
      <c r="V118" s="440"/>
      <c r="W118" s="440"/>
      <c r="X118" s="440"/>
      <c r="Y118" s="440"/>
      <c r="Z118" s="440"/>
      <c r="AA118" s="440"/>
      <c r="AB118" s="440"/>
      <c r="AC118" s="440"/>
      <c r="AD118" s="440"/>
      <c r="AE118" s="440"/>
      <c r="AF118" s="440"/>
      <c r="AG118" s="440"/>
      <c r="AH118" s="440"/>
      <c r="AI118" s="440"/>
      <c r="AJ118" s="440"/>
      <c r="AK118" s="440"/>
      <c r="AL118" s="440"/>
      <c r="AM118" s="440"/>
      <c r="AN118" s="440"/>
    </row>
    <row r="119" spans="1:52" x14ac:dyDescent="0.25">
      <c r="G119" s="64"/>
    </row>
    <row r="120" spans="1:52" x14ac:dyDescent="0.25"/>
    <row r="121" spans="1:52" x14ac:dyDescent="0.25">
      <c r="G121" s="2390" t="s">
        <v>1502</v>
      </c>
      <c r="H121" s="31"/>
      <c r="I121" s="31"/>
      <c r="J121" s="31"/>
      <c r="K121" s="31"/>
      <c r="L121" s="6"/>
      <c r="M121" s="6"/>
      <c r="N121" s="6"/>
      <c r="O121" s="6"/>
      <c r="P121" s="596"/>
    </row>
    <row r="122" spans="1:52" x14ac:dyDescent="0.25">
      <c r="G122" s="2" t="s">
        <v>1627</v>
      </c>
      <c r="H122" s="596"/>
      <c r="I122" s="596"/>
      <c r="J122" s="596"/>
      <c r="K122" s="596"/>
      <c r="L122" s="596"/>
      <c r="M122" s="596"/>
      <c r="N122" s="596"/>
      <c r="O122" s="596"/>
      <c r="P122" s="596"/>
    </row>
    <row r="125" spans="1:52" x14ac:dyDescent="0.25"/>
    <row r="126" spans="1:52" x14ac:dyDescent="0.25"/>
    <row r="127" spans="1:52" x14ac:dyDescent="0.25"/>
    <row r="128" spans="1:52" x14ac:dyDescent="0.25"/>
    <row r="129" spans="7:7" x14ac:dyDescent="0.25"/>
    <row r="132" spans="7:7" ht="14.4" hidden="1" x14ac:dyDescent="0.3">
      <c r="G132"/>
    </row>
  </sheetData>
  <sheetProtection algorithmName="SHA-512" hashValue="ek/DA1rZGnBAAC+WwXkOi4jrRnI0oEBrkEN1h58aCt3KKNiO9c4Q2aaPM9YnEoKLRwRkije+h6rSXx5NnwZRDA==" saltValue="xEImaTkURSojM9OSvBcrtg==" spinCount="100000" sheet="1" objects="1" scenarios="1"/>
  <mergeCells count="80">
    <mergeCell ref="G115:I115"/>
    <mergeCell ref="G116:I116"/>
    <mergeCell ref="G117:I117"/>
    <mergeCell ref="G112:I112"/>
    <mergeCell ref="G113:I113"/>
    <mergeCell ref="G114:I114"/>
    <mergeCell ref="J88:L88"/>
    <mergeCell ref="P88:R88"/>
    <mergeCell ref="S88:U88"/>
    <mergeCell ref="V88:X88"/>
    <mergeCell ref="AH88:AJ88"/>
    <mergeCell ref="Y88:AA88"/>
    <mergeCell ref="AB88:AD88"/>
    <mergeCell ref="AE88:AG88"/>
    <mergeCell ref="J87:L87"/>
    <mergeCell ref="V87:AA87"/>
    <mergeCell ref="G67:G69"/>
    <mergeCell ref="H67:H69"/>
    <mergeCell ref="I67:I69"/>
    <mergeCell ref="J67:J69"/>
    <mergeCell ref="G71:G72"/>
    <mergeCell ref="M87:U87"/>
    <mergeCell ref="G58:G61"/>
    <mergeCell ref="H58:H61"/>
    <mergeCell ref="I58:I61"/>
    <mergeCell ref="J58:J61"/>
    <mergeCell ref="G62:G66"/>
    <mergeCell ref="H62:H66"/>
    <mergeCell ref="I62:I66"/>
    <mergeCell ref="J62:J66"/>
    <mergeCell ref="G51:G53"/>
    <mergeCell ref="H51:H53"/>
    <mergeCell ref="I51:I53"/>
    <mergeCell ref="J51:J53"/>
    <mergeCell ref="G54:G56"/>
    <mergeCell ref="H54:H56"/>
    <mergeCell ref="I54:I56"/>
    <mergeCell ref="J54:J56"/>
    <mergeCell ref="G44:G45"/>
    <mergeCell ref="H44:H45"/>
    <mergeCell ref="I44:I45"/>
    <mergeCell ref="J44:J45"/>
    <mergeCell ref="G47:G49"/>
    <mergeCell ref="H47:H49"/>
    <mergeCell ref="I47:I49"/>
    <mergeCell ref="J47:J49"/>
    <mergeCell ref="G24:G30"/>
    <mergeCell ref="N24:N30"/>
    <mergeCell ref="O24:O30"/>
    <mergeCell ref="P24:P30"/>
    <mergeCell ref="Q24:Q30"/>
    <mergeCell ref="I40:I42"/>
    <mergeCell ref="J40:J42"/>
    <mergeCell ref="H40:H42"/>
    <mergeCell ref="H17:M17"/>
    <mergeCell ref="N17:P17"/>
    <mergeCell ref="AK87:AM87"/>
    <mergeCell ref="AN87:AQ87"/>
    <mergeCell ref="M88:O88"/>
    <mergeCell ref="AK88:AM88"/>
    <mergeCell ref="Q17:R17"/>
    <mergeCell ref="S17:U17"/>
    <mergeCell ref="V17:W17"/>
    <mergeCell ref="R24:R30"/>
    <mergeCell ref="W24:W30"/>
    <mergeCell ref="V24:V30"/>
    <mergeCell ref="AB87:AJ87"/>
    <mergeCell ref="AB110:AD110"/>
    <mergeCell ref="AE110:AG110"/>
    <mergeCell ref="AH110:AJ110"/>
    <mergeCell ref="AN110:AN111"/>
    <mergeCell ref="G109:G111"/>
    <mergeCell ref="J109:L109"/>
    <mergeCell ref="M109:U109"/>
    <mergeCell ref="V109:AA109"/>
    <mergeCell ref="M110:O110"/>
    <mergeCell ref="P110:R110"/>
    <mergeCell ref="S110:U110"/>
    <mergeCell ref="AB109:AJ109"/>
    <mergeCell ref="AK109:AN109"/>
  </mergeCells>
  <phoneticPr fontId="26" type="noConversion"/>
  <pageMargins left="0.7" right="0.7" top="0.75" bottom="0.75" header="0.3" footer="0.3"/>
  <pageSetup paperSize="9" scale="13" fitToHeight="0"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75A9-8F3C-4034-B190-614463E92BE2}">
  <sheetPr codeName="Sheet14">
    <tabColor theme="8" tint="0.39997558519241921"/>
    <pageSetUpPr fitToPage="1"/>
  </sheetPr>
  <dimension ref="A1:T170"/>
  <sheetViews>
    <sheetView showGridLines="0" zoomScale="70" zoomScaleNormal="70" workbookViewId="0"/>
  </sheetViews>
  <sheetFormatPr defaultColWidth="0" defaultRowHeight="13.8" zeroHeight="1" x14ac:dyDescent="0.25"/>
  <cols>
    <col min="1" max="1" width="4" style="2" customWidth="1"/>
    <col min="2" max="5" width="9.109375" style="2" customWidth="1"/>
    <col min="6" max="6" width="4.33203125" style="2" customWidth="1"/>
    <col min="7" max="7" width="33.33203125" style="440" customWidth="1"/>
    <col min="8" max="8" width="44.33203125" style="440" customWidth="1"/>
    <col min="9" max="11" width="24.5546875" style="440" customWidth="1"/>
    <col min="12" max="12" width="32.6640625" style="440" customWidth="1"/>
    <col min="13" max="16" width="24.5546875" style="440" customWidth="1"/>
    <col min="17" max="17" width="24.33203125" style="440" customWidth="1"/>
    <col min="18" max="18" width="25.33203125" style="2" customWidth="1"/>
    <col min="19" max="19" width="8.6640625" style="2" customWidth="1"/>
    <col min="20" max="20" width="23.77734375" style="2" customWidth="1"/>
    <col min="21" max="16384" width="8.6640625" style="2" hidden="1"/>
  </cols>
  <sheetData>
    <row r="1" spans="2:19" x14ac:dyDescent="0.25"/>
    <row r="2" spans="2:19" x14ac:dyDescent="0.25"/>
    <row r="3" spans="2:19" x14ac:dyDescent="0.25"/>
    <row r="4" spans="2:19" x14ac:dyDescent="0.25"/>
    <row r="5" spans="2:19" customFormat="1" ht="14.4" x14ac:dyDescent="0.3">
      <c r="B5" s="2376"/>
      <c r="C5" s="2376"/>
      <c r="D5" s="2376"/>
      <c r="E5" s="2376"/>
      <c r="G5" s="2376"/>
      <c r="H5" s="2376"/>
      <c r="I5" s="2376"/>
      <c r="J5" s="2376"/>
      <c r="K5" s="2376"/>
      <c r="L5" s="2376"/>
      <c r="M5" s="2376"/>
      <c r="N5" s="2376"/>
      <c r="O5" s="2376"/>
      <c r="P5" s="2376"/>
      <c r="Q5" s="2376"/>
      <c r="R5" s="2376"/>
      <c r="S5" s="2376"/>
    </row>
    <row r="6" spans="2:19" customFormat="1" ht="21" x14ac:dyDescent="0.4">
      <c r="B6" s="2377" t="s">
        <v>1</v>
      </c>
      <c r="C6" s="2376"/>
      <c r="D6" s="2376"/>
      <c r="E6" s="2376"/>
      <c r="G6" s="2377" t="s">
        <v>1503</v>
      </c>
      <c r="H6" s="2376"/>
      <c r="I6" s="2376"/>
      <c r="J6" s="2376"/>
      <c r="K6" s="2377"/>
      <c r="L6" s="2376"/>
      <c r="M6" s="2376"/>
      <c r="N6" s="2376"/>
      <c r="O6" s="2376"/>
      <c r="P6" s="2376"/>
      <c r="Q6" s="2376"/>
      <c r="R6" s="2376"/>
      <c r="S6" s="2376"/>
    </row>
    <row r="7" spans="2:19" customFormat="1" ht="15" thickBot="1" x14ac:dyDescent="0.35">
      <c r="B7" s="2378"/>
      <c r="C7" s="2378"/>
      <c r="D7" s="2378"/>
      <c r="E7" s="2378"/>
      <c r="G7" s="2378"/>
      <c r="H7" s="2378"/>
      <c r="I7" s="2378"/>
      <c r="J7" s="2378"/>
      <c r="K7" s="2378"/>
      <c r="L7" s="2378"/>
      <c r="M7" s="2378"/>
      <c r="N7" s="2378"/>
      <c r="O7" s="2378"/>
      <c r="P7" s="2378"/>
      <c r="Q7" s="2378"/>
      <c r="R7" s="2378"/>
      <c r="S7" s="2378"/>
    </row>
    <row r="8" spans="2:19" x14ac:dyDescent="0.25">
      <c r="P8" s="2"/>
    </row>
    <row r="9" spans="2:19" ht="14.25" customHeight="1" x14ac:dyDescent="0.25">
      <c r="G9" s="2910" t="s">
        <v>1504</v>
      </c>
      <c r="H9" s="2910"/>
      <c r="I9" s="2910"/>
      <c r="J9" s="2910"/>
      <c r="K9" s="2910"/>
      <c r="L9" s="2910"/>
      <c r="M9" s="2910"/>
      <c r="N9" s="2910"/>
      <c r="O9" s="95"/>
      <c r="P9" s="2"/>
    </row>
    <row r="10" spans="2:19" ht="14.25" customHeight="1" x14ac:dyDescent="0.25">
      <c r="G10" s="2910"/>
      <c r="H10" s="2910"/>
      <c r="I10" s="2910"/>
      <c r="J10" s="2910"/>
      <c r="K10" s="2910"/>
      <c r="L10" s="2910"/>
      <c r="M10" s="2910"/>
      <c r="N10" s="2910"/>
      <c r="O10" s="95"/>
      <c r="P10" s="2"/>
    </row>
    <row r="11" spans="2:19" ht="14.25" customHeight="1" x14ac:dyDescent="0.25">
      <c r="G11" s="2910"/>
      <c r="H11" s="2910"/>
      <c r="I11" s="2910"/>
      <c r="J11" s="2910"/>
      <c r="K11" s="2910"/>
      <c r="L11" s="2910"/>
      <c r="M11" s="2910"/>
      <c r="N11" s="2910"/>
      <c r="O11" s="95"/>
      <c r="P11" s="95"/>
    </row>
    <row r="12" spans="2:19" ht="14.25" customHeight="1" x14ac:dyDescent="0.25">
      <c r="G12" s="2910"/>
      <c r="H12" s="2910"/>
      <c r="I12" s="2910"/>
      <c r="J12" s="2910"/>
      <c r="K12" s="2910"/>
      <c r="L12" s="2910"/>
      <c r="M12" s="2910"/>
      <c r="N12" s="2910"/>
      <c r="O12" s="95"/>
      <c r="P12" s="95"/>
    </row>
    <row r="13" spans="2:19" ht="14.25" customHeight="1" x14ac:dyDescent="0.25">
      <c r="G13" s="2910"/>
      <c r="H13" s="2910"/>
      <c r="I13" s="2910"/>
      <c r="J13" s="2910"/>
      <c r="K13" s="2910"/>
      <c r="L13" s="2910"/>
      <c r="M13" s="2910"/>
      <c r="N13" s="2910"/>
      <c r="O13" s="95"/>
      <c r="P13" s="95"/>
    </row>
    <row r="14" spans="2:19" ht="14.25" customHeight="1" x14ac:dyDescent="0.25">
      <c r="G14" s="2910"/>
      <c r="H14" s="2910"/>
      <c r="I14" s="2910"/>
      <c r="J14" s="2910"/>
      <c r="K14" s="2910"/>
      <c r="L14" s="2910"/>
      <c r="M14" s="2910"/>
      <c r="N14" s="2910"/>
      <c r="O14" s="95"/>
      <c r="P14" s="95"/>
    </row>
    <row r="15" spans="2:19" x14ac:dyDescent="0.25">
      <c r="G15" s="2910"/>
      <c r="H15" s="2910"/>
      <c r="I15" s="2910"/>
      <c r="J15" s="2910"/>
      <c r="K15" s="2910"/>
      <c r="L15" s="2910"/>
      <c r="M15" s="2910"/>
      <c r="N15" s="2910"/>
      <c r="O15" s="95"/>
      <c r="P15" s="95"/>
    </row>
    <row r="16" spans="2:19" x14ac:dyDescent="0.25">
      <c r="G16" s="99"/>
      <c r="H16" s="99"/>
      <c r="I16" s="99"/>
      <c r="J16" s="99"/>
      <c r="K16" s="99"/>
      <c r="L16" s="99"/>
      <c r="M16" s="99"/>
      <c r="N16" s="99"/>
      <c r="O16" s="95"/>
      <c r="P16" s="95"/>
    </row>
    <row r="17" spans="7:16" x14ac:dyDescent="0.25">
      <c r="G17" s="73"/>
      <c r="H17" s="73"/>
      <c r="I17" s="73"/>
      <c r="J17" s="73"/>
      <c r="K17" s="73"/>
      <c r="L17" s="73"/>
      <c r="M17" s="73"/>
      <c r="N17" s="73"/>
      <c r="O17" s="2"/>
      <c r="P17" s="2"/>
    </row>
    <row r="18" spans="7:16" ht="28.5" customHeight="1" x14ac:dyDescent="0.25">
      <c r="G18" s="3001" t="s">
        <v>1505</v>
      </c>
      <c r="H18" s="3001"/>
      <c r="I18" s="11"/>
      <c r="J18" s="11"/>
      <c r="K18" s="11"/>
      <c r="L18" s="11"/>
      <c r="M18" s="2"/>
      <c r="N18" s="2"/>
      <c r="O18" s="2"/>
      <c r="P18" s="2"/>
    </row>
    <row r="19" spans="7:16" ht="16.2" x14ac:dyDescent="0.25">
      <c r="G19" s="2388" t="s">
        <v>1651</v>
      </c>
      <c r="H19" s="2389"/>
      <c r="I19" s="2"/>
      <c r="J19" s="2"/>
      <c r="K19" s="2"/>
      <c r="L19" s="2"/>
      <c r="M19" s="2"/>
      <c r="N19" s="2"/>
      <c r="O19" s="2"/>
      <c r="P19" s="2"/>
    </row>
    <row r="20" spans="7:16" ht="15" customHeight="1" x14ac:dyDescent="0.25">
      <c r="G20" s="525"/>
      <c r="H20" s="178" t="s">
        <v>1209</v>
      </c>
      <c r="I20" s="187" t="s">
        <v>730</v>
      </c>
      <c r="J20" s="601" t="s">
        <v>731</v>
      </c>
      <c r="K20" s="860" t="s">
        <v>732</v>
      </c>
      <c r="L20" s="187" t="s">
        <v>733</v>
      </c>
      <c r="M20" s="2"/>
      <c r="N20" s="2"/>
      <c r="O20" s="2"/>
      <c r="P20" s="2"/>
    </row>
    <row r="21" spans="7:16" ht="14.85" customHeight="1" x14ac:dyDescent="0.25">
      <c r="G21" s="2992" t="s">
        <v>1212</v>
      </c>
      <c r="H21" s="32" t="s">
        <v>1280</v>
      </c>
      <c r="I21" s="34" t="s">
        <v>635</v>
      </c>
      <c r="J21" s="128" t="s">
        <v>635</v>
      </c>
      <c r="K21" s="863" t="s">
        <v>635</v>
      </c>
      <c r="L21" s="528"/>
      <c r="M21" s="2"/>
      <c r="N21" s="2"/>
      <c r="O21" s="2"/>
      <c r="P21" s="2"/>
    </row>
    <row r="22" spans="7:16" ht="15" customHeight="1" x14ac:dyDescent="0.25">
      <c r="G22" s="2992"/>
      <c r="H22" s="32" t="s">
        <v>1214</v>
      </c>
      <c r="I22" s="128">
        <v>9265.3595801896918</v>
      </c>
      <c r="J22" s="128">
        <v>2175</v>
      </c>
      <c r="K22" s="861">
        <v>383</v>
      </c>
      <c r="L22" s="2102">
        <f>(K22-J22)/J22</f>
        <v>-0.82390804597701151</v>
      </c>
      <c r="M22" s="2"/>
      <c r="N22" s="2"/>
      <c r="O22" s="2"/>
      <c r="P22" s="2"/>
    </row>
    <row r="23" spans="7:16" ht="14.85" customHeight="1" x14ac:dyDescent="0.25">
      <c r="G23" s="2992"/>
      <c r="H23" s="32" t="s">
        <v>1215</v>
      </c>
      <c r="I23" s="128">
        <v>3145.1474653218261</v>
      </c>
      <c r="J23" s="128">
        <v>2196</v>
      </c>
      <c r="K23" s="861">
        <v>13</v>
      </c>
      <c r="L23" s="2102">
        <f>(K23-J23)/J23</f>
        <v>-0.99408014571948999</v>
      </c>
      <c r="M23" s="2"/>
      <c r="N23" s="2"/>
      <c r="O23" s="2"/>
      <c r="P23" s="2"/>
    </row>
    <row r="24" spans="7:16" ht="14.25" customHeight="1" x14ac:dyDescent="0.25">
      <c r="G24" s="2992"/>
      <c r="H24" s="32" t="s">
        <v>1281</v>
      </c>
      <c r="I24" s="128" t="s">
        <v>635</v>
      </c>
      <c r="J24" s="128">
        <v>6743</v>
      </c>
      <c r="K24" s="861" t="s">
        <v>635</v>
      </c>
      <c r="L24" s="2102">
        <v>-1</v>
      </c>
      <c r="M24" s="2"/>
      <c r="N24" s="2"/>
      <c r="O24" s="2"/>
      <c r="P24" s="2"/>
    </row>
    <row r="25" spans="7:16" ht="15" customHeight="1" x14ac:dyDescent="0.25">
      <c r="G25" s="2992"/>
      <c r="H25" s="32" t="s">
        <v>1282</v>
      </c>
      <c r="I25" s="128">
        <v>12118.701346848384</v>
      </c>
      <c r="J25" s="128">
        <v>8929</v>
      </c>
      <c r="K25" s="861">
        <v>2381</v>
      </c>
      <c r="L25" s="2102">
        <f>(K25-J25)/J25</f>
        <v>-0.73334079964161725</v>
      </c>
      <c r="M25" s="2"/>
      <c r="N25" s="2"/>
      <c r="O25" s="2"/>
      <c r="P25" s="2"/>
    </row>
    <row r="26" spans="7:16" ht="15" customHeight="1" x14ac:dyDescent="0.25">
      <c r="G26" s="2992"/>
      <c r="H26" s="32" t="s">
        <v>1218</v>
      </c>
      <c r="I26" s="128">
        <v>5256.662753976073</v>
      </c>
      <c r="J26" s="128">
        <v>3994</v>
      </c>
      <c r="K26" s="861">
        <v>175</v>
      </c>
      <c r="L26" s="2102">
        <f>(K26-J26)/J26</f>
        <v>-0.95618427641462189</v>
      </c>
      <c r="M26" s="2"/>
      <c r="N26" s="2"/>
      <c r="O26" s="2"/>
      <c r="P26" s="2"/>
    </row>
    <row r="27" spans="7:16" ht="14.25" customHeight="1" x14ac:dyDescent="0.25">
      <c r="G27" s="3052" t="s">
        <v>1219</v>
      </c>
      <c r="H27" s="526" t="s">
        <v>1220</v>
      </c>
      <c r="I27" s="602">
        <v>11827</v>
      </c>
      <c r="J27" s="602">
        <v>6873</v>
      </c>
      <c r="K27" s="862">
        <v>18182</v>
      </c>
      <c r="L27" s="2103">
        <f>(K27-J27)/J27</f>
        <v>1.6454241233813474</v>
      </c>
      <c r="M27" s="2"/>
      <c r="N27" s="2"/>
      <c r="O27" s="2"/>
      <c r="P27" s="2"/>
    </row>
    <row r="28" spans="7:16" ht="14.25" customHeight="1" x14ac:dyDescent="0.25">
      <c r="G28" s="3052"/>
      <c r="H28" s="526" t="s">
        <v>1221</v>
      </c>
      <c r="I28" s="602">
        <v>16854</v>
      </c>
      <c r="J28" s="602">
        <v>21961</v>
      </c>
      <c r="K28" s="862">
        <v>12937</v>
      </c>
      <c r="L28" s="2103">
        <f>(K28-J28)/J28</f>
        <v>-0.41091024998861619</v>
      </c>
      <c r="M28" s="2"/>
      <c r="N28" s="2"/>
      <c r="O28" s="2"/>
      <c r="P28" s="2"/>
    </row>
    <row r="29" spans="7:16" ht="14.25" customHeight="1" x14ac:dyDescent="0.25">
      <c r="G29" s="3052"/>
      <c r="H29" s="526" t="s">
        <v>1222</v>
      </c>
      <c r="I29" s="781" t="s">
        <v>635</v>
      </c>
      <c r="J29" s="781" t="s">
        <v>635</v>
      </c>
      <c r="K29" s="864" t="s">
        <v>635</v>
      </c>
      <c r="L29" s="2103"/>
      <c r="M29" s="2"/>
      <c r="N29" s="2"/>
      <c r="O29" s="2"/>
      <c r="P29" s="2"/>
    </row>
    <row r="30" spans="7:16" ht="14.25" customHeight="1" x14ac:dyDescent="0.25">
      <c r="G30" s="67" t="s">
        <v>1279</v>
      </c>
      <c r="H30" s="32" t="s">
        <v>1224</v>
      </c>
      <c r="I30" s="858" t="s">
        <v>1506</v>
      </c>
      <c r="J30" s="858">
        <v>26301</v>
      </c>
      <c r="K30" s="861">
        <v>32003</v>
      </c>
      <c r="L30" s="2102">
        <f>(K30-J30)/J30</f>
        <v>0.2167978403862971</v>
      </c>
      <c r="M30" s="2"/>
      <c r="N30" s="2"/>
      <c r="O30" s="2"/>
      <c r="P30" s="2"/>
    </row>
    <row r="31" spans="7:16" ht="16.2" x14ac:dyDescent="0.25">
      <c r="G31" s="2991" t="s">
        <v>1226</v>
      </c>
      <c r="H31" s="526" t="s">
        <v>1227</v>
      </c>
      <c r="I31" s="2189" t="s">
        <v>1506</v>
      </c>
      <c r="J31" s="602">
        <v>11578</v>
      </c>
      <c r="K31" s="862">
        <v>5352</v>
      </c>
      <c r="L31" s="2190">
        <f>(K31-J31)/J31</f>
        <v>-0.53774399723613753</v>
      </c>
      <c r="M31" s="2"/>
      <c r="N31" s="2"/>
      <c r="O31" s="2"/>
      <c r="P31" s="2"/>
    </row>
    <row r="32" spans="7:16" ht="15" customHeight="1" x14ac:dyDescent="0.25">
      <c r="G32" s="2991"/>
      <c r="H32" s="526" t="s">
        <v>1228</v>
      </c>
      <c r="I32" s="602">
        <v>43375</v>
      </c>
      <c r="J32" s="602">
        <v>41050</v>
      </c>
      <c r="K32" s="862">
        <v>30611</v>
      </c>
      <c r="L32" s="2190">
        <f>(K32-J32)/J32</f>
        <v>-0.25429963459196103</v>
      </c>
      <c r="M32" s="2"/>
      <c r="N32" s="2"/>
      <c r="O32" s="2"/>
      <c r="P32" s="2"/>
    </row>
    <row r="33" spans="7:16" ht="15" customHeight="1" x14ac:dyDescent="0.25">
      <c r="G33" s="2991"/>
      <c r="H33" s="526" t="s">
        <v>1480</v>
      </c>
      <c r="I33" s="602">
        <v>9201</v>
      </c>
      <c r="J33" s="602">
        <v>43870</v>
      </c>
      <c r="K33" s="862">
        <v>35171</v>
      </c>
      <c r="L33" s="2190">
        <f>(K33-J33)/J33</f>
        <v>-0.1982904034647823</v>
      </c>
      <c r="M33" s="2"/>
      <c r="N33" s="2"/>
      <c r="O33" s="2"/>
      <c r="P33" s="2"/>
    </row>
    <row r="34" spans="7:16" x14ac:dyDescent="0.25">
      <c r="G34" s="2191"/>
      <c r="H34" s="2192" t="s">
        <v>742</v>
      </c>
      <c r="I34" s="2193">
        <f>SUM(I21:I33)</f>
        <v>111042.87114633598</v>
      </c>
      <c r="J34" s="2193">
        <f>SUM(J21:J33)</f>
        <v>175670</v>
      </c>
      <c r="K34" s="2194">
        <v>137208</v>
      </c>
      <c r="L34" s="2195">
        <f>(K34-J34)/J34</f>
        <v>-0.21894461205669721</v>
      </c>
      <c r="M34" s="2"/>
      <c r="N34" s="2"/>
      <c r="O34" s="2"/>
      <c r="P34" s="2"/>
    </row>
    <row r="35" spans="7:16" x14ac:dyDescent="0.25">
      <c r="G35" s="10" t="s">
        <v>1507</v>
      </c>
      <c r="H35" s="527"/>
      <c r="I35" s="128"/>
      <c r="J35" s="439"/>
      <c r="K35" s="439"/>
      <c r="L35" s="2"/>
      <c r="M35" s="603"/>
      <c r="N35" s="545"/>
      <c r="O35" s="545"/>
      <c r="P35" s="1085"/>
    </row>
    <row r="36" spans="7:16" x14ac:dyDescent="0.25">
      <c r="G36" s="10" t="s">
        <v>1508</v>
      </c>
      <c r="H36" s="527"/>
      <c r="I36" s="128"/>
      <c r="J36" s="439"/>
      <c r="K36" s="439"/>
      <c r="L36" s="2"/>
      <c r="M36" s="2"/>
      <c r="N36" s="19"/>
      <c r="O36" s="2"/>
      <c r="P36" s="2"/>
    </row>
    <row r="37" spans="7:16" x14ac:dyDescent="0.25">
      <c r="G37" s="10"/>
      <c r="H37" s="527"/>
      <c r="I37" s="128"/>
      <c r="J37" s="439"/>
      <c r="K37" s="439"/>
      <c r="L37" s="2"/>
      <c r="M37" s="2"/>
      <c r="N37" s="19"/>
      <c r="O37" s="2"/>
      <c r="P37" s="2"/>
    </row>
    <row r="38" spans="7:16" x14ac:dyDescent="0.25">
      <c r="G38" s="2"/>
      <c r="H38" s="527"/>
      <c r="I38" s="128"/>
      <c r="J38" s="439"/>
      <c r="K38" s="439"/>
      <c r="L38" s="2"/>
      <c r="M38" s="2"/>
      <c r="N38" s="19"/>
      <c r="O38" s="2"/>
      <c r="P38" s="2"/>
    </row>
    <row r="39" spans="7:16" ht="47.25" customHeight="1" x14ac:dyDescent="0.25">
      <c r="G39" s="3053" t="s">
        <v>1509</v>
      </c>
      <c r="H39" s="3053"/>
      <c r="I39" s="3053"/>
      <c r="J39" s="3053"/>
      <c r="K39" s="3053"/>
      <c r="L39" s="3053"/>
      <c r="M39" s="2"/>
      <c r="N39" s="19"/>
      <c r="O39" s="2"/>
      <c r="P39" s="2"/>
    </row>
    <row r="40" spans="7:16" x14ac:dyDescent="0.25">
      <c r="G40" s="2388" t="s">
        <v>1510</v>
      </c>
      <c r="H40" s="2389"/>
      <c r="I40" s="2393"/>
      <c r="J40" s="2393"/>
      <c r="K40" s="2393"/>
      <c r="L40" s="2389"/>
      <c r="M40" s="2"/>
      <c r="N40" s="19"/>
      <c r="O40" s="2"/>
      <c r="P40" s="2"/>
    </row>
    <row r="41" spans="7:16" x14ac:dyDescent="0.25">
      <c r="G41" s="975" t="s">
        <v>1511</v>
      </c>
      <c r="H41" s="1294" t="s">
        <v>1512</v>
      </c>
      <c r="I41" s="976" t="s">
        <v>730</v>
      </c>
      <c r="J41" s="976" t="s">
        <v>731</v>
      </c>
      <c r="K41" s="1723" t="s">
        <v>732</v>
      </c>
      <c r="L41" s="2196" t="s">
        <v>733</v>
      </c>
      <c r="M41" s="2"/>
      <c r="N41" s="19"/>
      <c r="O41" s="2"/>
      <c r="P41" s="2"/>
    </row>
    <row r="42" spans="7:16" x14ac:dyDescent="0.25">
      <c r="G42" s="1720" t="s">
        <v>1513</v>
      </c>
      <c r="H42" s="1294"/>
      <c r="I42" s="976"/>
      <c r="J42" s="976"/>
      <c r="K42" s="1128"/>
      <c r="L42" s="2196"/>
      <c r="M42" s="2"/>
      <c r="N42" s="19"/>
      <c r="O42" s="2"/>
      <c r="P42" s="2"/>
    </row>
    <row r="43" spans="7:16" x14ac:dyDescent="0.25">
      <c r="G43" s="13" t="s">
        <v>1514</v>
      </c>
      <c r="H43" s="510" t="s">
        <v>1515</v>
      </c>
      <c r="I43" s="2197">
        <v>7128</v>
      </c>
      <c r="J43" s="2197">
        <v>9597.4784999999993</v>
      </c>
      <c r="K43" s="2198">
        <v>10527.849401679166</v>
      </c>
      <c r="L43" s="2199">
        <f>(K43-J43)/J43</f>
        <v>9.6939097251342352E-2</v>
      </c>
      <c r="M43" s="2"/>
      <c r="N43" s="19"/>
      <c r="O43" s="2"/>
      <c r="P43" s="2"/>
    </row>
    <row r="44" spans="7:16" ht="14.4" x14ac:dyDescent="0.25">
      <c r="G44" s="2200" t="s">
        <v>1516</v>
      </c>
      <c r="H44" s="2201" t="s">
        <v>1517</v>
      </c>
      <c r="I44" s="2202">
        <v>227</v>
      </c>
      <c r="J44" s="2203">
        <v>483.69709090909089</v>
      </c>
      <c r="K44" s="2204">
        <v>347.48754545454551</v>
      </c>
      <c r="L44" s="2205">
        <f>(K44-J44)/J44</f>
        <v>-0.2816009192830673</v>
      </c>
      <c r="M44" s="2"/>
      <c r="N44" s="19"/>
      <c r="O44" s="2"/>
      <c r="P44" s="2"/>
    </row>
    <row r="45" spans="7:16" x14ac:dyDescent="0.25">
      <c r="G45" s="13" t="s">
        <v>1518</v>
      </c>
      <c r="H45" s="38" t="s">
        <v>1517</v>
      </c>
      <c r="I45" s="2197">
        <v>201</v>
      </c>
      <c r="J45" s="2197">
        <v>372.71999999999997</v>
      </c>
      <c r="K45" s="2198">
        <v>13.920000000000002</v>
      </c>
      <c r="L45" s="2199">
        <f>(K45-J45)/J45</f>
        <v>-0.96265292981326456</v>
      </c>
      <c r="M45" s="2"/>
      <c r="N45" s="19"/>
      <c r="O45" s="2"/>
      <c r="P45" s="2"/>
    </row>
    <row r="46" spans="7:16" x14ac:dyDescent="0.25">
      <c r="G46" s="3054" t="s">
        <v>1519</v>
      </c>
      <c r="H46" s="2201" t="s">
        <v>1515</v>
      </c>
      <c r="I46" s="2203">
        <v>1474.6859999999997</v>
      </c>
      <c r="J46" s="2203">
        <v>1830.4640000000002</v>
      </c>
      <c r="K46" s="2204">
        <v>333.50599999999963</v>
      </c>
      <c r="L46" s="2205">
        <f>(K46-J46)/J46</f>
        <v>-0.81780248068249384</v>
      </c>
      <c r="M46" s="2"/>
      <c r="N46" s="19"/>
      <c r="O46" s="2"/>
      <c r="P46" s="2"/>
    </row>
    <row r="47" spans="7:16" x14ac:dyDescent="0.25">
      <c r="G47" s="3054"/>
      <c r="H47" s="2201" t="s">
        <v>1517</v>
      </c>
      <c r="I47" s="2203">
        <v>188.88000000000002</v>
      </c>
      <c r="J47" s="2203">
        <v>334.96960666666666</v>
      </c>
      <c r="K47" s="2204">
        <v>846.56478000000004</v>
      </c>
      <c r="L47" s="2205">
        <f>(K47-J47)/J47</f>
        <v>1.5272883364681784</v>
      </c>
      <c r="M47" s="2"/>
      <c r="N47" s="19"/>
      <c r="O47" s="2"/>
      <c r="P47" s="2"/>
    </row>
    <row r="48" spans="7:16" x14ac:dyDescent="0.25">
      <c r="G48" s="2206"/>
      <c r="H48" s="2201" t="s">
        <v>1520</v>
      </c>
      <c r="I48" s="2203" t="s">
        <v>189</v>
      </c>
      <c r="J48" s="2203" t="s">
        <v>189</v>
      </c>
      <c r="K48" s="2204">
        <v>44.059354838709694</v>
      </c>
      <c r="L48" s="2205"/>
      <c r="M48" s="2"/>
      <c r="N48" s="19"/>
      <c r="O48" s="2"/>
      <c r="P48" s="2"/>
    </row>
    <row r="49" spans="7:16" x14ac:dyDescent="0.25">
      <c r="G49" s="13" t="s">
        <v>1521</v>
      </c>
      <c r="H49" s="510" t="s">
        <v>1522</v>
      </c>
      <c r="I49" s="2197">
        <v>9</v>
      </c>
      <c r="J49" s="2197">
        <v>21.784000000000002</v>
      </c>
      <c r="K49" s="2198">
        <v>34.036000000000001</v>
      </c>
      <c r="L49" s="2199">
        <f>(K49-J49)/J49</f>
        <v>0.56243114212265877</v>
      </c>
      <c r="M49" s="2"/>
      <c r="N49" s="19"/>
      <c r="O49" s="2"/>
      <c r="P49" s="2"/>
    </row>
    <row r="50" spans="7:16" x14ac:dyDescent="0.25">
      <c r="G50" s="978" t="s">
        <v>1523</v>
      </c>
      <c r="H50" s="2201" t="s">
        <v>1517</v>
      </c>
      <c r="I50" s="2203">
        <v>1676</v>
      </c>
      <c r="J50" s="2203">
        <v>1686.8030000000001</v>
      </c>
      <c r="K50" s="2204">
        <v>2723.01</v>
      </c>
      <c r="L50" s="2205">
        <f>(K50-J50)/J50</f>
        <v>0.61430232220360059</v>
      </c>
      <c r="M50" s="2"/>
      <c r="N50" s="19"/>
      <c r="O50" s="2"/>
      <c r="P50" s="2"/>
    </row>
    <row r="51" spans="7:16" x14ac:dyDescent="0.25">
      <c r="G51" s="38" t="s">
        <v>1524</v>
      </c>
      <c r="H51" s="510" t="s">
        <v>1525</v>
      </c>
      <c r="I51" s="2197">
        <v>299.24</v>
      </c>
      <c r="J51" s="2197">
        <v>370.51499999999999</v>
      </c>
      <c r="K51" s="2198">
        <v>390.71500000000003</v>
      </c>
      <c r="L51" s="2199">
        <f>(K51-J51)/J51</f>
        <v>5.4518710443571913E-2</v>
      </c>
      <c r="M51" s="2"/>
      <c r="N51" s="19"/>
      <c r="O51" s="2"/>
      <c r="P51" s="2"/>
    </row>
    <row r="52" spans="7:16" ht="16.2" x14ac:dyDescent="0.25">
      <c r="G52" s="2207" t="s">
        <v>1526</v>
      </c>
      <c r="H52" s="2208" t="s">
        <v>1527</v>
      </c>
      <c r="I52" s="2209" t="s">
        <v>189</v>
      </c>
      <c r="J52" s="2209" t="s">
        <v>189</v>
      </c>
      <c r="K52" s="2210">
        <v>3.3010000000000002</v>
      </c>
      <c r="L52" s="2211"/>
      <c r="M52" s="2"/>
      <c r="N52" s="19"/>
      <c r="O52" s="2"/>
      <c r="P52" s="2"/>
    </row>
    <row r="53" spans="7:16" x14ac:dyDescent="0.25">
      <c r="G53" s="1679" t="s">
        <v>1528</v>
      </c>
      <c r="H53" s="2212"/>
      <c r="I53" s="2213">
        <f>SUM(I43:I51)</f>
        <v>11203.805999999999</v>
      </c>
      <c r="J53" s="2213">
        <f>SUM(J43:J51)</f>
        <v>14698.431197575756</v>
      </c>
      <c r="K53" s="2214">
        <f>SUM(K43:K52)</f>
        <v>15264.449081972421</v>
      </c>
      <c r="L53" s="2199">
        <f>(K53-J53)/J53</f>
        <v>3.8508727685851299E-2</v>
      </c>
      <c r="M53" s="2"/>
      <c r="N53" s="19"/>
      <c r="O53" s="2"/>
      <c r="P53" s="2"/>
    </row>
    <row r="54" spans="7:16" x14ac:dyDescent="0.25">
      <c r="G54" s="1720" t="s">
        <v>1529</v>
      </c>
      <c r="H54" s="2215"/>
      <c r="I54" s="2216"/>
      <c r="J54" s="2216"/>
      <c r="K54" s="2217"/>
      <c r="L54" s="2218"/>
      <c r="M54" s="2"/>
      <c r="N54" s="19"/>
      <c r="O54" s="2"/>
      <c r="P54" s="2"/>
    </row>
    <row r="55" spans="7:16" x14ac:dyDescent="0.25">
      <c r="G55" s="43" t="s">
        <v>1530</v>
      </c>
      <c r="H55" s="512" t="s">
        <v>1531</v>
      </c>
      <c r="I55" s="2219" t="s">
        <v>635</v>
      </c>
      <c r="J55" s="2220">
        <v>0.6</v>
      </c>
      <c r="K55" s="2221">
        <v>0.91</v>
      </c>
      <c r="L55" s="2199">
        <f>(K55-J55)/J55</f>
        <v>0.51666666666666683</v>
      </c>
      <c r="M55" s="2"/>
      <c r="N55" s="19"/>
      <c r="O55" s="2"/>
      <c r="P55" s="2"/>
    </row>
    <row r="56" spans="7:16" ht="16.2" x14ac:dyDescent="0.25">
      <c r="G56" s="2222" t="s">
        <v>1532</v>
      </c>
      <c r="H56" s="2223" t="s">
        <v>1517</v>
      </c>
      <c r="I56" s="1727">
        <v>2944</v>
      </c>
      <c r="J56" s="1727">
        <v>2591.139326</v>
      </c>
      <c r="K56" s="2224">
        <v>1554.8193000000001</v>
      </c>
      <c r="L56" s="2205">
        <f>(K56-J56)/J56</f>
        <v>-0.39994762751711632</v>
      </c>
      <c r="M56" s="2"/>
      <c r="N56" s="19"/>
      <c r="O56" s="2"/>
      <c r="P56" s="2"/>
    </row>
    <row r="57" spans="7:16" x14ac:dyDescent="0.25">
      <c r="G57" s="2225"/>
      <c r="H57" s="2226" t="s">
        <v>1533</v>
      </c>
      <c r="I57" s="2227" t="s">
        <v>189</v>
      </c>
      <c r="J57" s="2227" t="s">
        <v>189</v>
      </c>
      <c r="K57" s="2228">
        <v>535.79</v>
      </c>
      <c r="L57" s="2229"/>
      <c r="M57" s="2"/>
      <c r="N57" s="19"/>
      <c r="O57" s="2"/>
      <c r="P57" s="2"/>
    </row>
    <row r="58" spans="7:16" x14ac:dyDescent="0.25">
      <c r="G58" s="49" t="s">
        <v>1534</v>
      </c>
      <c r="H58" s="510" t="s">
        <v>1522</v>
      </c>
      <c r="I58" s="2197">
        <v>1114.5498500000003</v>
      </c>
      <c r="J58" s="2197">
        <v>1426.0589000000004</v>
      </c>
      <c r="K58" s="2198">
        <v>587.43590000000006</v>
      </c>
      <c r="L58" s="2199">
        <f>(K58-J58)/J58</f>
        <v>-0.58807038054318805</v>
      </c>
      <c r="M58" s="2"/>
      <c r="N58" s="19"/>
      <c r="O58" s="2"/>
      <c r="P58" s="2"/>
    </row>
    <row r="59" spans="7:16" x14ac:dyDescent="0.25">
      <c r="G59" s="49"/>
      <c r="H59" s="2230" t="s">
        <v>1517</v>
      </c>
      <c r="I59" s="2231">
        <v>8.1580000000000013</v>
      </c>
      <c r="J59" s="2231">
        <v>557.654</v>
      </c>
      <c r="K59" s="1852">
        <v>1495.3086619999999</v>
      </c>
      <c r="L59" s="2199">
        <f>(K59-J59)/J59</f>
        <v>1.6814273043858736</v>
      </c>
      <c r="M59" s="2"/>
      <c r="N59" s="19"/>
      <c r="O59" s="2"/>
      <c r="P59" s="2"/>
    </row>
    <row r="60" spans="7:16" ht="16.2" x14ac:dyDescent="0.25">
      <c r="G60" s="2232" t="s">
        <v>1535</v>
      </c>
      <c r="H60" s="2233" t="s">
        <v>1522</v>
      </c>
      <c r="I60" s="2234">
        <v>156438</v>
      </c>
      <c r="J60" s="2234">
        <v>282624.32194703608</v>
      </c>
      <c r="K60" s="2235">
        <v>508804.33983794873</v>
      </c>
      <c r="L60" s="2229">
        <f>(K60-J60)/J60</f>
        <v>0.80028504387990673</v>
      </c>
      <c r="M60" s="2"/>
      <c r="N60" s="19"/>
      <c r="O60" s="2"/>
      <c r="P60" s="2"/>
    </row>
    <row r="61" spans="7:16" x14ac:dyDescent="0.25">
      <c r="G61" s="2236" t="s">
        <v>1536</v>
      </c>
      <c r="H61" s="2237"/>
      <c r="I61" s="2238">
        <f>SUM(I55:I60)</f>
        <v>160504.70785000001</v>
      </c>
      <c r="J61" s="2238">
        <f>SUM(J55:J60)</f>
        <v>287199.7741730361</v>
      </c>
      <c r="K61" s="2239">
        <f>SUM(K55:K60)</f>
        <v>512978.60369994876</v>
      </c>
      <c r="L61" s="2240">
        <f>(K61-J61)/J61</f>
        <v>0.78613860396311552</v>
      </c>
      <c r="M61" s="2"/>
      <c r="N61" s="19"/>
      <c r="O61" s="2"/>
      <c r="P61" s="2"/>
    </row>
    <row r="62" spans="7:16" x14ac:dyDescent="0.25">
      <c r="G62" s="2241" t="s">
        <v>742</v>
      </c>
      <c r="H62" s="2242"/>
      <c r="I62" s="2243">
        <f>I61+I53</f>
        <v>171708.51385000002</v>
      </c>
      <c r="J62" s="2243">
        <f>J61+J53</f>
        <v>301898.20537061186</v>
      </c>
      <c r="K62" s="2244">
        <f>K61+K53</f>
        <v>528243.05278192123</v>
      </c>
      <c r="L62" s="2211">
        <f>(K62-J62)/J62</f>
        <v>0.74973896295092979</v>
      </c>
      <c r="M62" s="2"/>
      <c r="N62" s="19"/>
      <c r="O62" s="2"/>
      <c r="P62" s="2"/>
    </row>
    <row r="63" spans="7:16" x14ac:dyDescent="0.25">
      <c r="G63" s="1293" t="s">
        <v>1537</v>
      </c>
      <c r="M63" s="2"/>
      <c r="N63" s="19"/>
      <c r="O63" s="2"/>
      <c r="P63" s="2"/>
    </row>
    <row r="64" spans="7:16" x14ac:dyDescent="0.25">
      <c r="G64" s="1293" t="s">
        <v>1538</v>
      </c>
      <c r="M64" s="2"/>
      <c r="N64" s="19"/>
      <c r="O64" s="2"/>
      <c r="P64" s="2"/>
    </row>
    <row r="65" spans="7:18" x14ac:dyDescent="0.25">
      <c r="G65" s="1293" t="s">
        <v>1539</v>
      </c>
      <c r="M65" s="2"/>
      <c r="N65" s="19"/>
      <c r="O65" s="2"/>
      <c r="P65" s="2"/>
    </row>
    <row r="66" spans="7:18" ht="17.399999999999999" x14ac:dyDescent="0.3">
      <c r="G66" s="1293" t="s">
        <v>1540</v>
      </c>
      <c r="H66" s="924"/>
      <c r="I66" s="924"/>
      <c r="J66" s="924"/>
      <c r="K66" s="2108"/>
      <c r="L66" s="924"/>
      <c r="M66" s="2"/>
      <c r="N66" s="19"/>
      <c r="O66" s="2"/>
      <c r="P66" s="2"/>
    </row>
    <row r="67" spans="7:18" ht="17.399999999999999" x14ac:dyDescent="0.3">
      <c r="G67" s="101"/>
      <c r="H67" s="10"/>
      <c r="I67" s="10"/>
      <c r="J67" s="10"/>
      <c r="K67" s="967"/>
      <c r="L67" s="10"/>
      <c r="M67" s="2"/>
      <c r="N67" s="19"/>
      <c r="O67" s="2"/>
      <c r="P67" s="2"/>
    </row>
    <row r="68" spans="7:18" ht="17.399999999999999" x14ac:dyDescent="0.3">
      <c r="G68" s="529"/>
      <c r="H68" s="530"/>
      <c r="I68" s="530"/>
      <c r="J68" s="530"/>
      <c r="K68" s="968"/>
      <c r="L68" s="530"/>
      <c r="M68" s="2"/>
      <c r="N68" s="19"/>
      <c r="O68" s="2"/>
      <c r="P68" s="2"/>
    </row>
    <row r="69" spans="7:18" ht="28.5" customHeight="1" x14ac:dyDescent="0.25">
      <c r="G69" s="3001" t="s">
        <v>1541</v>
      </c>
      <c r="H69" s="3001"/>
      <c r="I69" s="1087"/>
      <c r="J69" s="1087"/>
      <c r="K69" s="2109"/>
      <c r="L69" s="1087"/>
      <c r="N69" s="515"/>
      <c r="R69" s="440"/>
    </row>
    <row r="70" spans="7:18" ht="17.399999999999999" x14ac:dyDescent="0.25">
      <c r="G70" s="2388" t="s">
        <v>24</v>
      </c>
      <c r="H70" s="2394"/>
      <c r="I70" s="1087"/>
      <c r="J70" s="1087"/>
      <c r="K70" s="2109"/>
      <c r="L70" s="1087"/>
      <c r="N70" s="515"/>
      <c r="R70" s="440"/>
    </row>
    <row r="71" spans="7:18" x14ac:dyDescent="0.25">
      <c r="G71" s="3055" t="s">
        <v>1513</v>
      </c>
      <c r="H71" s="1720"/>
      <c r="I71" s="2976" t="s">
        <v>730</v>
      </c>
      <c r="J71" s="2976"/>
      <c r="K71" s="3015"/>
      <c r="L71" s="3013" t="s">
        <v>731</v>
      </c>
      <c r="M71" s="2976"/>
      <c r="N71" s="3015"/>
      <c r="O71" s="3013" t="s">
        <v>732</v>
      </c>
      <c r="P71" s="2976"/>
      <c r="Q71" s="3015"/>
      <c r="R71" s="2196" t="s">
        <v>733</v>
      </c>
    </row>
    <row r="72" spans="7:18" x14ac:dyDescent="0.25">
      <c r="G72" s="3055"/>
      <c r="H72" s="1720" t="s">
        <v>1512</v>
      </c>
      <c r="I72" s="1176" t="s">
        <v>1542</v>
      </c>
      <c r="J72" s="1176" t="s">
        <v>1543</v>
      </c>
      <c r="K72" s="2245" t="s">
        <v>761</v>
      </c>
      <c r="L72" s="1176" t="s">
        <v>1542</v>
      </c>
      <c r="M72" s="1176" t="s">
        <v>1543</v>
      </c>
      <c r="N72" s="2245" t="s">
        <v>761</v>
      </c>
      <c r="O72" s="1176" t="s">
        <v>1542</v>
      </c>
      <c r="P72" s="1176" t="s">
        <v>1543</v>
      </c>
      <c r="Q72" s="1177" t="s">
        <v>761</v>
      </c>
      <c r="R72" s="2196" t="s">
        <v>761</v>
      </c>
    </row>
    <row r="73" spans="7:18" x14ac:dyDescent="0.25">
      <c r="G73" s="1404"/>
      <c r="H73" s="1404" t="s">
        <v>1515</v>
      </c>
      <c r="I73" s="2246">
        <v>7423.0659999999989</v>
      </c>
      <c r="J73" s="2246">
        <v>1179.3588000000002</v>
      </c>
      <c r="K73" s="2247">
        <f>SUM(I73:J73)</f>
        <v>8602.4247999999989</v>
      </c>
      <c r="L73" s="2248">
        <v>5761.7539999999999</v>
      </c>
      <c r="M73" s="2246">
        <v>5666.1885000000002</v>
      </c>
      <c r="N73" s="2247">
        <f>SUM(L73:M73)</f>
        <v>11427.942500000001</v>
      </c>
      <c r="O73" s="2248">
        <v>5713.2794999999996</v>
      </c>
      <c r="P73" s="2246">
        <v>5148.0759016791671</v>
      </c>
      <c r="Q73" s="2249">
        <f>SUM(O73:P73)</f>
        <v>10861.355401679168</v>
      </c>
      <c r="R73" s="2187">
        <f>(Q73-N73)/N73</f>
        <v>-4.9579099502892431E-2</v>
      </c>
    </row>
    <row r="74" spans="7:18" ht="15" customHeight="1" x14ac:dyDescent="0.25">
      <c r="G74" s="1650"/>
      <c r="H74" s="1650" t="s">
        <v>1517</v>
      </c>
      <c r="I74" s="2250" t="s">
        <v>635</v>
      </c>
      <c r="J74" s="2250">
        <v>2293</v>
      </c>
      <c r="K74" s="2251">
        <f>SUM(I74:J74)</f>
        <v>2293</v>
      </c>
      <c r="L74" s="2252" t="s">
        <v>635</v>
      </c>
      <c r="M74" s="2250">
        <v>2878.1896975757581</v>
      </c>
      <c r="N74" s="2251">
        <f>SUM(L74:M74)</f>
        <v>2878.1896975757581</v>
      </c>
      <c r="O74" s="2252" t="s">
        <v>635</v>
      </c>
      <c r="P74" s="2250">
        <v>3930.9823254545454</v>
      </c>
      <c r="Q74" s="2253">
        <f>SUM(O74:P74)</f>
        <v>3930.9823254545454</v>
      </c>
      <c r="R74" s="2254">
        <f>(Q74-N74)/N74</f>
        <v>0.36578291860523771</v>
      </c>
    </row>
    <row r="75" spans="7:18" x14ac:dyDescent="0.25">
      <c r="G75" s="1404"/>
      <c r="H75" s="1404" t="s">
        <v>1522</v>
      </c>
      <c r="I75" s="2246" t="s">
        <v>635</v>
      </c>
      <c r="J75" s="2246">
        <v>8.76</v>
      </c>
      <c r="K75" s="2247">
        <f>SUM(I75:J75)</f>
        <v>8.76</v>
      </c>
      <c r="L75" s="2248" t="s">
        <v>635</v>
      </c>
      <c r="M75" s="2246">
        <v>21.784000000000002</v>
      </c>
      <c r="N75" s="2247">
        <f>SUM(L75:M75)</f>
        <v>21.784000000000002</v>
      </c>
      <c r="O75" s="2248" t="s">
        <v>635</v>
      </c>
      <c r="P75" s="2246">
        <v>34.036000000000001</v>
      </c>
      <c r="Q75" s="2249">
        <f>SUM(O75:P75)</f>
        <v>34.036000000000001</v>
      </c>
      <c r="R75" s="2187">
        <f>(Q75-N75)/N75</f>
        <v>0.56243114212265877</v>
      </c>
    </row>
    <row r="76" spans="7:18" x14ac:dyDescent="0.25">
      <c r="G76" s="1650"/>
      <c r="H76" s="1650" t="s">
        <v>1544</v>
      </c>
      <c r="I76" s="2250" t="s">
        <v>635</v>
      </c>
      <c r="J76" s="2250">
        <v>299.23499999999996</v>
      </c>
      <c r="K76" s="2251">
        <f>SUM(I76:J76)</f>
        <v>299.23499999999996</v>
      </c>
      <c r="L76" s="2252" t="s">
        <v>635</v>
      </c>
      <c r="M76" s="2250">
        <v>370.51499999999999</v>
      </c>
      <c r="N76" s="2251">
        <f>SUM(L76:M76)</f>
        <v>370.51499999999999</v>
      </c>
      <c r="O76" s="2252">
        <v>44.059354838709694</v>
      </c>
      <c r="P76" s="2250">
        <v>390.71500000000003</v>
      </c>
      <c r="Q76" s="2253">
        <f>SUM(O76:P76)</f>
        <v>434.77435483870971</v>
      </c>
      <c r="R76" s="2254">
        <f>(Q76-N76)/N76</f>
        <v>0.17343253266051234</v>
      </c>
    </row>
    <row r="77" spans="7:18" x14ac:dyDescent="0.25">
      <c r="G77" s="1404"/>
      <c r="H77" s="1404" t="s">
        <v>1527</v>
      </c>
      <c r="I77" s="2246" t="s">
        <v>189</v>
      </c>
      <c r="J77" s="2246" t="s">
        <v>189</v>
      </c>
      <c r="K77" s="2255" t="s">
        <v>635</v>
      </c>
      <c r="L77" s="2246" t="s">
        <v>189</v>
      </c>
      <c r="M77" s="2246" t="s">
        <v>189</v>
      </c>
      <c r="N77" s="2247" t="s">
        <v>635</v>
      </c>
      <c r="O77" s="2246" t="s">
        <v>635</v>
      </c>
      <c r="P77" s="2246">
        <v>3.3010000000000002</v>
      </c>
      <c r="Q77" s="2249">
        <f>SUM(O77:P77)</f>
        <v>3.3010000000000002</v>
      </c>
      <c r="R77" s="2187">
        <v>1</v>
      </c>
    </row>
    <row r="78" spans="7:18" x14ac:dyDescent="0.25">
      <c r="G78" s="1720" t="s">
        <v>1529</v>
      </c>
      <c r="H78" s="1720"/>
      <c r="I78" s="2256"/>
      <c r="J78" s="2256"/>
      <c r="K78" s="2257"/>
      <c r="L78" s="2258"/>
      <c r="M78" s="2256"/>
      <c r="N78" s="2257"/>
      <c r="O78" s="2258"/>
      <c r="P78" s="2256"/>
      <c r="Q78" s="2259"/>
      <c r="R78" s="2260"/>
    </row>
    <row r="79" spans="7:18" x14ac:dyDescent="0.25">
      <c r="G79" s="1650"/>
      <c r="H79" s="1650" t="s">
        <v>1517</v>
      </c>
      <c r="I79" s="2250" t="s">
        <v>635</v>
      </c>
      <c r="J79" s="2250">
        <v>2952.012518</v>
      </c>
      <c r="K79" s="2251">
        <f>SUM(I79:J79)</f>
        <v>2952.012518</v>
      </c>
      <c r="L79" s="2252" t="s">
        <v>635</v>
      </c>
      <c r="M79" s="2250">
        <v>3148.793326</v>
      </c>
      <c r="N79" s="2251">
        <f>SUM(L79:M79)</f>
        <v>3148.793326</v>
      </c>
      <c r="O79" s="2261" t="s">
        <v>635</v>
      </c>
      <c r="P79" s="2250">
        <v>3050.127962</v>
      </c>
      <c r="Q79" s="2253">
        <f>SUM(O79:P79)</f>
        <v>3050.127962</v>
      </c>
      <c r="R79" s="2254">
        <f>(Q79-N79)/N79</f>
        <v>-3.1334341058623025E-2</v>
      </c>
    </row>
    <row r="80" spans="7:18" x14ac:dyDescent="0.25">
      <c r="G80" s="1404"/>
      <c r="H80" s="1404" t="s">
        <v>1522</v>
      </c>
      <c r="I80" s="2246">
        <v>154638.29115473735</v>
      </c>
      <c r="J80" s="2246">
        <v>2913.7689500000001</v>
      </c>
      <c r="K80" s="2247">
        <f>SUM(I80:J80)</f>
        <v>157552.06010473735</v>
      </c>
      <c r="L80" s="2248">
        <v>268731.48203703703</v>
      </c>
      <c r="M80" s="2246">
        <v>15318.898809999004</v>
      </c>
      <c r="N80" s="2247">
        <f>SUM(L80:M80)</f>
        <v>284050.38084703602</v>
      </c>
      <c r="O80" s="2248">
        <v>500792.73721794871</v>
      </c>
      <c r="P80" s="2246">
        <v>9134.8285200000009</v>
      </c>
      <c r="Q80" s="2249">
        <f>SUM(O80:P80)</f>
        <v>509927.56573794869</v>
      </c>
      <c r="R80" s="2187">
        <f>(Q80-N80)/N80</f>
        <v>0.7952011337472904</v>
      </c>
    </row>
    <row r="81" spans="7:18" ht="14.4" x14ac:dyDescent="0.3">
      <c r="G81" s="2262"/>
      <c r="H81" s="2262" t="s">
        <v>1531</v>
      </c>
      <c r="I81" s="2263" t="s">
        <v>635</v>
      </c>
      <c r="J81" s="2264" t="s">
        <v>635</v>
      </c>
      <c r="K81" s="2265">
        <f>SUM(I81:J81)</f>
        <v>0</v>
      </c>
      <c r="L81" s="2266" t="s">
        <v>635</v>
      </c>
      <c r="M81" s="2267">
        <v>0.6</v>
      </c>
      <c r="N81" s="2110">
        <v>0.6</v>
      </c>
      <c r="O81" s="2268" t="s">
        <v>635</v>
      </c>
      <c r="P81" s="2269">
        <v>0.90500000000000003</v>
      </c>
      <c r="Q81" s="2270">
        <f>SUM(O81:P81)</f>
        <v>0.90500000000000003</v>
      </c>
      <c r="R81" s="2254">
        <f>(Q81-N81)/N81</f>
        <v>0.50833333333333341</v>
      </c>
    </row>
    <row r="82" spans="7:18" x14ac:dyDescent="0.25">
      <c r="G82" s="2271"/>
      <c r="H82" s="2271" t="s">
        <v>1545</v>
      </c>
      <c r="I82" s="2272">
        <v>162061.35715473699</v>
      </c>
      <c r="J82" s="2272">
        <v>9645.7468134545452</v>
      </c>
      <c r="K82" s="2273">
        <f>SUM(I82:J82)</f>
        <v>171707.10396819154</v>
      </c>
      <c r="L82" s="2272">
        <v>274493.23603703699</v>
      </c>
      <c r="M82" s="2272">
        <v>27404.969333574758</v>
      </c>
      <c r="N82" s="2273">
        <f>SUM(L82:M82)</f>
        <v>301898.20537061174</v>
      </c>
      <c r="O82" s="2272">
        <v>506550.0760727874</v>
      </c>
      <c r="P82" s="2272">
        <v>21692.971709133715</v>
      </c>
      <c r="Q82" s="2274">
        <f>SUM(O82:P82)</f>
        <v>528243.04778192111</v>
      </c>
      <c r="R82" s="2275">
        <f>(Q82-N82)/N82</f>
        <v>0.74973894638905625</v>
      </c>
    </row>
    <row r="83" spans="7:18" x14ac:dyDescent="0.25">
      <c r="G83" s="532"/>
      <c r="H83" s="61"/>
      <c r="I83" s="61"/>
      <c r="J83" s="61"/>
      <c r="K83" s="61"/>
      <c r="L83" s="61"/>
      <c r="M83" s="2"/>
      <c r="N83" s="19"/>
      <c r="O83" s="2"/>
      <c r="P83" s="2"/>
      <c r="Q83" s="2"/>
    </row>
    <row r="84" spans="7:18" x14ac:dyDescent="0.25">
      <c r="G84" s="532"/>
      <c r="H84" s="61"/>
      <c r="I84" s="61"/>
      <c r="J84" s="61"/>
      <c r="K84" s="61"/>
      <c r="L84" s="61"/>
      <c r="M84" s="2"/>
      <c r="N84" s="19"/>
      <c r="O84" s="2"/>
      <c r="P84" s="2"/>
      <c r="Q84" s="2"/>
    </row>
    <row r="85" spans="7:18" x14ac:dyDescent="0.25">
      <c r="G85" s="2390" t="s">
        <v>1546</v>
      </c>
      <c r="H85" s="2389"/>
    </row>
    <row r="86" spans="7:18" x14ac:dyDescent="0.25">
      <c r="G86" s="3001" t="s">
        <v>1547</v>
      </c>
      <c r="H86" s="3001"/>
    </row>
    <row r="87" spans="7:18" x14ac:dyDescent="0.25">
      <c r="G87" s="2389" t="s">
        <v>1548</v>
      </c>
      <c r="H87" s="2389"/>
      <c r="I87" s="518"/>
      <c r="J87" s="518"/>
      <c r="K87" s="518"/>
      <c r="L87" s="518"/>
      <c r="M87" s="26"/>
      <c r="N87" s="2"/>
      <c r="O87" s="2"/>
      <c r="P87" s="2"/>
    </row>
    <row r="88" spans="7:18" x14ac:dyDescent="0.25">
      <c r="G88" s="975"/>
      <c r="H88" s="975" t="s">
        <v>1209</v>
      </c>
      <c r="I88" s="1176" t="s">
        <v>730</v>
      </c>
      <c r="J88" s="1176" t="s">
        <v>731</v>
      </c>
      <c r="K88" s="1177" t="s">
        <v>732</v>
      </c>
      <c r="L88" s="2196" t="s">
        <v>733</v>
      </c>
      <c r="M88" s="2"/>
      <c r="N88" s="2"/>
      <c r="O88" s="2"/>
      <c r="P88" s="2"/>
      <c r="Q88" s="441"/>
    </row>
    <row r="89" spans="7:18" x14ac:dyDescent="0.25">
      <c r="G89" s="67" t="s">
        <v>1226</v>
      </c>
      <c r="H89" s="13" t="s">
        <v>1549</v>
      </c>
      <c r="I89" s="34">
        <v>808263</v>
      </c>
      <c r="J89" s="34">
        <v>775121</v>
      </c>
      <c r="K89" s="2276">
        <v>875845.99</v>
      </c>
      <c r="L89" s="2277">
        <f t="shared" ref="L89:L96" si="0">(K89-J89)/J89</f>
        <v>0.12994744046413398</v>
      </c>
      <c r="M89" s="2"/>
      <c r="N89" s="2"/>
      <c r="O89" s="2"/>
      <c r="P89" s="2"/>
    </row>
    <row r="90" spans="7:18" x14ac:dyDescent="0.25">
      <c r="G90" s="67"/>
      <c r="H90" s="32" t="s">
        <v>1550</v>
      </c>
      <c r="I90" s="34">
        <v>736709</v>
      </c>
      <c r="J90" s="34">
        <v>1647073</v>
      </c>
      <c r="K90" s="2276">
        <v>1370157.52</v>
      </c>
      <c r="L90" s="2277">
        <f t="shared" si="0"/>
        <v>-0.16812580863143284</v>
      </c>
      <c r="M90" s="2"/>
      <c r="N90" s="2"/>
      <c r="O90" s="2"/>
      <c r="P90" s="2"/>
    </row>
    <row r="91" spans="7:18" ht="16.2" x14ac:dyDescent="0.25">
      <c r="G91" s="2278"/>
      <c r="H91" s="2200" t="s">
        <v>1551</v>
      </c>
      <c r="I91" s="2250">
        <v>1953945</v>
      </c>
      <c r="J91" s="1725">
        <v>1475215</v>
      </c>
      <c r="K91" s="2279">
        <v>1493102.4154601174</v>
      </c>
      <c r="L91" s="2280">
        <f t="shared" si="0"/>
        <v>1.2125293913170212E-2</v>
      </c>
      <c r="M91" s="2"/>
      <c r="N91" s="2"/>
      <c r="O91" s="2"/>
      <c r="P91" s="2"/>
    </row>
    <row r="92" spans="7:18" ht="16.5" customHeight="1" x14ac:dyDescent="0.25">
      <c r="G92" s="2278"/>
      <c r="H92" s="2200" t="s">
        <v>1552</v>
      </c>
      <c r="I92" s="2250">
        <v>635707</v>
      </c>
      <c r="J92" s="1725">
        <v>1601880</v>
      </c>
      <c r="K92" s="2279">
        <v>1787566.9832909096</v>
      </c>
      <c r="L92" s="2280">
        <f t="shared" si="0"/>
        <v>0.11591816071797485</v>
      </c>
      <c r="M92" s="2"/>
      <c r="N92" s="2"/>
      <c r="O92" s="2"/>
      <c r="P92" s="2"/>
    </row>
    <row r="93" spans="7:18" ht="16.2" x14ac:dyDescent="0.25">
      <c r="G93" s="67"/>
      <c r="H93" s="13" t="s">
        <v>1553</v>
      </c>
      <c r="I93" s="2281" t="s">
        <v>189</v>
      </c>
      <c r="J93" s="2281">
        <v>72020.7</v>
      </c>
      <c r="K93" s="2276">
        <v>46612</v>
      </c>
      <c r="L93" s="2277">
        <f t="shared" si="0"/>
        <v>-0.35279718192130871</v>
      </c>
      <c r="M93" s="2"/>
      <c r="N93" s="2"/>
      <c r="O93" s="2"/>
      <c r="P93" s="2"/>
    </row>
    <row r="94" spans="7:18" ht="16.2" x14ac:dyDescent="0.25">
      <c r="G94" s="67"/>
      <c r="H94" s="13" t="s">
        <v>1554</v>
      </c>
      <c r="I94" s="2281" t="s">
        <v>189</v>
      </c>
      <c r="J94" s="2281">
        <v>607887.81619656901</v>
      </c>
      <c r="K94" s="2276">
        <v>371353.66619037773</v>
      </c>
      <c r="L94" s="2277">
        <f t="shared" si="0"/>
        <v>-0.38910822639304993</v>
      </c>
      <c r="M94" s="2"/>
      <c r="N94" s="2"/>
      <c r="O94" s="2"/>
      <c r="P94" s="2"/>
    </row>
    <row r="95" spans="7:18" ht="16.2" x14ac:dyDescent="0.25">
      <c r="G95" s="2278" t="s">
        <v>1212</v>
      </c>
      <c r="H95" s="2200" t="s">
        <v>1555</v>
      </c>
      <c r="I95" s="2261">
        <v>20040</v>
      </c>
      <c r="J95" s="2250">
        <v>70281.39</v>
      </c>
      <c r="K95" s="2282">
        <v>5390</v>
      </c>
      <c r="L95" s="2280">
        <f t="shared" si="0"/>
        <v>-0.92330828971936951</v>
      </c>
      <c r="M95" s="2"/>
      <c r="N95" s="2"/>
      <c r="O95" s="2"/>
      <c r="P95" s="2"/>
      <c r="Q95" s="442"/>
    </row>
    <row r="96" spans="7:18" x14ac:dyDescent="0.25">
      <c r="G96" s="2283"/>
      <c r="H96" s="2283" t="s">
        <v>742</v>
      </c>
      <c r="I96" s="2284">
        <f>SUM(I89:I95)</f>
        <v>4154664</v>
      </c>
      <c r="J96" s="2284">
        <f>SUM(J89:J95)</f>
        <v>6249478.9061965691</v>
      </c>
      <c r="K96" s="2285">
        <f>SUM(K89:K95)</f>
        <v>5950028.5749414042</v>
      </c>
      <c r="L96" s="2286">
        <f t="shared" si="0"/>
        <v>-4.7916048001738168E-2</v>
      </c>
      <c r="M96" s="2"/>
      <c r="N96" s="2"/>
      <c r="O96" s="2"/>
      <c r="P96" s="2"/>
    </row>
    <row r="97" spans="7:16" x14ac:dyDescent="0.25">
      <c r="G97" s="924" t="s">
        <v>1556</v>
      </c>
      <c r="M97" s="2"/>
      <c r="N97" s="1"/>
      <c r="O97" s="1086"/>
      <c r="P97" s="1"/>
    </row>
    <row r="98" spans="7:16" x14ac:dyDescent="0.25">
      <c r="G98" s="924" t="s">
        <v>1557</v>
      </c>
      <c r="M98" s="2"/>
      <c r="N98" s="1"/>
      <c r="O98" s="1"/>
      <c r="P98" s="1"/>
    </row>
    <row r="99" spans="7:16" x14ac:dyDescent="0.25">
      <c r="G99" s="924" t="s">
        <v>1558</v>
      </c>
      <c r="M99" s="2"/>
      <c r="N99" s="1"/>
      <c r="O99" s="1"/>
      <c r="P99" s="1"/>
    </row>
    <row r="100" spans="7:16" ht="14.25" customHeight="1" x14ac:dyDescent="0.25">
      <c r="G100" s="18"/>
      <c r="H100" s="444"/>
      <c r="I100" s="444"/>
      <c r="J100" s="444"/>
      <c r="K100" s="444"/>
      <c r="L100" s="443"/>
      <c r="M100" s="443"/>
      <c r="N100" s="443"/>
      <c r="O100" s="392"/>
      <c r="P100" s="510"/>
    </row>
    <row r="101" spans="7:16" x14ac:dyDescent="0.25">
      <c r="G101" s="2390" t="s">
        <v>1559</v>
      </c>
      <c r="H101" s="518"/>
      <c r="I101" s="518"/>
      <c r="J101" s="518"/>
      <c r="K101" s="518"/>
      <c r="L101" s="518"/>
      <c r="M101" s="443"/>
      <c r="N101" s="443"/>
      <c r="O101" s="431"/>
      <c r="P101" s="510"/>
    </row>
    <row r="102" spans="7:16" x14ac:dyDescent="0.25">
      <c r="G102" s="2389" t="s">
        <v>25</v>
      </c>
      <c r="H102" s="518"/>
      <c r="I102" s="518"/>
      <c r="J102" s="518"/>
      <c r="K102" s="518"/>
      <c r="L102" s="518"/>
      <c r="M102" s="506"/>
      <c r="N102" s="506"/>
      <c r="O102" s="507"/>
      <c r="P102" s="129"/>
    </row>
    <row r="103" spans="7:16" ht="13.95" customHeight="1" x14ac:dyDescent="0.25">
      <c r="G103" s="3058" t="s">
        <v>1560</v>
      </c>
      <c r="H103" s="3058" t="s">
        <v>1209</v>
      </c>
      <c r="I103" s="2976" t="s">
        <v>1561</v>
      </c>
      <c r="J103" s="2976" t="s">
        <v>1562</v>
      </c>
      <c r="K103" s="2976" t="s">
        <v>1563</v>
      </c>
      <c r="L103" s="2976" t="s">
        <v>1564</v>
      </c>
      <c r="M103" s="508"/>
      <c r="N103" s="508"/>
      <c r="O103" s="509"/>
      <c r="P103" s="511"/>
    </row>
    <row r="104" spans="7:16" x14ac:dyDescent="0.25">
      <c r="G104" s="3058"/>
      <c r="H104" s="3058"/>
      <c r="I104" s="2976"/>
      <c r="J104" s="2976"/>
      <c r="K104" s="2976"/>
      <c r="L104" s="2976"/>
      <c r="M104" s="445"/>
      <c r="N104" s="445"/>
      <c r="O104" s="431"/>
      <c r="P104" s="512"/>
    </row>
    <row r="105" spans="7:16" ht="15" customHeight="1" x14ac:dyDescent="0.25">
      <c r="G105" s="2992" t="s">
        <v>1212</v>
      </c>
      <c r="H105" s="38" t="s">
        <v>1280</v>
      </c>
      <c r="I105" s="703" t="s">
        <v>1565</v>
      </c>
      <c r="J105" s="703" t="s">
        <v>1565</v>
      </c>
      <c r="K105" s="703" t="s">
        <v>1566</v>
      </c>
      <c r="L105" s="695" t="s">
        <v>1567</v>
      </c>
      <c r="M105" s="445"/>
      <c r="N105" s="445"/>
      <c r="O105" s="392"/>
      <c r="P105" s="512"/>
    </row>
    <row r="106" spans="7:16" ht="15" customHeight="1" x14ac:dyDescent="0.25">
      <c r="G106" s="2992"/>
      <c r="H106" s="38" t="s">
        <v>1214</v>
      </c>
      <c r="I106" s="21" t="s">
        <v>1566</v>
      </c>
      <c r="J106" s="21" t="s">
        <v>1566</v>
      </c>
      <c r="K106" s="21" t="s">
        <v>1566</v>
      </c>
      <c r="L106" s="870" t="s">
        <v>635</v>
      </c>
      <c r="M106" s="443"/>
      <c r="N106" s="443"/>
      <c r="O106" s="392"/>
      <c r="P106" s="510"/>
    </row>
    <row r="107" spans="7:16" ht="15" customHeight="1" x14ac:dyDescent="0.25">
      <c r="G107" s="2992"/>
      <c r="H107" s="38" t="s">
        <v>1215</v>
      </c>
      <c r="I107" s="21" t="s">
        <v>1565</v>
      </c>
      <c r="J107" s="21" t="s">
        <v>1565</v>
      </c>
      <c r="K107" s="21" t="s">
        <v>1566</v>
      </c>
      <c r="L107" s="870" t="s">
        <v>635</v>
      </c>
      <c r="M107" s="443"/>
      <c r="N107" s="443"/>
      <c r="O107" s="431"/>
      <c r="P107" s="510"/>
    </row>
    <row r="108" spans="7:16" ht="15" customHeight="1" x14ac:dyDescent="0.25">
      <c r="G108" s="2992"/>
      <c r="H108" s="38" t="s">
        <v>1281</v>
      </c>
      <c r="I108" s="21" t="s">
        <v>1565</v>
      </c>
      <c r="J108" s="21" t="s">
        <v>1565</v>
      </c>
      <c r="K108" s="21" t="s">
        <v>1566</v>
      </c>
      <c r="L108" s="870" t="s">
        <v>635</v>
      </c>
      <c r="M108" s="443"/>
      <c r="N108" s="443"/>
      <c r="O108" s="392"/>
      <c r="P108" s="510"/>
    </row>
    <row r="109" spans="7:16" x14ac:dyDescent="0.25">
      <c r="G109" s="2992"/>
      <c r="H109" s="38" t="s">
        <v>1282</v>
      </c>
      <c r="I109" s="21" t="s">
        <v>1565</v>
      </c>
      <c r="J109" s="21" t="s">
        <v>1565</v>
      </c>
      <c r="K109" s="21" t="s">
        <v>1566</v>
      </c>
      <c r="L109" s="870" t="s">
        <v>635</v>
      </c>
      <c r="M109" s="506"/>
      <c r="N109" s="506"/>
      <c r="O109" s="392"/>
      <c r="P109" s="513"/>
    </row>
    <row r="110" spans="7:16" x14ac:dyDescent="0.25">
      <c r="G110" s="2992"/>
      <c r="H110" s="38" t="s">
        <v>1218</v>
      </c>
      <c r="I110" s="21" t="s">
        <v>1566</v>
      </c>
      <c r="J110" s="21" t="s">
        <v>1566</v>
      </c>
      <c r="K110" s="21" t="s">
        <v>1566</v>
      </c>
      <c r="L110" s="870" t="s">
        <v>635</v>
      </c>
      <c r="M110" s="455"/>
      <c r="N110" s="455"/>
      <c r="O110" s="507"/>
      <c r="P110" s="514"/>
    </row>
    <row r="111" spans="7:16" ht="15" customHeight="1" x14ac:dyDescent="0.25">
      <c r="G111" s="3025" t="s">
        <v>1568</v>
      </c>
      <c r="H111" s="978" t="s">
        <v>1220</v>
      </c>
      <c r="I111" s="1722" t="s">
        <v>1566</v>
      </c>
      <c r="J111" s="1722" t="s">
        <v>1566</v>
      </c>
      <c r="K111" s="1722" t="s">
        <v>1566</v>
      </c>
      <c r="L111" s="2287" t="s">
        <v>635</v>
      </c>
      <c r="N111" s="515"/>
    </row>
    <row r="112" spans="7:16" ht="15" customHeight="1" x14ac:dyDescent="0.25">
      <c r="G112" s="3025"/>
      <c r="H112" s="978" t="s">
        <v>1222</v>
      </c>
      <c r="I112" s="972" t="s">
        <v>1566</v>
      </c>
      <c r="J112" s="972" t="s">
        <v>1566</v>
      </c>
      <c r="K112" s="972" t="s">
        <v>1566</v>
      </c>
      <c r="L112" s="972" t="s">
        <v>1569</v>
      </c>
      <c r="N112" s="515"/>
    </row>
    <row r="113" spans="7:16" ht="15" customHeight="1" x14ac:dyDescent="0.25">
      <c r="G113" s="3025"/>
      <c r="H113" s="978" t="s">
        <v>1221</v>
      </c>
      <c r="I113" s="972" t="s">
        <v>1566</v>
      </c>
      <c r="J113" s="972" t="s">
        <v>1566</v>
      </c>
      <c r="K113" s="972" t="s">
        <v>1566</v>
      </c>
      <c r="L113" s="2287" t="s">
        <v>635</v>
      </c>
      <c r="M113" s="516"/>
      <c r="N113" s="515"/>
    </row>
    <row r="114" spans="7:16" x14ac:dyDescent="0.25">
      <c r="G114" s="67" t="s">
        <v>1279</v>
      </c>
      <c r="H114" s="38" t="s">
        <v>1224</v>
      </c>
      <c r="I114" s="21" t="s">
        <v>1566</v>
      </c>
      <c r="J114" s="21" t="s">
        <v>1566</v>
      </c>
      <c r="K114" s="21" t="s">
        <v>1566</v>
      </c>
      <c r="L114" s="870" t="s">
        <v>635</v>
      </c>
      <c r="M114" s="446"/>
      <c r="N114" s="515"/>
    </row>
    <row r="115" spans="7:16" ht="15" customHeight="1" x14ac:dyDescent="0.25">
      <c r="G115" s="3025" t="s">
        <v>1226</v>
      </c>
      <c r="H115" s="978" t="s">
        <v>1284</v>
      </c>
      <c r="I115" s="1722" t="s">
        <v>1565</v>
      </c>
      <c r="J115" s="1722" t="s">
        <v>1565</v>
      </c>
      <c r="K115" s="1722" t="s">
        <v>1566</v>
      </c>
      <c r="L115" s="2287" t="s">
        <v>635</v>
      </c>
      <c r="M115" s="516"/>
      <c r="N115" s="515"/>
    </row>
    <row r="116" spans="7:16" ht="15" customHeight="1" x14ac:dyDescent="0.25">
      <c r="G116" s="3025"/>
      <c r="H116" s="978" t="s">
        <v>1228</v>
      </c>
      <c r="I116" s="1722" t="s">
        <v>1565</v>
      </c>
      <c r="J116" s="1722" t="s">
        <v>1565</v>
      </c>
      <c r="K116" s="1722" t="s">
        <v>1566</v>
      </c>
      <c r="L116" s="2287" t="s">
        <v>635</v>
      </c>
      <c r="N116" s="515"/>
    </row>
    <row r="117" spans="7:16" ht="15" customHeight="1" x14ac:dyDescent="0.25">
      <c r="G117" s="3025"/>
      <c r="H117" s="978" t="s">
        <v>1480</v>
      </c>
      <c r="I117" s="1722" t="s">
        <v>1565</v>
      </c>
      <c r="J117" s="2288" t="s">
        <v>1565</v>
      </c>
      <c r="K117" s="1722" t="s">
        <v>1566</v>
      </c>
      <c r="L117" s="2287" t="s">
        <v>635</v>
      </c>
      <c r="N117" s="515"/>
    </row>
    <row r="118" spans="7:16" ht="15" customHeight="1" x14ac:dyDescent="0.25">
      <c r="G118" s="2992" t="s">
        <v>1230</v>
      </c>
      <c r="H118" s="38" t="s">
        <v>860</v>
      </c>
      <c r="I118" s="21" t="s">
        <v>1566</v>
      </c>
      <c r="J118" s="21" t="s">
        <v>1566</v>
      </c>
      <c r="K118" s="21" t="s">
        <v>1566</v>
      </c>
      <c r="L118" s="870" t="s">
        <v>635</v>
      </c>
      <c r="N118" s="515"/>
    </row>
    <row r="119" spans="7:16" ht="15" customHeight="1" x14ac:dyDescent="0.25">
      <c r="G119" s="2992"/>
      <c r="H119" s="38" t="s">
        <v>1570</v>
      </c>
      <c r="I119" s="21" t="s">
        <v>1566</v>
      </c>
      <c r="J119" s="21" t="s">
        <v>1566</v>
      </c>
      <c r="K119" s="21" t="s">
        <v>1566</v>
      </c>
      <c r="L119" s="870" t="s">
        <v>635</v>
      </c>
      <c r="N119" s="515"/>
    </row>
    <row r="120" spans="7:16" ht="18" customHeight="1" x14ac:dyDescent="0.25">
      <c r="G120" s="2278" t="s">
        <v>1234</v>
      </c>
      <c r="H120" s="978" t="s">
        <v>1571</v>
      </c>
      <c r="I120" s="972" t="s">
        <v>1566</v>
      </c>
      <c r="J120" s="972" t="s">
        <v>1566</v>
      </c>
      <c r="K120" s="972" t="s">
        <v>1566</v>
      </c>
      <c r="L120" s="2287" t="s">
        <v>635</v>
      </c>
      <c r="N120" s="515"/>
    </row>
    <row r="121" spans="7:16" ht="15" customHeight="1" x14ac:dyDescent="0.25">
      <c r="G121" s="3059" t="s">
        <v>1242</v>
      </c>
      <c r="H121" s="2289" t="s">
        <v>1243</v>
      </c>
      <c r="I121" s="1687" t="s">
        <v>1566</v>
      </c>
      <c r="J121" s="1687" t="s">
        <v>1566</v>
      </c>
      <c r="K121" s="1687" t="s">
        <v>1566</v>
      </c>
      <c r="L121" s="2290" t="s">
        <v>635</v>
      </c>
      <c r="N121" s="515"/>
    </row>
    <row r="122" spans="7:16" ht="15" customHeight="1" x14ac:dyDescent="0.25">
      <c r="G122" s="3060"/>
      <c r="H122" s="2093" t="s">
        <v>1244</v>
      </c>
      <c r="I122" s="2291" t="s">
        <v>1566</v>
      </c>
      <c r="J122" s="2291" t="s">
        <v>1566</v>
      </c>
      <c r="K122" s="2291" t="s">
        <v>1566</v>
      </c>
      <c r="L122" s="2292" t="s">
        <v>635</v>
      </c>
      <c r="M122" s="447"/>
      <c r="N122" s="517"/>
      <c r="O122" s="450"/>
      <c r="P122" s="451"/>
    </row>
    <row r="123" spans="7:16" x14ac:dyDescent="0.25">
      <c r="G123" s="2"/>
      <c r="H123" s="2"/>
      <c r="I123" s="2"/>
      <c r="J123" s="2"/>
      <c r="K123" s="2"/>
      <c r="L123" s="2"/>
      <c r="M123" s="447"/>
      <c r="N123" s="517"/>
      <c r="O123" s="450"/>
      <c r="P123" s="451"/>
    </row>
    <row r="124" spans="7:16" x14ac:dyDescent="0.25">
      <c r="G124" s="2"/>
      <c r="H124" s="2"/>
      <c r="I124" s="2"/>
      <c r="J124" s="2"/>
      <c r="K124" s="2"/>
      <c r="L124" s="2"/>
      <c r="M124" s="447"/>
      <c r="N124" s="517"/>
      <c r="O124" s="450"/>
      <c r="P124" s="451"/>
    </row>
    <row r="125" spans="7:16" x14ac:dyDescent="0.25">
      <c r="G125" s="3057" t="s">
        <v>1505</v>
      </c>
      <c r="H125" s="3057"/>
      <c r="I125" s="11"/>
      <c r="J125" s="11"/>
      <c r="K125" s="11"/>
      <c r="L125" s="11"/>
      <c r="M125" s="447"/>
      <c r="N125" s="517"/>
      <c r="O125" s="450"/>
      <c r="P125" s="451"/>
    </row>
    <row r="126" spans="7:16" x14ac:dyDescent="0.25">
      <c r="G126" s="1014" t="s">
        <v>1572</v>
      </c>
      <c r="H126" s="1368"/>
      <c r="I126" s="2"/>
      <c r="J126" s="2"/>
      <c r="K126" s="2"/>
      <c r="L126" s="2"/>
      <c r="M126" s="447"/>
      <c r="N126" s="517"/>
      <c r="O126" s="450"/>
      <c r="P126" s="451"/>
    </row>
    <row r="127" spans="7:16" x14ac:dyDescent="0.25">
      <c r="G127" s="2113"/>
      <c r="H127" s="2114" t="s">
        <v>1209</v>
      </c>
      <c r="I127" s="2115" t="s">
        <v>730</v>
      </c>
      <c r="J127" s="2116" t="s">
        <v>731</v>
      </c>
      <c r="K127" s="2117" t="s">
        <v>732</v>
      </c>
      <c r="L127" s="2115" t="s">
        <v>733</v>
      </c>
      <c r="M127" s="447"/>
      <c r="N127" s="517"/>
      <c r="O127" s="450"/>
      <c r="P127" s="451"/>
    </row>
    <row r="128" spans="7:16" ht="15" customHeight="1" x14ac:dyDescent="0.25">
      <c r="G128" s="2992" t="s">
        <v>1242</v>
      </c>
      <c r="H128" s="32" t="s">
        <v>1573</v>
      </c>
      <c r="I128" s="2111">
        <v>0</v>
      </c>
      <c r="J128" s="2112">
        <v>0</v>
      </c>
      <c r="K128" s="861">
        <v>0</v>
      </c>
      <c r="L128" s="429"/>
      <c r="M128" s="447"/>
      <c r="N128" s="517"/>
      <c r="O128" s="450"/>
      <c r="P128" s="451"/>
    </row>
    <row r="129" spans="7:16" ht="15" customHeight="1" x14ac:dyDescent="0.25">
      <c r="G129" s="3056"/>
      <c r="H129" s="963" t="s">
        <v>1574</v>
      </c>
      <c r="I129" s="964">
        <v>0</v>
      </c>
      <c r="J129" s="964">
        <v>0</v>
      </c>
      <c r="K129" s="965">
        <v>0</v>
      </c>
      <c r="L129" s="966"/>
      <c r="M129" s="447"/>
      <c r="N129" s="517"/>
      <c r="O129" s="450"/>
      <c r="P129" s="451"/>
    </row>
    <row r="130" spans="7:16" x14ac:dyDescent="0.25">
      <c r="G130" s="1409" t="s">
        <v>1575</v>
      </c>
      <c r="H130" s="32"/>
      <c r="I130" s="128"/>
      <c r="J130" s="128"/>
      <c r="K130" s="128"/>
      <c r="L130" s="188"/>
      <c r="M130" s="447"/>
      <c r="N130" s="517"/>
      <c r="O130" s="450"/>
      <c r="P130" s="451"/>
    </row>
    <row r="131" spans="7:16" x14ac:dyDescent="0.25">
      <c r="G131" s="782" t="s">
        <v>1576</v>
      </c>
      <c r="H131" s="32"/>
      <c r="I131" s="128"/>
      <c r="J131" s="128"/>
      <c r="K131" s="128"/>
      <c r="L131" s="188"/>
      <c r="M131" s="447"/>
      <c r="N131" s="517"/>
      <c r="O131" s="450"/>
      <c r="P131" s="451"/>
    </row>
    <row r="132" spans="7:16" x14ac:dyDescent="0.25">
      <c r="G132" s="2"/>
      <c r="H132" s="2"/>
      <c r="I132" s="2"/>
      <c r="J132" s="2"/>
      <c r="K132" s="2"/>
      <c r="L132" s="24"/>
      <c r="M132" s="447"/>
      <c r="N132" s="517"/>
      <c r="O132" s="450"/>
      <c r="P132" s="451"/>
    </row>
    <row r="133" spans="7:16" x14ac:dyDescent="0.25">
      <c r="G133" s="1014" t="s">
        <v>26</v>
      </c>
      <c r="H133" s="518"/>
      <c r="L133" s="742"/>
      <c r="M133" s="21"/>
      <c r="N133" s="448"/>
      <c r="O133" s="21"/>
    </row>
    <row r="134" spans="7:16" x14ac:dyDescent="0.25">
      <c r="G134" s="1000" t="s">
        <v>1511</v>
      </c>
      <c r="H134" s="1849" t="s">
        <v>1512</v>
      </c>
      <c r="I134" s="1093" t="s">
        <v>730</v>
      </c>
      <c r="J134" s="1093" t="s">
        <v>731</v>
      </c>
      <c r="K134" s="1850" t="s">
        <v>732</v>
      </c>
      <c r="L134" s="2119" t="s">
        <v>733</v>
      </c>
      <c r="M134" s="2"/>
      <c r="N134" s="520"/>
      <c r="O134" s="449"/>
    </row>
    <row r="135" spans="7:16" x14ac:dyDescent="0.25">
      <c r="G135" s="2120" t="s">
        <v>1513</v>
      </c>
      <c r="H135" s="1093"/>
      <c r="I135" s="1093"/>
      <c r="J135" s="1093"/>
      <c r="K135" s="1850"/>
      <c r="L135" s="2119"/>
      <c r="M135" s="2"/>
    </row>
    <row r="136" spans="7:16" x14ac:dyDescent="0.25">
      <c r="G136" s="612" t="s">
        <v>1514</v>
      </c>
      <c r="H136" s="510" t="s">
        <v>1515</v>
      </c>
      <c r="I136" s="443">
        <v>81</v>
      </c>
      <c r="J136" s="443">
        <v>217</v>
      </c>
      <c r="K136" s="2121">
        <v>144</v>
      </c>
      <c r="L136" s="188">
        <f>(K136-J136)/J136</f>
        <v>-0.33640552995391704</v>
      </c>
      <c r="M136" s="2"/>
      <c r="N136" s="518"/>
      <c r="O136" s="518"/>
      <c r="P136" s="518"/>
    </row>
    <row r="137" spans="7:16" x14ac:dyDescent="0.25">
      <c r="G137" s="2122" t="s">
        <v>1528</v>
      </c>
      <c r="H137" s="2123"/>
      <c r="I137" s="2124">
        <v>81</v>
      </c>
      <c r="J137" s="2124">
        <v>217</v>
      </c>
      <c r="K137" s="2125">
        <f>SUM(K136)</f>
        <v>144</v>
      </c>
      <c r="L137" s="2126"/>
      <c r="M137" s="2"/>
      <c r="N137" s="518"/>
      <c r="O137" s="518"/>
      <c r="P137" s="518"/>
    </row>
    <row r="138" spans="7:16" x14ac:dyDescent="0.25">
      <c r="G138" s="2127" t="s">
        <v>1529</v>
      </c>
      <c r="H138" s="2128"/>
      <c r="I138" s="2129"/>
      <c r="J138" s="2129"/>
      <c r="K138" s="2130"/>
      <c r="L138" s="2131"/>
      <c r="M138" s="2"/>
      <c r="N138" s="518"/>
      <c r="O138" s="518"/>
      <c r="P138" s="518"/>
    </row>
    <row r="139" spans="7:16" x14ac:dyDescent="0.25">
      <c r="G139" s="2132" t="s">
        <v>1521</v>
      </c>
      <c r="H139" s="2133" t="s">
        <v>1517</v>
      </c>
      <c r="I139" s="2070"/>
      <c r="J139" s="2134"/>
      <c r="K139" s="2135">
        <v>34400</v>
      </c>
      <c r="L139" s="2136"/>
      <c r="M139" s="2"/>
      <c r="N139" s="518"/>
      <c r="O139" s="518"/>
      <c r="P139" s="518"/>
    </row>
    <row r="140" spans="7:16" x14ac:dyDescent="0.25">
      <c r="G140" s="614" t="s">
        <v>1536</v>
      </c>
      <c r="H140" s="615"/>
      <c r="I140" s="2137"/>
      <c r="J140" s="2137"/>
      <c r="K140" s="2138">
        <f>SUM(K139)</f>
        <v>34400</v>
      </c>
      <c r="L140" s="2139"/>
      <c r="M140" s="2"/>
      <c r="N140" s="518"/>
      <c r="O140" s="518"/>
      <c r="P140" s="518"/>
    </row>
    <row r="141" spans="7:16" x14ac:dyDescent="0.25">
      <c r="G141" s="2140" t="s">
        <v>742</v>
      </c>
      <c r="H141" s="2141"/>
      <c r="I141" s="2142">
        <v>81</v>
      </c>
      <c r="J141" s="2143">
        <v>217</v>
      </c>
      <c r="K141" s="2125">
        <f>+K140+K137</f>
        <v>34544</v>
      </c>
      <c r="L141" s="2144"/>
      <c r="N141" s="518"/>
      <c r="O141" s="518"/>
      <c r="P141" s="518"/>
    </row>
    <row r="142" spans="7:16" x14ac:dyDescent="0.25">
      <c r="G142" s="2"/>
      <c r="H142" s="2"/>
      <c r="I142" s="2"/>
      <c r="J142" s="2"/>
      <c r="K142" s="2"/>
      <c r="L142" s="2"/>
      <c r="N142" s="518"/>
      <c r="O142" s="518"/>
      <c r="P142" s="518"/>
    </row>
    <row r="143" spans="7:16" x14ac:dyDescent="0.25">
      <c r="G143" s="2"/>
      <c r="H143" s="2"/>
      <c r="I143" s="2"/>
      <c r="J143" s="2"/>
      <c r="K143" s="2"/>
      <c r="L143" s="2"/>
      <c r="N143" s="518"/>
      <c r="O143" s="518"/>
      <c r="P143" s="518"/>
    </row>
    <row r="144" spans="7:16" x14ac:dyDescent="0.25">
      <c r="G144" s="1848" t="s">
        <v>1546</v>
      </c>
      <c r="H144" s="518"/>
      <c r="I144" s="518"/>
      <c r="J144" s="518"/>
      <c r="K144" s="519"/>
      <c r="L144" s="519"/>
      <c r="N144" s="518"/>
      <c r="O144" s="518"/>
      <c r="P144" s="518"/>
    </row>
    <row r="145" spans="7:16" ht="14.25" customHeight="1" x14ac:dyDescent="0.25">
      <c r="G145" s="1368" t="s">
        <v>1577</v>
      </c>
      <c r="H145" s="518"/>
      <c r="I145" s="518"/>
      <c r="J145" s="518"/>
      <c r="K145" s="518"/>
      <c r="L145" s="518"/>
      <c r="N145" s="518"/>
      <c r="O145" s="518"/>
      <c r="P145" s="518"/>
    </row>
    <row r="146" spans="7:16" ht="14.25" customHeight="1" x14ac:dyDescent="0.25">
      <c r="G146" s="2145"/>
      <c r="H146" s="1000" t="s">
        <v>1398</v>
      </c>
      <c r="I146" s="2119" t="s">
        <v>730</v>
      </c>
      <c r="J146" s="2119" t="s">
        <v>731</v>
      </c>
      <c r="K146" s="2146" t="s">
        <v>732</v>
      </c>
      <c r="L146" s="2119" t="s">
        <v>733</v>
      </c>
      <c r="N146" s="518"/>
      <c r="O146" s="518"/>
      <c r="P146" s="518"/>
    </row>
    <row r="147" spans="7:16" ht="14.25" customHeight="1" x14ac:dyDescent="0.25">
      <c r="G147" s="2147" t="s">
        <v>1242</v>
      </c>
      <c r="H147" s="2148" t="s">
        <v>1243</v>
      </c>
      <c r="I147" s="1677">
        <v>1324756</v>
      </c>
      <c r="J147" s="1677">
        <v>2052234</v>
      </c>
      <c r="K147" s="2149">
        <v>3209547</v>
      </c>
      <c r="L147" s="990">
        <v>0.56392838243592103</v>
      </c>
      <c r="N147" s="518"/>
      <c r="O147" s="518"/>
      <c r="P147" s="518"/>
    </row>
    <row r="148" spans="7:16" ht="14.25" customHeight="1" x14ac:dyDescent="0.25">
      <c r="G148" s="1579"/>
      <c r="H148" s="1579" t="s">
        <v>1244</v>
      </c>
      <c r="I148" s="2150">
        <v>0</v>
      </c>
      <c r="J148" s="2150">
        <v>0</v>
      </c>
      <c r="K148" s="2151">
        <v>0</v>
      </c>
      <c r="L148" s="1570"/>
      <c r="N148" s="518"/>
      <c r="O148" s="518"/>
      <c r="P148" s="518"/>
    </row>
    <row r="149" spans="7:16" ht="14.25" customHeight="1" x14ac:dyDescent="0.25">
      <c r="G149" s="782" t="s">
        <v>1578</v>
      </c>
      <c r="H149" s="1404"/>
      <c r="I149" s="1404"/>
      <c r="J149" s="1404"/>
      <c r="K149" s="1404"/>
      <c r="L149" s="1404"/>
      <c r="N149" s="518"/>
      <c r="O149" s="518"/>
      <c r="P149" s="518"/>
    </row>
    <row r="150" spans="7:16" ht="14.25" customHeight="1" x14ac:dyDescent="0.25">
      <c r="H150" s="521"/>
      <c r="I150" s="522"/>
      <c r="J150" s="522"/>
      <c r="K150" s="522"/>
      <c r="L150" s="522"/>
      <c r="N150" s="518"/>
      <c r="O150" s="518"/>
      <c r="P150" s="518"/>
    </row>
    <row r="151" spans="7:16" ht="14.25" customHeight="1" x14ac:dyDescent="0.25">
      <c r="N151" s="518"/>
      <c r="O151" s="518"/>
      <c r="P151" s="518"/>
    </row>
    <row r="152" spans="7:16" x14ac:dyDescent="0.25">
      <c r="G152" s="1848" t="s">
        <v>1559</v>
      </c>
      <c r="N152" s="518"/>
      <c r="O152" s="518"/>
      <c r="P152" s="518"/>
    </row>
    <row r="153" spans="7:16" ht="14.25" customHeight="1" x14ac:dyDescent="0.25">
      <c r="G153" s="38" t="s">
        <v>1579</v>
      </c>
      <c r="H153" s="523"/>
      <c r="I153" s="523"/>
      <c r="J153" s="523"/>
      <c r="K153" s="523"/>
      <c r="L153" s="523"/>
      <c r="M153" s="523"/>
      <c r="O153" s="518"/>
      <c r="P153" s="518"/>
    </row>
    <row r="154" spans="7:16" ht="14.25" customHeight="1" x14ac:dyDescent="0.25">
      <c r="O154" s="518"/>
      <c r="P154" s="518"/>
    </row>
    <row r="155" spans="7:16" ht="14.25" customHeight="1" x14ac:dyDescent="0.25">
      <c r="G155" s="600"/>
      <c r="O155" s="518"/>
      <c r="P155" s="518"/>
    </row>
    <row r="156" spans="7:16" ht="14.25" customHeight="1" x14ac:dyDescent="0.25">
      <c r="G156" s="18"/>
      <c r="H156" s="523"/>
      <c r="I156" s="523"/>
      <c r="J156" s="523"/>
      <c r="K156" s="523"/>
      <c r="L156" s="523"/>
      <c r="M156" s="523"/>
      <c r="N156" s="523"/>
    </row>
    <row r="157" spans="7:16" ht="14.25" customHeight="1" x14ac:dyDescent="0.25">
      <c r="G157" s="524"/>
    </row>
    <row r="158" spans="7:16" ht="14.25" customHeight="1" x14ac:dyDescent="0.25"/>
    <row r="159" spans="7:16" ht="14.25" hidden="1" customHeight="1" x14ac:dyDescent="0.25"/>
    <row r="160" spans="7:16" ht="14.25" hidden="1" customHeight="1" x14ac:dyDescent="0.25"/>
    <row r="161" ht="14.25" hidden="1" customHeight="1" x14ac:dyDescent="0.25"/>
    <row r="162" ht="14.25" hidden="1" customHeight="1" x14ac:dyDescent="0.25"/>
    <row r="163" ht="14.25" hidden="1" customHeight="1" x14ac:dyDescent="0.25"/>
    <row r="164" ht="14.25" hidden="1" customHeight="1" x14ac:dyDescent="0.25"/>
    <row r="165" ht="14.25" hidden="1" customHeight="1" x14ac:dyDescent="0.25"/>
    <row r="166" ht="14.25" hidden="1" customHeight="1" x14ac:dyDescent="0.25"/>
    <row r="167" ht="14.25" hidden="1" customHeight="1" x14ac:dyDescent="0.25"/>
    <row r="168" ht="14.25" hidden="1" customHeight="1" x14ac:dyDescent="0.25"/>
    <row r="169" ht="14.25" hidden="1" customHeight="1" x14ac:dyDescent="0.25"/>
    <row r="170" ht="14.25" hidden="1" customHeight="1" x14ac:dyDescent="0.25"/>
  </sheetData>
  <sheetProtection algorithmName="SHA-512" hashValue="/28Ucb3DQPnA3wf6WIeMg3/sZx3RxMH+ifafxNQSPu5UzO6t81ooO3WunUu66Fo38O/nOscmMhzmN0A4Qh266g==" saltValue="WSP1VaEmcqrvOHQo9j1iKg==" spinCount="100000" sheet="1" objects="1" scenarios="1"/>
  <mergeCells count="26">
    <mergeCell ref="G128:G129"/>
    <mergeCell ref="G125:H125"/>
    <mergeCell ref="L103:L104"/>
    <mergeCell ref="G103:G104"/>
    <mergeCell ref="H103:H104"/>
    <mergeCell ref="I103:I104"/>
    <mergeCell ref="J103:J104"/>
    <mergeCell ref="K103:K104"/>
    <mergeCell ref="G115:G117"/>
    <mergeCell ref="G105:G110"/>
    <mergeCell ref="G111:G113"/>
    <mergeCell ref="G118:G119"/>
    <mergeCell ref="G121:G122"/>
    <mergeCell ref="G18:H18"/>
    <mergeCell ref="G86:H86"/>
    <mergeCell ref="G69:H69"/>
    <mergeCell ref="G9:N15"/>
    <mergeCell ref="I71:K71"/>
    <mergeCell ref="O71:Q71"/>
    <mergeCell ref="G27:G29"/>
    <mergeCell ref="G39:L39"/>
    <mergeCell ref="G46:G47"/>
    <mergeCell ref="G21:G26"/>
    <mergeCell ref="L71:N71"/>
    <mergeCell ref="G31:G33"/>
    <mergeCell ref="G71:G72"/>
  </mergeCells>
  <conditionalFormatting sqref="G82:H82">
    <cfRule type="cellIs" dxfId="5" priority="5" operator="equal">
      <formula>"Non-hazardous Waste"</formula>
    </cfRule>
    <cfRule type="cellIs" dxfId="4" priority="6" operator="equal">
      <formula>"Hazardous Waste"</formula>
    </cfRule>
  </conditionalFormatting>
  <conditionalFormatting sqref="G121:H121 H122">
    <cfRule type="cellIs" dxfId="3" priority="3" operator="equal">
      <formula>"Non-hazardous Waste"</formula>
    </cfRule>
    <cfRule type="cellIs" dxfId="2" priority="4" operator="equal">
      <formula>"Hazardous Waste"</formula>
    </cfRule>
  </conditionalFormatting>
  <conditionalFormatting sqref="H149:L149">
    <cfRule type="cellIs" dxfId="1" priority="1" operator="equal">
      <formula>"Non-hazardous Waste"</formula>
    </cfRule>
    <cfRule type="cellIs" dxfId="0" priority="2" operator="equal">
      <formula>"Hazardous Waste"</formula>
    </cfRule>
  </conditionalFormatting>
  <pageMargins left="0.7" right="0.7" top="0.75" bottom="0.75" header="0.3" footer="0.3"/>
  <pageSetup paperSize="9" scale="35"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3C90C-D59D-4B4F-BCB4-4FE8CF0CB2A5}">
  <sheetPr codeName="Sheet2">
    <pageSetUpPr fitToPage="1"/>
  </sheetPr>
  <dimension ref="A1:AF79"/>
  <sheetViews>
    <sheetView showGridLines="0" zoomScale="70" zoomScaleNormal="70" workbookViewId="0"/>
  </sheetViews>
  <sheetFormatPr defaultColWidth="0" defaultRowHeight="14.4" zeroHeight="1" x14ac:dyDescent="0.3"/>
  <cols>
    <col min="1" max="1" width="3.6640625" customWidth="1"/>
    <col min="2" max="5" width="9.109375" customWidth="1"/>
    <col min="6" max="6" width="4.33203125" customWidth="1"/>
    <col min="7" max="32" width="9.109375" customWidth="1"/>
    <col min="33" max="16384" width="10" hidden="1"/>
  </cols>
  <sheetData>
    <row r="1" spans="2:31" x14ac:dyDescent="0.3"/>
    <row r="2" spans="2:31" x14ac:dyDescent="0.3"/>
    <row r="3" spans="2:31" x14ac:dyDescent="0.3"/>
    <row r="4" spans="2:31" x14ac:dyDescent="0.3"/>
    <row r="5" spans="2:31" ht="13.95" customHeight="1" x14ac:dyDescent="0.3">
      <c r="B5" s="1964"/>
      <c r="C5" s="1964"/>
      <c r="D5" s="1964"/>
      <c r="E5" s="1964"/>
      <c r="G5" s="1964"/>
      <c r="H5" s="1964"/>
      <c r="I5" s="1964"/>
      <c r="J5" s="1964"/>
      <c r="K5" s="1964"/>
      <c r="L5" s="1964"/>
      <c r="M5" s="1964"/>
      <c r="N5" s="1964"/>
      <c r="O5" s="1964"/>
      <c r="P5" s="1964"/>
      <c r="Q5" s="1964"/>
      <c r="R5" s="1964"/>
      <c r="S5" s="1964"/>
      <c r="T5" s="1964"/>
      <c r="U5" s="1964"/>
      <c r="V5" s="1964"/>
      <c r="W5" s="1964"/>
      <c r="X5" s="1964"/>
      <c r="Y5" s="1964"/>
      <c r="Z5" s="1964"/>
      <c r="AA5" s="1964"/>
      <c r="AB5" s="1964"/>
      <c r="AC5" s="1964"/>
      <c r="AD5" s="1964"/>
      <c r="AE5" s="1964"/>
    </row>
    <row r="6" spans="2:31" ht="14.1" customHeight="1" x14ac:dyDescent="0.3">
      <c r="B6" s="1967" t="s">
        <v>1</v>
      </c>
      <c r="C6" s="1964"/>
      <c r="D6" s="1964"/>
      <c r="E6" s="1964"/>
      <c r="G6" s="1967" t="s">
        <v>2</v>
      </c>
      <c r="H6" s="1967"/>
      <c r="I6" s="1967"/>
      <c r="J6" s="1967"/>
      <c r="K6" s="1967"/>
      <c r="L6" s="1967"/>
      <c r="M6" s="1967"/>
      <c r="N6" s="1967"/>
      <c r="O6" s="1967"/>
      <c r="P6" s="1967"/>
      <c r="Q6" s="1967"/>
      <c r="R6" s="1967"/>
      <c r="S6" s="1967"/>
      <c r="T6" s="1967"/>
      <c r="U6" s="1967"/>
      <c r="V6" s="1967"/>
      <c r="W6" s="1967"/>
      <c r="X6" s="1967"/>
      <c r="Y6" s="1967"/>
      <c r="Z6" s="1967"/>
      <c r="AA6" s="1967"/>
      <c r="AB6" s="1967"/>
      <c r="AC6" s="1967"/>
      <c r="AD6" s="1967"/>
      <c r="AE6" s="1967"/>
    </row>
    <row r="7" spans="2:31" ht="14.1" customHeight="1" thickBot="1" x14ac:dyDescent="0.35">
      <c r="B7" s="1968"/>
      <c r="C7" s="1968"/>
      <c r="D7" s="1968"/>
      <c r="E7" s="1968"/>
      <c r="G7" s="1968"/>
      <c r="H7" s="1968"/>
      <c r="I7" s="1968"/>
      <c r="J7" s="1968"/>
      <c r="K7" s="1968"/>
      <c r="L7" s="1968"/>
      <c r="M7" s="1968"/>
      <c r="N7" s="1968"/>
      <c r="O7" s="1968"/>
      <c r="P7" s="1968"/>
      <c r="Q7" s="1968"/>
      <c r="R7" s="1968"/>
      <c r="S7" s="1968"/>
      <c r="T7" s="1968"/>
      <c r="U7" s="1968"/>
      <c r="V7" s="1968"/>
      <c r="W7" s="1968"/>
      <c r="X7" s="1968"/>
      <c r="Y7" s="1968"/>
      <c r="Z7" s="1968"/>
      <c r="AA7" s="1968"/>
      <c r="AB7" s="1968"/>
      <c r="AC7" s="1968"/>
      <c r="AD7" s="1968"/>
      <c r="AE7" s="1968"/>
    </row>
    <row r="8" spans="2:31" x14ac:dyDescent="0.3"/>
    <row r="9" spans="2:31" x14ac:dyDescent="0.3"/>
    <row r="10" spans="2:31" x14ac:dyDescent="0.3"/>
    <row r="11" spans="2:31" x14ac:dyDescent="0.3"/>
    <row r="12" spans="2:31" x14ac:dyDescent="0.3"/>
    <row r="13" spans="2:31" x14ac:dyDescent="0.3"/>
    <row r="14" spans="2:31" x14ac:dyDescent="0.3"/>
    <row r="15" spans="2:31" x14ac:dyDescent="0.3"/>
    <row r="16" spans="2:31" x14ac:dyDescent="0.3"/>
    <row r="17" spans="7:31" x14ac:dyDescent="0.3"/>
    <row r="18" spans="7:31" ht="20.25" customHeight="1" x14ac:dyDescent="0.3"/>
    <row r="19" spans="7:31" ht="14.1" customHeight="1" x14ac:dyDescent="0.3">
      <c r="G19" s="1964"/>
      <c r="H19" s="1964"/>
      <c r="I19" s="1964"/>
      <c r="J19" s="1964"/>
      <c r="K19" s="1964"/>
      <c r="L19" s="1964"/>
      <c r="M19" s="1964"/>
      <c r="N19" s="1964"/>
      <c r="O19" s="1964"/>
      <c r="P19" s="1964"/>
      <c r="Q19" s="1964"/>
      <c r="R19" s="1964"/>
      <c r="S19" s="1964"/>
      <c r="T19" s="1964"/>
      <c r="U19" s="1964"/>
      <c r="V19" s="1964"/>
      <c r="W19" s="1964"/>
      <c r="X19" s="1964"/>
      <c r="Y19" s="1964"/>
      <c r="Z19" s="1964"/>
      <c r="AA19" s="1964"/>
      <c r="AB19" s="1964"/>
      <c r="AC19" s="1964"/>
      <c r="AD19" s="1964"/>
      <c r="AE19" s="1964"/>
    </row>
    <row r="20" spans="7:31" ht="15.6" customHeight="1" x14ac:dyDescent="0.3">
      <c r="G20" s="1967" t="s">
        <v>3</v>
      </c>
      <c r="H20" s="1967"/>
      <c r="I20" s="1967"/>
      <c r="J20" s="1967"/>
      <c r="K20" s="1967"/>
      <c r="L20" s="1967"/>
      <c r="M20" s="1967"/>
      <c r="N20" s="1967"/>
      <c r="O20" s="1967"/>
      <c r="P20" s="1967"/>
      <c r="Q20" s="1967"/>
      <c r="R20" s="1967"/>
      <c r="S20" s="1967"/>
      <c r="T20" s="1967"/>
      <c r="U20" s="1967"/>
      <c r="V20" s="1967"/>
      <c r="W20" s="1967"/>
      <c r="X20" s="1967"/>
      <c r="Y20" s="1967"/>
      <c r="Z20" s="1967"/>
      <c r="AA20" s="1967"/>
      <c r="AB20" s="1967"/>
      <c r="AC20" s="1967"/>
      <c r="AD20" s="1967"/>
      <c r="AE20" s="1967"/>
    </row>
    <row r="21" spans="7:31" ht="15.6" customHeight="1" thickBot="1" x14ac:dyDescent="0.35">
      <c r="G21" s="1968"/>
      <c r="H21" s="1968"/>
      <c r="I21" s="1968"/>
      <c r="J21" s="1968"/>
      <c r="K21" s="1968"/>
      <c r="L21" s="1968"/>
      <c r="M21" s="1968"/>
      <c r="N21" s="1968"/>
      <c r="O21" s="1968"/>
      <c r="P21" s="1968"/>
      <c r="Q21" s="1968"/>
      <c r="R21" s="1968"/>
      <c r="S21" s="1968"/>
      <c r="T21" s="1968"/>
      <c r="U21" s="1968"/>
      <c r="V21" s="1968"/>
      <c r="W21" s="1968"/>
      <c r="X21" s="1968"/>
      <c r="Y21" s="1968"/>
      <c r="Z21" s="1968"/>
      <c r="AA21" s="1968"/>
      <c r="AB21" s="1968"/>
      <c r="AC21" s="1968"/>
      <c r="AD21" s="1968"/>
      <c r="AE21" s="1968"/>
    </row>
    <row r="22" spans="7:31" x14ac:dyDescent="0.3"/>
    <row r="23" spans="7:31" x14ac:dyDescent="0.3"/>
    <row r="24" spans="7:31" x14ac:dyDescent="0.3"/>
    <row r="25" spans="7:31" x14ac:dyDescent="0.3"/>
    <row r="26" spans="7:31" x14ac:dyDescent="0.3"/>
    <row r="27" spans="7:31" x14ac:dyDescent="0.3"/>
    <row r="28" spans="7:31" x14ac:dyDescent="0.3"/>
    <row r="29" spans="7:31" x14ac:dyDescent="0.3"/>
    <row r="30" spans="7:31" x14ac:dyDescent="0.3">
      <c r="G30" s="1965"/>
      <c r="H30" s="1965"/>
      <c r="I30" s="1965"/>
      <c r="J30" s="1965"/>
      <c r="K30" s="1965"/>
      <c r="L30" s="1965"/>
      <c r="M30" s="1965"/>
      <c r="N30" s="1965"/>
      <c r="O30" s="1965"/>
      <c r="P30" s="1965"/>
      <c r="Q30" s="1965"/>
      <c r="R30" s="1965"/>
      <c r="S30" s="1965"/>
      <c r="T30" s="1965"/>
      <c r="U30" s="1965"/>
      <c r="V30" s="1965"/>
      <c r="W30" s="1965"/>
      <c r="X30" s="1965"/>
      <c r="Y30" s="1965"/>
      <c r="Z30" s="1965"/>
      <c r="AA30" s="1965"/>
      <c r="AB30" s="1965"/>
      <c r="AC30" s="1965"/>
      <c r="AD30" s="1965"/>
      <c r="AE30" s="1965"/>
    </row>
    <row r="31" spans="7:31" ht="14.1" customHeight="1" x14ac:dyDescent="0.3">
      <c r="G31" s="1967" t="s">
        <v>4</v>
      </c>
      <c r="H31" s="1964"/>
      <c r="I31" s="1964"/>
      <c r="J31" s="1964"/>
      <c r="K31" s="1965"/>
      <c r="L31" s="1965"/>
      <c r="M31" s="1965"/>
      <c r="N31" s="1965"/>
      <c r="O31" s="1965"/>
      <c r="P31" s="1965"/>
      <c r="Q31" s="1965"/>
      <c r="R31" s="1965"/>
      <c r="S31" s="1965"/>
      <c r="T31" s="1965"/>
      <c r="U31" s="1965"/>
      <c r="V31" s="1965"/>
      <c r="W31" s="1965"/>
      <c r="X31" s="1965"/>
      <c r="Y31" s="1965"/>
      <c r="Z31" s="1965"/>
      <c r="AA31" s="1965"/>
      <c r="AB31" s="1965"/>
      <c r="AC31" s="1965"/>
      <c r="AD31" s="1965"/>
      <c r="AE31" s="1965"/>
    </row>
    <row r="32" spans="7:31" ht="15" thickBot="1" x14ac:dyDescent="0.35">
      <c r="G32" s="1969"/>
      <c r="H32" s="1969"/>
      <c r="I32" s="1969"/>
      <c r="J32" s="1969"/>
      <c r="K32" s="1970"/>
      <c r="L32" s="1970"/>
      <c r="M32" s="1970"/>
      <c r="N32" s="1970"/>
      <c r="O32" s="1970"/>
      <c r="P32" s="1970"/>
      <c r="Q32" s="1970"/>
      <c r="R32" s="1970"/>
      <c r="S32" s="1970"/>
      <c r="T32" s="1970"/>
      <c r="U32" s="1970"/>
      <c r="V32" s="1970"/>
      <c r="W32" s="1970"/>
      <c r="X32" s="1970"/>
      <c r="Y32" s="1970"/>
      <c r="Z32" s="1970"/>
      <c r="AA32" s="1970"/>
      <c r="AB32" s="1970"/>
      <c r="AC32" s="1970"/>
      <c r="AD32" s="1970"/>
      <c r="AE32" s="1970"/>
    </row>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spans="7:31" x14ac:dyDescent="0.3"/>
    <row r="50" spans="7:31" x14ac:dyDescent="0.3"/>
    <row r="51" spans="7:31" x14ac:dyDescent="0.3"/>
    <row r="52" spans="7:31" x14ac:dyDescent="0.3"/>
    <row r="53" spans="7:31" x14ac:dyDescent="0.3"/>
    <row r="54" spans="7:31" x14ac:dyDescent="0.3"/>
    <row r="55" spans="7:31" x14ac:dyDescent="0.3"/>
    <row r="56" spans="7:31" x14ac:dyDescent="0.3"/>
    <row r="57" spans="7:31" ht="63" customHeight="1" x14ac:dyDescent="0.3"/>
    <row r="58" spans="7:31" x14ac:dyDescent="0.3">
      <c r="G58" s="1966"/>
      <c r="H58" s="1966"/>
      <c r="I58" s="1966"/>
      <c r="J58" s="1965"/>
      <c r="K58" s="1965"/>
      <c r="L58" s="1965"/>
      <c r="M58" s="1965"/>
      <c r="N58" s="1965"/>
      <c r="O58" s="1965"/>
      <c r="P58" s="1965"/>
      <c r="Q58" s="1965"/>
      <c r="R58" s="1965"/>
      <c r="S58" s="1965"/>
      <c r="T58" s="1965"/>
      <c r="U58" s="1965"/>
      <c r="V58" s="1965"/>
      <c r="W58" s="1965"/>
      <c r="X58" s="1965"/>
      <c r="Y58" s="1965"/>
      <c r="Z58" s="1965"/>
      <c r="AA58" s="1965"/>
      <c r="AB58" s="1965"/>
      <c r="AC58" s="1965"/>
      <c r="AD58" s="1965"/>
      <c r="AE58" s="1965"/>
    </row>
    <row r="59" spans="7:31" ht="21" x14ac:dyDescent="0.3">
      <c r="G59" s="1967" t="s">
        <v>1639</v>
      </c>
      <c r="H59" s="1964"/>
      <c r="I59" s="1964"/>
      <c r="J59" s="1965"/>
      <c r="K59" s="1965"/>
      <c r="L59" s="1965"/>
      <c r="M59" s="1965"/>
      <c r="N59" s="1965"/>
      <c r="O59" s="1965"/>
      <c r="P59" s="1965"/>
      <c r="Q59" s="1965"/>
      <c r="R59" s="1965"/>
      <c r="S59" s="1965"/>
      <c r="T59" s="1965"/>
      <c r="U59" s="1965"/>
      <c r="V59" s="1965"/>
      <c r="W59" s="1965"/>
      <c r="X59" s="1965"/>
      <c r="Y59" s="1965"/>
      <c r="Z59" s="1965"/>
      <c r="AA59" s="1965"/>
      <c r="AB59" s="1965"/>
      <c r="AC59" s="1965"/>
      <c r="AD59" s="1965"/>
      <c r="AE59" s="1965"/>
    </row>
    <row r="60" spans="7:31" ht="14.4" customHeight="1" thickBot="1" x14ac:dyDescent="0.35">
      <c r="G60" s="1969"/>
      <c r="H60" s="1969"/>
      <c r="I60" s="1969"/>
      <c r="J60" s="1970"/>
      <c r="K60" s="1970"/>
      <c r="L60" s="1970"/>
      <c r="M60" s="1970"/>
      <c r="N60" s="1970"/>
      <c r="O60" s="1970"/>
      <c r="P60" s="1970"/>
      <c r="Q60" s="1970"/>
      <c r="R60" s="1970"/>
      <c r="S60" s="1970"/>
      <c r="T60" s="1970"/>
      <c r="U60" s="1970"/>
      <c r="V60" s="1970"/>
      <c r="W60" s="1970"/>
      <c r="X60" s="1970"/>
      <c r="Y60" s="1970"/>
      <c r="Z60" s="1970"/>
      <c r="AA60" s="1970"/>
      <c r="AB60" s="1970"/>
      <c r="AC60" s="1970"/>
      <c r="AD60" s="1970"/>
      <c r="AE60" s="1970"/>
    </row>
    <row r="61" spans="7:31" x14ac:dyDescent="0.3"/>
    <row r="62" spans="7:31" x14ac:dyDescent="0.3"/>
    <row r="63" spans="7:31" x14ac:dyDescent="0.3"/>
    <row r="64" spans="7:31"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sheetData>
  <sheetProtection algorithmName="SHA-512" hashValue="mAOa68Fx3jIM6cIEHew5VnNj9GYIfgtLOSaQ3IEcAwFs4Sjf5otIm2PZ4vQHUyl2jxecydVm51Ks0XHlMze4jg==" saltValue="Yh73gkrdbgcfS3H678qjLA==" spinCount="100000" sheet="1" selectLockedCells="1" selectUnlockedCells="1"/>
  <pageMargins left="0.70866141732283472" right="0.70866141732283472" top="0.74803149606299213" bottom="0.74803149606299213" header="0.31496062992125984" footer="0.31496062992125984"/>
  <pageSetup paperSize="9" scale="45" orientation="landscape"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88E1-C36C-4AB2-9369-16CBC0AB6514}">
  <sheetPr codeName="Sheet12">
    <tabColor theme="8" tint="0.39997558519241921"/>
    <pageSetUpPr fitToPage="1"/>
  </sheetPr>
  <dimension ref="A1:X189"/>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32.109375" style="440" customWidth="1"/>
    <col min="8" max="8" width="35.5546875" style="440" bestFit="1" customWidth="1"/>
    <col min="9" max="11" width="25.33203125" style="453" customWidth="1"/>
    <col min="12" max="12" width="25.33203125" style="440" customWidth="1"/>
    <col min="13" max="13" width="16.33203125" style="440" customWidth="1"/>
    <col min="14" max="14" width="28.33203125" style="2" hidden="1" customWidth="1"/>
    <col min="15" max="15" width="12.33203125" style="2" hidden="1" customWidth="1"/>
    <col min="16" max="16" width="11.33203125" style="2" hidden="1" customWidth="1"/>
    <col min="17" max="17" width="19.6640625" style="2" hidden="1" customWidth="1"/>
    <col min="18" max="18" width="11.33203125" style="2" hidden="1" customWidth="1"/>
    <col min="19" max="19" width="19.6640625" style="2" hidden="1" customWidth="1"/>
    <col min="20" max="20" width="12.33203125" style="2" hidden="1" customWidth="1"/>
    <col min="21" max="21" width="11.33203125" style="2" hidden="1" customWidth="1"/>
    <col min="22" max="22" width="19.6640625" style="2" hidden="1" customWidth="1"/>
    <col min="23" max="23" width="11.33203125" style="2" hidden="1" customWidth="1"/>
    <col min="24" max="24" width="19.6640625" style="2" hidden="1" customWidth="1"/>
    <col min="25" max="16384" width="9.5546875" style="2" hidden="1"/>
  </cols>
  <sheetData>
    <row r="1" spans="2:14" x14ac:dyDescent="0.25"/>
    <row r="2" spans="2:14" x14ac:dyDescent="0.25"/>
    <row r="3" spans="2:14" x14ac:dyDescent="0.25"/>
    <row r="4" spans="2:14" x14ac:dyDescent="0.25"/>
    <row r="5" spans="2:14" customFormat="1" ht="14.4" x14ac:dyDescent="0.3">
      <c r="B5" s="2376"/>
      <c r="C5" s="2376"/>
      <c r="D5" s="2376"/>
      <c r="E5" s="2376"/>
      <c r="G5" s="2376"/>
      <c r="H5" s="2376"/>
      <c r="I5" s="2376"/>
      <c r="J5" s="2376"/>
      <c r="K5" s="2376"/>
      <c r="L5" s="2376"/>
      <c r="M5" s="836"/>
      <c r="N5" s="2"/>
    </row>
    <row r="6" spans="2:14" customFormat="1" ht="21" x14ac:dyDescent="0.4">
      <c r="B6" s="2377" t="s">
        <v>1</v>
      </c>
      <c r="C6" s="2376"/>
      <c r="D6" s="2376"/>
      <c r="E6" s="2376"/>
      <c r="G6" s="2377" t="s">
        <v>19</v>
      </c>
      <c r="H6" s="2376"/>
      <c r="I6" s="2376"/>
      <c r="J6" s="2376"/>
      <c r="K6" s="2377"/>
      <c r="L6" s="2376"/>
      <c r="M6" s="836"/>
      <c r="N6" s="2"/>
    </row>
    <row r="7" spans="2:14" customFormat="1" ht="15" thickBot="1" x14ac:dyDescent="0.35">
      <c r="B7" s="2378"/>
      <c r="C7" s="2378"/>
      <c r="D7" s="2378"/>
      <c r="E7" s="2378"/>
      <c r="G7" s="2378"/>
      <c r="H7" s="2378"/>
      <c r="I7" s="2378"/>
      <c r="J7" s="2378"/>
      <c r="K7" s="2378"/>
      <c r="L7" s="2378"/>
      <c r="M7" s="836"/>
      <c r="N7" s="2"/>
    </row>
    <row r="8" spans="2:14" ht="14.4" x14ac:dyDescent="0.3">
      <c r="G8" s="11"/>
      <c r="H8" s="11"/>
      <c r="I8" s="701"/>
      <c r="J8" s="701"/>
      <c r="K8" s="701"/>
      <c r="L8" s="11"/>
      <c r="N8" s="100"/>
    </row>
    <row r="9" spans="2:14" ht="14.25" customHeight="1" x14ac:dyDescent="0.3">
      <c r="G9" s="2910" t="s">
        <v>1580</v>
      </c>
      <c r="H9" s="2910"/>
      <c r="I9" s="2910"/>
      <c r="J9" s="2910"/>
      <c r="K9" s="2910"/>
      <c r="L9" s="2910"/>
      <c r="M9" s="95"/>
      <c r="N9" s="100"/>
    </row>
    <row r="10" spans="2:14" ht="14.4" x14ac:dyDescent="0.3">
      <c r="G10" s="2910"/>
      <c r="H10" s="2910"/>
      <c r="I10" s="2910"/>
      <c r="J10" s="2910"/>
      <c r="K10" s="2910"/>
      <c r="L10" s="2910"/>
      <c r="M10" s="95"/>
      <c r="N10" s="100"/>
    </row>
    <row r="11" spans="2:14" x14ac:dyDescent="0.25">
      <c r="G11" s="2910"/>
      <c r="H11" s="2910"/>
      <c r="I11" s="2910"/>
      <c r="J11" s="2910"/>
      <c r="K11" s="2910"/>
      <c r="L11" s="2910"/>
      <c r="M11" s="95"/>
    </row>
    <row r="12" spans="2:14" x14ac:dyDescent="0.25">
      <c r="G12" s="95"/>
      <c r="H12" s="95"/>
      <c r="I12" s="95"/>
      <c r="J12" s="95"/>
      <c r="K12" s="95"/>
      <c r="L12" s="95"/>
      <c r="M12" s="95"/>
    </row>
    <row r="13" spans="2:14" x14ac:dyDescent="0.25">
      <c r="G13" s="2" t="s">
        <v>1581</v>
      </c>
      <c r="H13" s="95"/>
      <c r="I13" s="95"/>
      <c r="J13" s="95"/>
      <c r="K13" s="95"/>
      <c r="L13" s="95"/>
    </row>
    <row r="14" spans="2:14" x14ac:dyDescent="0.25"/>
    <row r="15" spans="2:14" x14ac:dyDescent="0.25">
      <c r="G15" s="452"/>
    </row>
    <row r="16" spans="2:14" ht="16.2" x14ac:dyDescent="0.25">
      <c r="G16" s="2392" t="s">
        <v>1652</v>
      </c>
    </row>
    <row r="17" spans="7:13" x14ac:dyDescent="0.25">
      <c r="G17" s="2392" t="s">
        <v>1582</v>
      </c>
      <c r="L17" s="17"/>
    </row>
    <row r="18" spans="7:13" x14ac:dyDescent="0.25">
      <c r="G18" s="2388" t="s">
        <v>1583</v>
      </c>
    </row>
    <row r="19" spans="7:13" ht="16.2" x14ac:dyDescent="0.25">
      <c r="G19" s="975" t="s">
        <v>1209</v>
      </c>
      <c r="H19" s="975" t="s">
        <v>1584</v>
      </c>
      <c r="I19" s="976" t="s">
        <v>1256</v>
      </c>
      <c r="J19" s="976" t="s">
        <v>1585</v>
      </c>
      <c r="K19" s="976" t="s">
        <v>1196</v>
      </c>
      <c r="L19" s="977" t="s">
        <v>733</v>
      </c>
    </row>
    <row r="20" spans="7:13" x14ac:dyDescent="0.25">
      <c r="G20" s="37" t="s">
        <v>1586</v>
      </c>
      <c r="H20" s="38" t="s">
        <v>1587</v>
      </c>
      <c r="I20" s="745">
        <v>1889.3490287581935</v>
      </c>
      <c r="J20" s="745">
        <v>2751.0665221487125</v>
      </c>
      <c r="K20" s="934">
        <v>2881.733527455769</v>
      </c>
      <c r="L20" s="952">
        <f>(K20-J20)/J20</f>
        <v>4.7496854130956993E-2</v>
      </c>
    </row>
    <row r="21" spans="7:13" x14ac:dyDescent="0.25">
      <c r="G21" s="978"/>
      <c r="H21" s="978" t="s">
        <v>1588</v>
      </c>
      <c r="I21" s="2339">
        <v>1.2352229834823985</v>
      </c>
      <c r="J21" s="2339">
        <v>2.2070916717346911</v>
      </c>
      <c r="K21" s="2339">
        <v>1.82994745097801</v>
      </c>
      <c r="L21" s="980">
        <f t="shared" ref="L21:L27" si="0">(K21-J21)/J21</f>
        <v>-0.17087836703233078</v>
      </c>
    </row>
    <row r="22" spans="7:13" x14ac:dyDescent="0.25">
      <c r="G22" s="38"/>
      <c r="H22" s="38" t="s">
        <v>1589</v>
      </c>
      <c r="I22" s="2341">
        <v>4.7284808743641542E-3</v>
      </c>
      <c r="J22" s="2341">
        <v>6.1626299746548197E-3</v>
      </c>
      <c r="K22" s="2341">
        <v>1.0812503034043635E-2</v>
      </c>
      <c r="L22" s="952">
        <f t="shared" si="0"/>
        <v>0.75452738173676626</v>
      </c>
    </row>
    <row r="23" spans="7:13" x14ac:dyDescent="0.25">
      <c r="G23" s="978"/>
      <c r="H23" s="978" t="s">
        <v>1590</v>
      </c>
      <c r="I23" s="979">
        <v>3934.1750960663944</v>
      </c>
      <c r="J23" s="979">
        <v>5382.5290674677717</v>
      </c>
      <c r="K23" s="979">
        <v>5430.7311376190064</v>
      </c>
      <c r="L23" s="980">
        <f t="shared" si="0"/>
        <v>8.9552828321113956E-3</v>
      </c>
    </row>
    <row r="24" spans="7:13" ht="16.2" x14ac:dyDescent="0.25">
      <c r="G24" s="38"/>
      <c r="H24" s="38" t="s">
        <v>1591</v>
      </c>
      <c r="I24" s="934">
        <v>21826.223511327305</v>
      </c>
      <c r="J24" s="2340">
        <v>30813.911715331807</v>
      </c>
      <c r="K24" s="2340">
        <v>32830.334498317905</v>
      </c>
      <c r="L24" s="952">
        <f t="shared" si="0"/>
        <v>6.5438714877047027E-2</v>
      </c>
    </row>
    <row r="25" spans="7:13" x14ac:dyDescent="0.25">
      <c r="G25" s="978"/>
      <c r="H25" s="978" t="s">
        <v>1592</v>
      </c>
      <c r="I25" s="979">
        <v>207.84941832326413</v>
      </c>
      <c r="J25" s="979">
        <v>298.36465744332895</v>
      </c>
      <c r="K25" s="979">
        <v>283.40198064116248</v>
      </c>
      <c r="L25" s="980">
        <f t="shared" si="0"/>
        <v>-5.0148958426848744E-2</v>
      </c>
    </row>
    <row r="26" spans="7:13" ht="16.2" x14ac:dyDescent="0.25">
      <c r="G26" s="38"/>
      <c r="H26" s="38" t="s">
        <v>1593</v>
      </c>
      <c r="I26" s="934">
        <v>2.4748501498248578</v>
      </c>
      <c r="J26" s="2340">
        <v>3.3739842508150448</v>
      </c>
      <c r="K26" s="2340">
        <v>3.1775831394435596</v>
      </c>
      <c r="L26" s="952">
        <f t="shared" si="0"/>
        <v>-5.8210441060606931E-2</v>
      </c>
    </row>
    <row r="27" spans="7:13" x14ac:dyDescent="0.25">
      <c r="G27" s="981"/>
      <c r="H27" s="987" t="s">
        <v>1594</v>
      </c>
      <c r="I27" s="1309">
        <v>307.4415806083835</v>
      </c>
      <c r="J27" s="1309">
        <v>401.74966408789908</v>
      </c>
      <c r="K27" s="1309">
        <v>387.82158826514888</v>
      </c>
      <c r="L27" s="2342">
        <f t="shared" si="0"/>
        <v>-3.4668543791745075E-2</v>
      </c>
    </row>
    <row r="28" spans="7:13" s="30" customFormat="1" ht="12" customHeight="1" x14ac:dyDescent="0.25">
      <c r="G28" s="3062" t="s">
        <v>1595</v>
      </c>
      <c r="H28" s="3062"/>
      <c r="I28" s="3062"/>
      <c r="J28" s="3062"/>
      <c r="K28" s="3062"/>
      <c r="L28" s="3062"/>
      <c r="M28" s="911"/>
    </row>
    <row r="29" spans="7:13" s="30" customFormat="1" ht="12" customHeight="1" x14ac:dyDescent="0.25">
      <c r="G29" s="3061" t="s">
        <v>1596</v>
      </c>
      <c r="H29" s="3061"/>
      <c r="I29" s="3061"/>
      <c r="J29" s="3061"/>
      <c r="K29" s="3061"/>
      <c r="L29" s="3061"/>
      <c r="M29" s="911"/>
    </row>
    <row r="30" spans="7:13" s="30" customFormat="1" ht="12" customHeight="1" x14ac:dyDescent="0.25">
      <c r="G30" s="834" t="s">
        <v>1597</v>
      </c>
      <c r="H30" s="805"/>
      <c r="I30" s="805"/>
      <c r="J30" s="805"/>
      <c r="K30" s="805"/>
      <c r="L30" s="805"/>
      <c r="M30" s="911"/>
    </row>
    <row r="31" spans="7:13" s="30" customFormat="1" ht="12" customHeight="1" x14ac:dyDescent="0.25">
      <c r="G31" s="834" t="s">
        <v>1598</v>
      </c>
      <c r="H31" s="805"/>
      <c r="I31" s="805"/>
      <c r="J31" s="805"/>
      <c r="K31" s="805"/>
      <c r="L31" s="805"/>
      <c r="M31" s="911"/>
    </row>
    <row r="32" spans="7:13" x14ac:dyDescent="0.25">
      <c r="G32" s="834" t="s">
        <v>1599</v>
      </c>
      <c r="H32" s="805"/>
      <c r="I32" s="805"/>
      <c r="J32" s="805"/>
      <c r="K32" s="805"/>
      <c r="L32" s="805"/>
    </row>
    <row r="33" spans="7:17" x14ac:dyDescent="0.25">
      <c r="G33" s="834"/>
      <c r="H33" s="805"/>
      <c r="I33" s="805"/>
      <c r="J33" s="805"/>
      <c r="K33" s="805"/>
      <c r="L33" s="805"/>
    </row>
    <row r="34" spans="7:17" x14ac:dyDescent="0.25">
      <c r="G34" s="834"/>
      <c r="H34" s="805"/>
      <c r="I34" s="805"/>
      <c r="J34" s="805"/>
      <c r="K34" s="805"/>
      <c r="L34" s="805"/>
    </row>
    <row r="35" spans="7:17" x14ac:dyDescent="0.25">
      <c r="G35" s="2388" t="s">
        <v>1600</v>
      </c>
      <c r="H35" s="805"/>
      <c r="I35" s="805"/>
      <c r="J35" s="805"/>
      <c r="K35" s="805"/>
      <c r="L35" s="805"/>
    </row>
    <row r="36" spans="7:17" ht="16.2" x14ac:dyDescent="0.25">
      <c r="G36" s="975" t="s">
        <v>1601</v>
      </c>
      <c r="H36" s="975"/>
      <c r="I36" s="976" t="s">
        <v>730</v>
      </c>
      <c r="J36" s="976" t="s">
        <v>731</v>
      </c>
      <c r="K36" s="976" t="s">
        <v>732</v>
      </c>
      <c r="L36" s="984" t="s">
        <v>733</v>
      </c>
    </row>
    <row r="37" spans="7:17" x14ac:dyDescent="0.25">
      <c r="G37" s="37" t="s">
        <v>1280</v>
      </c>
      <c r="H37" s="38" t="s">
        <v>1587</v>
      </c>
      <c r="I37" s="933">
        <v>34883.816028138201</v>
      </c>
      <c r="J37" s="933">
        <v>28040.0455472301</v>
      </c>
      <c r="K37" s="933">
        <v>18954.613054097899</v>
      </c>
      <c r="L37" s="952">
        <f>(K37-J37)/J37</f>
        <v>-0.3240163243611312</v>
      </c>
      <c r="N37" s="51"/>
      <c r="O37" s="51"/>
      <c r="P37" s="51"/>
      <c r="Q37" s="51"/>
    </row>
    <row r="38" spans="7:17" x14ac:dyDescent="0.25">
      <c r="G38" s="985"/>
      <c r="H38" s="978" t="s">
        <v>1588</v>
      </c>
      <c r="I38" s="986">
        <v>24.2366606823444</v>
      </c>
      <c r="J38" s="986">
        <v>34.220635132904697</v>
      </c>
      <c r="K38" s="986">
        <v>17.814618040795999</v>
      </c>
      <c r="L38" s="980">
        <f t="shared" ref="L38:L68" si="1">(K38-J38)/J38</f>
        <v>-0.47941883686236925</v>
      </c>
      <c r="N38" s="51"/>
      <c r="O38" s="51"/>
      <c r="P38" s="51"/>
      <c r="Q38" s="51"/>
    </row>
    <row r="39" spans="7:17" x14ac:dyDescent="0.25">
      <c r="G39" s="37"/>
      <c r="H39" s="38" t="s">
        <v>1589</v>
      </c>
      <c r="I39" s="991">
        <v>0.23364673507487699</v>
      </c>
      <c r="J39" s="991">
        <v>0.32558672801834698</v>
      </c>
      <c r="K39" s="991">
        <v>0.202219618524735</v>
      </c>
      <c r="L39" s="952">
        <f t="shared" si="1"/>
        <v>-0.37890705878729858</v>
      </c>
      <c r="N39" s="53"/>
      <c r="O39" s="53"/>
      <c r="P39" s="53"/>
      <c r="Q39" s="53"/>
    </row>
    <row r="40" spans="7:17" x14ac:dyDescent="0.25">
      <c r="G40" s="985"/>
      <c r="H40" s="978" t="s">
        <v>1590</v>
      </c>
      <c r="I40" s="986">
        <v>78536.155229958502</v>
      </c>
      <c r="J40" s="986">
        <v>62935.319453646101</v>
      </c>
      <c r="K40" s="986">
        <v>43981.2755615071</v>
      </c>
      <c r="L40" s="980">
        <f t="shared" si="1"/>
        <v>-0.30116704033097452</v>
      </c>
    </row>
    <row r="41" spans="7:17" x14ac:dyDescent="0.25">
      <c r="G41" s="37"/>
      <c r="H41" s="38" t="s">
        <v>1602</v>
      </c>
      <c r="I41" s="933">
        <v>423317.834050551</v>
      </c>
      <c r="J41" s="933">
        <v>653139.90560628299</v>
      </c>
      <c r="K41" s="933">
        <v>439761.11224727199</v>
      </c>
      <c r="L41" s="952">
        <f t="shared" si="1"/>
        <v>-0.32669691673630052</v>
      </c>
    </row>
    <row r="42" spans="7:17" x14ac:dyDescent="0.25">
      <c r="G42" s="985"/>
      <c r="H42" s="978" t="s">
        <v>1592</v>
      </c>
      <c r="I42" s="986">
        <v>4130.8971410977801</v>
      </c>
      <c r="J42" s="986">
        <v>3338.6311587033401</v>
      </c>
      <c r="K42" s="986">
        <v>2415.3099268555502</v>
      </c>
      <c r="L42" s="980">
        <f t="shared" si="1"/>
        <v>-0.27655682462581166</v>
      </c>
    </row>
    <row r="43" spans="7:17" x14ac:dyDescent="0.25">
      <c r="G43" s="37"/>
      <c r="H43" s="38" t="s">
        <v>1603</v>
      </c>
      <c r="I43" s="933">
        <v>44.0010784471676</v>
      </c>
      <c r="J43" s="933">
        <v>37.507905934966701</v>
      </c>
      <c r="K43" s="933">
        <v>24.882511534539301</v>
      </c>
      <c r="L43" s="952">
        <f t="shared" si="1"/>
        <v>-0.33660621902801008</v>
      </c>
    </row>
    <row r="44" spans="7:17" x14ac:dyDescent="0.25">
      <c r="G44" s="987"/>
      <c r="H44" s="981" t="s">
        <v>1594</v>
      </c>
      <c r="I44" s="982">
        <v>3737.5588120255202</v>
      </c>
      <c r="J44" s="982">
        <v>3090.5456015486302</v>
      </c>
      <c r="K44" s="982">
        <v>2361.2371873511102</v>
      </c>
      <c r="L44" s="983">
        <f t="shared" si="1"/>
        <v>-0.23598047342581632</v>
      </c>
    </row>
    <row r="45" spans="7:17" ht="16.2" x14ac:dyDescent="0.25">
      <c r="G45" s="37" t="s">
        <v>1604</v>
      </c>
      <c r="H45" s="38" t="s">
        <v>1587</v>
      </c>
      <c r="I45" s="933">
        <v>346246.69757267402</v>
      </c>
      <c r="J45" s="933">
        <v>270271.58115462499</v>
      </c>
      <c r="K45" s="933">
        <v>60522.645918866903</v>
      </c>
      <c r="L45" s="952">
        <f t="shared" si="1"/>
        <v>-0.77606729623474058</v>
      </c>
    </row>
    <row r="46" spans="7:17" x14ac:dyDescent="0.25">
      <c r="G46" s="985"/>
      <c r="H46" s="978" t="s">
        <v>1588</v>
      </c>
      <c r="I46" s="986">
        <v>296.49502670011702</v>
      </c>
      <c r="J46" s="986">
        <v>245.17176674860499</v>
      </c>
      <c r="K46" s="986">
        <v>98.467457591830694</v>
      </c>
      <c r="L46" s="980">
        <f t="shared" si="1"/>
        <v>-0.5983735855980612</v>
      </c>
    </row>
    <row r="47" spans="7:17" x14ac:dyDescent="0.25">
      <c r="G47" s="37"/>
      <c r="H47" s="38" t="s">
        <v>1589</v>
      </c>
      <c r="I47" s="991">
        <v>2.77430303404988</v>
      </c>
      <c r="J47" s="991">
        <v>2.41985422080172</v>
      </c>
      <c r="K47" s="991">
        <v>0.91426235389715504</v>
      </c>
      <c r="L47" s="952">
        <f t="shared" si="1"/>
        <v>-0.62218287943219508</v>
      </c>
    </row>
    <row r="48" spans="7:17" x14ac:dyDescent="0.25">
      <c r="G48" s="985"/>
      <c r="H48" s="978" t="s">
        <v>1590</v>
      </c>
      <c r="I48" s="986">
        <v>779108.75279264699</v>
      </c>
      <c r="J48" s="986">
        <v>640976.623629682</v>
      </c>
      <c r="K48" s="986">
        <v>150459.70316000699</v>
      </c>
      <c r="L48" s="980">
        <f t="shared" si="1"/>
        <v>-0.76526491355021142</v>
      </c>
    </row>
    <row r="49" spans="7:12" x14ac:dyDescent="0.25">
      <c r="G49" s="37"/>
      <c r="H49" s="38" t="s">
        <v>1602</v>
      </c>
      <c r="I49" s="933">
        <v>9326905.3603987396</v>
      </c>
      <c r="J49" s="933">
        <v>8528076.2793060001</v>
      </c>
      <c r="K49" s="933">
        <v>4454962.2927038996</v>
      </c>
      <c r="L49" s="952">
        <f t="shared" si="1"/>
        <v>-0.47761228361498231</v>
      </c>
    </row>
    <row r="50" spans="7:12" x14ac:dyDescent="0.25">
      <c r="G50" s="985"/>
      <c r="H50" s="978" t="s">
        <v>1592</v>
      </c>
      <c r="I50" s="986">
        <v>49391.281858663999</v>
      </c>
      <c r="J50" s="986">
        <v>41384.9986704322</v>
      </c>
      <c r="K50" s="986">
        <v>9499.8737914407102</v>
      </c>
      <c r="L50" s="980">
        <f t="shared" si="1"/>
        <v>-0.77045127228122978</v>
      </c>
    </row>
    <row r="51" spans="7:12" x14ac:dyDescent="0.25">
      <c r="G51" s="37"/>
      <c r="H51" s="38" t="s">
        <v>1603</v>
      </c>
      <c r="I51" s="933">
        <v>611.42387163217802</v>
      </c>
      <c r="J51" s="933">
        <v>496.04494165631201</v>
      </c>
      <c r="K51" s="933">
        <v>112.445889030538</v>
      </c>
      <c r="L51" s="952">
        <f t="shared" si="1"/>
        <v>-0.77331511807160636</v>
      </c>
    </row>
    <row r="52" spans="7:12" x14ac:dyDescent="0.25">
      <c r="G52" s="987"/>
      <c r="H52" s="981" t="s">
        <v>1594</v>
      </c>
      <c r="I52" s="982">
        <v>54568.100378886702</v>
      </c>
      <c r="J52" s="982">
        <v>46337.939923183803</v>
      </c>
      <c r="K52" s="982">
        <v>10294.864387907701</v>
      </c>
      <c r="L52" s="983">
        <f t="shared" si="1"/>
        <v>-0.77783077096275977</v>
      </c>
    </row>
    <row r="53" spans="7:12" ht="16.2" x14ac:dyDescent="0.25">
      <c r="G53" s="37" t="s">
        <v>1605</v>
      </c>
      <c r="H53" s="38" t="s">
        <v>1587</v>
      </c>
      <c r="I53" s="933"/>
      <c r="J53" s="933">
        <v>27973.6997627007</v>
      </c>
      <c r="K53" s="933">
        <v>651.73625599549996</v>
      </c>
      <c r="L53" s="952">
        <f t="shared" si="1"/>
        <v>-0.97670182129914374</v>
      </c>
    </row>
    <row r="54" spans="7:12" x14ac:dyDescent="0.25">
      <c r="G54" s="985"/>
      <c r="H54" s="978" t="s">
        <v>1588</v>
      </c>
      <c r="I54" s="986"/>
      <c r="J54" s="986">
        <v>3.56990579014641</v>
      </c>
      <c r="K54" s="986">
        <v>3.4592847651664398</v>
      </c>
      <c r="L54" s="980">
        <f t="shared" si="1"/>
        <v>-3.098709923530877E-2</v>
      </c>
    </row>
    <row r="55" spans="7:12" x14ac:dyDescent="0.25">
      <c r="G55" s="37"/>
      <c r="H55" s="38" t="s">
        <v>1589</v>
      </c>
      <c r="I55" s="933"/>
      <c r="J55" s="991">
        <v>9.80658931068316E-2</v>
      </c>
      <c r="K55" s="991">
        <v>9.1030290900004696E-2</v>
      </c>
      <c r="L55" s="952">
        <f t="shared" si="1"/>
        <v>-7.1743620375357406E-2</v>
      </c>
    </row>
    <row r="56" spans="7:12" x14ac:dyDescent="0.25">
      <c r="G56" s="985"/>
      <c r="H56" s="978" t="s">
        <v>1590</v>
      </c>
      <c r="I56" s="986"/>
      <c r="J56" s="986">
        <v>9998.8017300586107</v>
      </c>
      <c r="K56" s="986">
        <v>2171.3062238419998</v>
      </c>
      <c r="L56" s="980">
        <f t="shared" si="1"/>
        <v>-0.78284335638793867</v>
      </c>
    </row>
    <row r="57" spans="7:12" x14ac:dyDescent="0.25">
      <c r="G57" s="37"/>
      <c r="H57" s="38" t="s">
        <v>1602</v>
      </c>
      <c r="I57" s="933"/>
      <c r="J57" s="933">
        <v>431326.98261088098</v>
      </c>
      <c r="K57" s="933">
        <v>399231.45683999802</v>
      </c>
      <c r="L57" s="952">
        <f t="shared" si="1"/>
        <v>-7.4411124424918582E-2</v>
      </c>
    </row>
    <row r="58" spans="7:12" x14ac:dyDescent="0.25">
      <c r="G58" s="985"/>
      <c r="H58" s="978" t="s">
        <v>1592</v>
      </c>
      <c r="I58" s="986"/>
      <c r="J58" s="986">
        <v>147.675194341734</v>
      </c>
      <c r="K58" s="986">
        <v>179.9765729202</v>
      </c>
      <c r="L58" s="980">
        <f t="shared" si="1"/>
        <v>0.21873259569726813</v>
      </c>
    </row>
    <row r="59" spans="7:12" x14ac:dyDescent="0.25">
      <c r="G59" s="37"/>
      <c r="H59" s="38" t="s">
        <v>1603</v>
      </c>
      <c r="I59" s="933"/>
      <c r="J59" s="933">
        <v>2.8785491072702798</v>
      </c>
      <c r="K59" s="933">
        <v>2.0536420082854598</v>
      </c>
      <c r="L59" s="952">
        <f t="shared" si="1"/>
        <v>-0.28657044512507102</v>
      </c>
    </row>
    <row r="60" spans="7:12" x14ac:dyDescent="0.25">
      <c r="G60" s="987"/>
      <c r="H60" s="981" t="s">
        <v>1594</v>
      </c>
      <c r="I60" s="982"/>
      <c r="J60" s="982">
        <v>162.796178244</v>
      </c>
      <c r="K60" s="982">
        <v>255.9881150484</v>
      </c>
      <c r="L60" s="983">
        <f t="shared" si="1"/>
        <v>0.57244548250219551</v>
      </c>
    </row>
    <row r="61" spans="7:12" x14ac:dyDescent="0.25">
      <c r="G61" s="37" t="s">
        <v>1282</v>
      </c>
      <c r="H61" s="38" t="s">
        <v>1587</v>
      </c>
      <c r="I61" s="933">
        <v>186147.886419963</v>
      </c>
      <c r="J61" s="933">
        <v>130209.982840419</v>
      </c>
      <c r="K61" s="933">
        <v>23410.042620264099</v>
      </c>
      <c r="L61" s="952">
        <f t="shared" si="1"/>
        <v>-0.82021315025473385</v>
      </c>
    </row>
    <row r="62" spans="7:12" x14ac:dyDescent="0.25">
      <c r="G62" s="985"/>
      <c r="H62" s="978" t="s">
        <v>1588</v>
      </c>
      <c r="I62" s="986">
        <v>31.839868875748397</v>
      </c>
      <c r="J62" s="986">
        <v>54.7731261600211</v>
      </c>
      <c r="K62" s="986">
        <v>16.3578050896467</v>
      </c>
      <c r="L62" s="980">
        <f t="shared" si="1"/>
        <v>-0.70135345129184434</v>
      </c>
    </row>
    <row r="63" spans="7:12" x14ac:dyDescent="0.25">
      <c r="G63" s="37"/>
      <c r="H63" s="38" t="s">
        <v>1589</v>
      </c>
      <c r="I63" s="991">
        <v>0.19983956825297999</v>
      </c>
      <c r="J63" s="991">
        <v>0.27025078610773501</v>
      </c>
      <c r="K63" s="991">
        <v>8.8121644581706196E-2</v>
      </c>
      <c r="L63" s="952">
        <f t="shared" si="1"/>
        <v>-0.67392640794548275</v>
      </c>
    </row>
    <row r="64" spans="7:12" x14ac:dyDescent="0.25">
      <c r="G64" s="591"/>
      <c r="H64" s="978" t="s">
        <v>1590</v>
      </c>
      <c r="I64" s="986">
        <v>220485.46145373301</v>
      </c>
      <c r="J64" s="986">
        <v>183319.64040222799</v>
      </c>
      <c r="K64" s="986">
        <v>54516.051304505003</v>
      </c>
      <c r="L64" s="980">
        <f t="shared" si="1"/>
        <v>-0.70261750904109654</v>
      </c>
    </row>
    <row r="65" spans="7:13" x14ac:dyDescent="0.25">
      <c r="H65" s="38" t="s">
        <v>1602</v>
      </c>
      <c r="I65" s="933">
        <v>934902.38577520405</v>
      </c>
      <c r="J65" s="933">
        <v>834896.69458168501</v>
      </c>
      <c r="K65" s="933">
        <v>351817.78097652702</v>
      </c>
      <c r="L65" s="952">
        <f t="shared" si="1"/>
        <v>-0.57860920607333211</v>
      </c>
    </row>
    <row r="66" spans="7:13" x14ac:dyDescent="0.25">
      <c r="G66" s="985"/>
      <c r="H66" s="978" t="s">
        <v>1592</v>
      </c>
      <c r="I66" s="986">
        <v>12379.524940600801</v>
      </c>
      <c r="J66" s="986">
        <v>10737.1288463736</v>
      </c>
      <c r="K66" s="986">
        <v>3443.5576133336899</v>
      </c>
      <c r="L66" s="980">
        <f t="shared" si="1"/>
        <v>-0.6792850619002555</v>
      </c>
    </row>
    <row r="67" spans="7:13" x14ac:dyDescent="0.25">
      <c r="G67" s="37"/>
      <c r="H67" s="38" t="s">
        <v>1603</v>
      </c>
      <c r="I67" s="933">
        <v>120.689925058748</v>
      </c>
      <c r="J67" s="933">
        <v>104.303038418797</v>
      </c>
      <c r="K67" s="933">
        <v>30.7294055649371</v>
      </c>
      <c r="L67" s="952">
        <f t="shared" si="1"/>
        <v>-0.70538340943096445</v>
      </c>
    </row>
    <row r="68" spans="7:13" x14ac:dyDescent="0.25">
      <c r="G68" s="987"/>
      <c r="H68" s="981" t="s">
        <v>1594</v>
      </c>
      <c r="I68" s="982">
        <v>12827.0952967422</v>
      </c>
      <c r="J68" s="982">
        <v>11080.317655431299</v>
      </c>
      <c r="K68" s="982">
        <v>3571.0681566338199</v>
      </c>
      <c r="L68" s="983">
        <f t="shared" si="1"/>
        <v>-0.67771066970418758</v>
      </c>
    </row>
    <row r="69" spans="7:13" s="30" customFormat="1" x14ac:dyDescent="0.25">
      <c r="G69" s="802" t="s">
        <v>1606</v>
      </c>
      <c r="H69" s="908"/>
      <c r="I69" s="909"/>
      <c r="J69" s="909"/>
      <c r="K69" s="909"/>
      <c r="L69" s="910"/>
      <c r="M69" s="911"/>
    </row>
    <row r="70" spans="7:13" s="30" customFormat="1" x14ac:dyDescent="0.25">
      <c r="G70" s="802" t="s">
        <v>1607</v>
      </c>
      <c r="H70" s="908"/>
      <c r="I70" s="909"/>
      <c r="J70" s="909"/>
      <c r="K70" s="909"/>
      <c r="L70" s="910"/>
      <c r="M70" s="911"/>
    </row>
    <row r="71" spans="7:13" s="30" customFormat="1" x14ac:dyDescent="0.25">
      <c r="G71" s="802" t="s">
        <v>1608</v>
      </c>
      <c r="H71" s="908"/>
      <c r="I71" s="909"/>
      <c r="J71" s="909"/>
      <c r="K71" s="909"/>
      <c r="L71" s="910"/>
      <c r="M71" s="911"/>
    </row>
    <row r="72" spans="7:13" s="30" customFormat="1" x14ac:dyDescent="0.25">
      <c r="G72" s="802"/>
      <c r="H72" s="908"/>
      <c r="I72" s="909"/>
      <c r="J72" s="909"/>
      <c r="K72" s="909"/>
      <c r="L72" s="910"/>
      <c r="M72" s="911"/>
    </row>
    <row r="73" spans="7:13" s="441" customFormat="1" x14ac:dyDescent="0.25">
      <c r="H73" s="988"/>
      <c r="I73" s="989"/>
      <c r="J73" s="989"/>
      <c r="K73" s="989"/>
      <c r="L73" s="990"/>
    </row>
    <row r="74" spans="7:13" x14ac:dyDescent="0.25">
      <c r="G74" s="975" t="s">
        <v>1219</v>
      </c>
      <c r="H74" s="975"/>
      <c r="I74" s="976" t="s">
        <v>730</v>
      </c>
      <c r="J74" s="976" t="s">
        <v>731</v>
      </c>
      <c r="K74" s="976" t="s">
        <v>732</v>
      </c>
      <c r="L74" s="984" t="s">
        <v>733</v>
      </c>
    </row>
    <row r="75" spans="7:13" x14ac:dyDescent="0.25">
      <c r="G75" s="37" t="s">
        <v>1478</v>
      </c>
      <c r="H75" s="38" t="s">
        <v>1587</v>
      </c>
      <c r="I75" s="935">
        <v>162671</v>
      </c>
      <c r="J75" s="935">
        <v>126261.132092787</v>
      </c>
      <c r="K75" s="935">
        <v>283401.45045375399</v>
      </c>
      <c r="L75" s="952">
        <f t="shared" ref="L75:L98" si="2">(K75-J75)/J75</f>
        <v>1.2445660493958459</v>
      </c>
    </row>
    <row r="76" spans="7:13" ht="14.4" x14ac:dyDescent="0.25">
      <c r="G76" s="985"/>
      <c r="H76" s="978" t="s">
        <v>1588</v>
      </c>
      <c r="I76" s="992">
        <v>3</v>
      </c>
      <c r="J76" s="993">
        <v>2.6474891538266698</v>
      </c>
      <c r="K76" s="993">
        <v>3.0654822186326598</v>
      </c>
      <c r="L76" s="980">
        <f t="shared" si="2"/>
        <v>0.15788282426079991</v>
      </c>
    </row>
    <row r="77" spans="7:13" x14ac:dyDescent="0.25">
      <c r="G77" s="37"/>
      <c r="H77" s="38" t="s">
        <v>1589</v>
      </c>
      <c r="I77" s="991">
        <v>0.19208556183853101</v>
      </c>
      <c r="J77" s="991">
        <v>0.16279032582122099</v>
      </c>
      <c r="K77" s="991">
        <v>0.21980709292355999</v>
      </c>
      <c r="L77" s="952">
        <f t="shared" si="2"/>
        <v>0.35024665510501984</v>
      </c>
    </row>
    <row r="78" spans="7:13" x14ac:dyDescent="0.25">
      <c r="G78" s="985"/>
      <c r="H78" s="978" t="s">
        <v>1590</v>
      </c>
      <c r="I78" s="993">
        <v>494392</v>
      </c>
      <c r="J78" s="993">
        <v>358559.467788218</v>
      </c>
      <c r="K78" s="993">
        <v>555300.936622362</v>
      </c>
      <c r="L78" s="980">
        <f t="shared" si="2"/>
        <v>0.54869969003397989</v>
      </c>
    </row>
    <row r="79" spans="7:13" x14ac:dyDescent="0.25">
      <c r="G79" s="37"/>
      <c r="H79" s="38" t="s">
        <v>1602</v>
      </c>
      <c r="I79" s="935">
        <v>1644383</v>
      </c>
      <c r="J79" s="935">
        <v>1393147.7701538301</v>
      </c>
      <c r="K79" s="935">
        <v>1841736.2059681599</v>
      </c>
      <c r="L79" s="952">
        <f t="shared" si="2"/>
        <v>0.32199630608086693</v>
      </c>
    </row>
    <row r="80" spans="7:13" x14ac:dyDescent="0.25">
      <c r="G80" s="985"/>
      <c r="H80" s="978" t="s">
        <v>1592</v>
      </c>
      <c r="I80" s="993">
        <v>32302</v>
      </c>
      <c r="J80" s="993">
        <v>23065.335720388299</v>
      </c>
      <c r="K80" s="993">
        <v>33931.787324643199</v>
      </c>
      <c r="L80" s="980">
        <f t="shared" si="2"/>
        <v>0.47111612577351925</v>
      </c>
    </row>
    <row r="81" spans="7:14" x14ac:dyDescent="0.25">
      <c r="G81" s="37"/>
      <c r="H81" s="38" t="s">
        <v>1603</v>
      </c>
      <c r="I81" s="935">
        <v>276</v>
      </c>
      <c r="J81" s="935">
        <v>210.56496949816301</v>
      </c>
      <c r="K81" s="935">
        <v>332.61333230626502</v>
      </c>
      <c r="L81" s="952">
        <f t="shared" si="2"/>
        <v>0.57962330153481101</v>
      </c>
    </row>
    <row r="82" spans="7:14" x14ac:dyDescent="0.25">
      <c r="G82" s="987"/>
      <c r="H82" s="981" t="s">
        <v>1594</v>
      </c>
      <c r="I82" s="994">
        <v>34827</v>
      </c>
      <c r="J82" s="994">
        <v>24706.769209511898</v>
      </c>
      <c r="K82" s="994">
        <v>35655.868042087597</v>
      </c>
      <c r="L82" s="983">
        <f t="shared" si="2"/>
        <v>0.4431619018953068</v>
      </c>
    </row>
    <row r="83" spans="7:14" ht="14.4" x14ac:dyDescent="0.25">
      <c r="G83" s="37" t="s">
        <v>1221</v>
      </c>
      <c r="H83" s="38" t="s">
        <v>1587</v>
      </c>
      <c r="I83" s="935">
        <v>175820.350605452</v>
      </c>
      <c r="J83" s="936">
        <v>214645.48841292801</v>
      </c>
      <c r="K83" s="935">
        <v>194823.31713834699</v>
      </c>
      <c r="L83" s="952">
        <f t="shared" si="2"/>
        <v>-9.2348417947866551E-2</v>
      </c>
    </row>
    <row r="84" spans="7:14" ht="14.4" x14ac:dyDescent="0.25">
      <c r="G84" s="985"/>
      <c r="H84" s="978" t="s">
        <v>1588</v>
      </c>
      <c r="I84" s="993">
        <v>265.64786846918702</v>
      </c>
      <c r="J84" s="992">
        <v>390.381879060497</v>
      </c>
      <c r="K84" s="993">
        <v>330.68455799091902</v>
      </c>
      <c r="L84" s="980">
        <f t="shared" si="2"/>
        <v>-0.15292031795442729</v>
      </c>
    </row>
    <row r="85" spans="7:14" x14ac:dyDescent="0.25">
      <c r="G85" s="37"/>
      <c r="H85" s="38" t="s">
        <v>1589</v>
      </c>
      <c r="I85" s="991">
        <v>0.90187772873809102</v>
      </c>
      <c r="J85" s="991">
        <v>1.22814361587981</v>
      </c>
      <c r="K85" s="991">
        <v>1.07525520934758</v>
      </c>
      <c r="L85" s="952">
        <f t="shared" si="2"/>
        <v>-0.12448740078553822</v>
      </c>
    </row>
    <row r="86" spans="7:14" ht="14.4" x14ac:dyDescent="0.25">
      <c r="G86" s="985"/>
      <c r="H86" s="978" t="s">
        <v>1590</v>
      </c>
      <c r="I86" s="993">
        <v>390517.640714899</v>
      </c>
      <c r="J86" s="992">
        <v>440828.70384198101</v>
      </c>
      <c r="K86" s="993">
        <v>410935.73861919</v>
      </c>
      <c r="L86" s="980">
        <f t="shared" si="2"/>
        <v>-6.7810841177679784E-2</v>
      </c>
    </row>
    <row r="87" spans="7:14" ht="14.4" x14ac:dyDescent="0.25">
      <c r="G87" s="37"/>
      <c r="H87" s="38" t="s">
        <v>1602</v>
      </c>
      <c r="I87" s="935">
        <v>3171218.5412651501</v>
      </c>
      <c r="J87" s="936">
        <v>4124390.16216886</v>
      </c>
      <c r="K87" s="935">
        <v>3687417.5980221098</v>
      </c>
      <c r="L87" s="952">
        <f t="shared" si="2"/>
        <v>-0.10594840618011825</v>
      </c>
    </row>
    <row r="88" spans="7:14" x14ac:dyDescent="0.25">
      <c r="G88" s="985"/>
      <c r="H88" s="978" t="s">
        <v>1592</v>
      </c>
      <c r="I88" s="993">
        <v>24131.109718043001</v>
      </c>
      <c r="J88" s="993">
        <v>27249.815010046401</v>
      </c>
      <c r="K88" s="993">
        <v>25232.729517708402</v>
      </c>
      <c r="L88" s="980">
        <f t="shared" si="2"/>
        <v>-7.4021988464668287E-2</v>
      </c>
      <c r="N88" s="106"/>
    </row>
    <row r="89" spans="7:14" x14ac:dyDescent="0.25">
      <c r="G89" s="37"/>
      <c r="H89" s="38" t="s">
        <v>1603</v>
      </c>
      <c r="I89" s="935">
        <v>279.54696387184902</v>
      </c>
      <c r="J89" s="935">
        <v>318.95692623184601</v>
      </c>
      <c r="K89" s="935">
        <v>290.68704425592</v>
      </c>
      <c r="L89" s="952">
        <f t="shared" si="2"/>
        <v>-8.8632287468737928E-2</v>
      </c>
      <c r="N89" s="10"/>
    </row>
    <row r="90" spans="7:14" x14ac:dyDescent="0.25">
      <c r="G90" s="987"/>
      <c r="H90" s="981" t="s">
        <v>1594</v>
      </c>
      <c r="I90" s="994">
        <v>25643.053387026001</v>
      </c>
      <c r="J90" s="994">
        <v>29073.283512052501</v>
      </c>
      <c r="K90" s="994">
        <v>26455.276609499699</v>
      </c>
      <c r="L90" s="983">
        <f t="shared" si="2"/>
        <v>-9.0048545822747975E-2</v>
      </c>
      <c r="N90" s="10"/>
    </row>
    <row r="91" spans="7:14" ht="16.2" x14ac:dyDescent="0.25">
      <c r="G91" s="37" t="s">
        <v>1609</v>
      </c>
      <c r="H91" s="38" t="s">
        <v>1587</v>
      </c>
      <c r="I91" s="935">
        <v>792.84209399999997</v>
      </c>
      <c r="J91" s="935">
        <v>1353.8006955000001</v>
      </c>
      <c r="K91" s="935">
        <v>673.10599950000005</v>
      </c>
      <c r="L91" s="952">
        <f t="shared" si="2"/>
        <v>-0.50280273770179928</v>
      </c>
    </row>
    <row r="92" spans="7:14" x14ac:dyDescent="0.25">
      <c r="G92" s="985"/>
      <c r="H92" s="978" t="s">
        <v>1588</v>
      </c>
      <c r="I92" s="993">
        <v>3.20089173792379</v>
      </c>
      <c r="J92" s="993">
        <v>3.1557353909038302</v>
      </c>
      <c r="K92" s="993">
        <v>3.0717208046467999</v>
      </c>
      <c r="L92" s="980">
        <f t="shared" si="2"/>
        <v>-2.6622823478545131E-2</v>
      </c>
    </row>
    <row r="93" spans="7:14" x14ac:dyDescent="0.25">
      <c r="G93" s="37"/>
      <c r="H93" s="38" t="s">
        <v>1589</v>
      </c>
      <c r="I93" s="991">
        <v>5.9121864303948697E-3</v>
      </c>
      <c r="J93" s="991">
        <v>5.7142976925267904E-3</v>
      </c>
      <c r="K93" s="991">
        <v>5.3555140605107297E-3</v>
      </c>
      <c r="L93" s="952">
        <f>(K93-J93)/J93</f>
        <v>-6.2787003989183326E-2</v>
      </c>
    </row>
    <row r="94" spans="7:14" x14ac:dyDescent="0.25">
      <c r="G94" s="985"/>
      <c r="H94" s="978" t="s">
        <v>1590</v>
      </c>
      <c r="I94" s="993">
        <v>2577.2828399999999</v>
      </c>
      <c r="J94" s="993">
        <v>4400.7846300000001</v>
      </c>
      <c r="K94" s="993">
        <v>2188.05807</v>
      </c>
      <c r="L94" s="980">
        <f t="shared" si="2"/>
        <v>-0.50280273770179928</v>
      </c>
    </row>
    <row r="95" spans="7:14" x14ac:dyDescent="0.25">
      <c r="G95" s="37"/>
      <c r="H95" s="38" t="s">
        <v>1602</v>
      </c>
      <c r="I95" s="935">
        <v>45944.780299748898</v>
      </c>
      <c r="J95" s="935">
        <v>45615.514090336503</v>
      </c>
      <c r="K95" s="935">
        <v>44193.856272425</v>
      </c>
      <c r="L95" s="952">
        <f t="shared" si="2"/>
        <v>-3.1166103161658232E-2</v>
      </c>
    </row>
    <row r="96" spans="7:14" x14ac:dyDescent="0.25">
      <c r="G96" s="985"/>
      <c r="H96" s="978" t="s">
        <v>1592</v>
      </c>
      <c r="I96" s="993">
        <v>217.10331719999999</v>
      </c>
      <c r="J96" s="993">
        <v>370.7101629</v>
      </c>
      <c r="K96" s="993">
        <v>184.3160781</v>
      </c>
      <c r="L96" s="980">
        <f t="shared" si="2"/>
        <v>-0.50280273770179928</v>
      </c>
    </row>
    <row r="97" spans="7:12" x14ac:dyDescent="0.25">
      <c r="G97" s="37"/>
      <c r="H97" s="38" t="s">
        <v>1603</v>
      </c>
      <c r="I97" s="935">
        <v>2.2111887921147799</v>
      </c>
      <c r="J97" s="935">
        <v>3.77566850612601</v>
      </c>
      <c r="K97" s="935">
        <v>1.8772520445913901</v>
      </c>
      <c r="L97" s="952">
        <f t="shared" si="2"/>
        <v>-0.50280273770179917</v>
      </c>
    </row>
    <row r="98" spans="7:12" ht="17.25" customHeight="1" x14ac:dyDescent="0.25">
      <c r="G98" s="987"/>
      <c r="H98" s="981" t="s">
        <v>1594</v>
      </c>
      <c r="I98" s="994">
        <v>350.51262125616</v>
      </c>
      <c r="J98" s="994">
        <v>598.51038943211995</v>
      </c>
      <c r="K98" s="994">
        <v>297.57772708267998</v>
      </c>
      <c r="L98" s="983">
        <f t="shared" si="2"/>
        <v>-0.50280273770179928</v>
      </c>
    </row>
    <row r="99" spans="7:12" s="441" customFormat="1" x14ac:dyDescent="0.25">
      <c r="G99" s="802" t="s">
        <v>1610</v>
      </c>
      <c r="H99" s="988"/>
      <c r="I99" s="989"/>
      <c r="J99" s="989"/>
      <c r="K99" s="989"/>
      <c r="L99" s="990"/>
    </row>
    <row r="100" spans="7:12" s="441" customFormat="1" x14ac:dyDescent="0.25">
      <c r="G100" s="802"/>
      <c r="H100" s="988"/>
      <c r="I100" s="989"/>
      <c r="J100" s="989"/>
      <c r="K100" s="989"/>
      <c r="L100" s="990"/>
    </row>
    <row r="101" spans="7:12" x14ac:dyDescent="0.25">
      <c r="G101" s="37"/>
      <c r="H101" s="38"/>
      <c r="I101" s="129"/>
      <c r="J101" s="129"/>
      <c r="K101" s="129"/>
      <c r="L101" s="129"/>
    </row>
    <row r="102" spans="7:12" s="440" customFormat="1" x14ac:dyDescent="0.25">
      <c r="G102" s="975" t="s">
        <v>1279</v>
      </c>
      <c r="H102" s="975"/>
      <c r="I102" s="995" t="s">
        <v>730</v>
      </c>
      <c r="J102" s="995" t="s">
        <v>731</v>
      </c>
      <c r="K102" s="995" t="s">
        <v>732</v>
      </c>
      <c r="L102" s="984" t="s">
        <v>733</v>
      </c>
    </row>
    <row r="103" spans="7:12" s="440" customFormat="1" ht="16.2" x14ac:dyDescent="0.25">
      <c r="G103" s="37" t="s">
        <v>1611</v>
      </c>
      <c r="H103" s="38" t="s">
        <v>1587</v>
      </c>
      <c r="I103" s="933" t="s">
        <v>1506</v>
      </c>
      <c r="J103" s="933">
        <v>581249.49401520705</v>
      </c>
      <c r="K103" s="933">
        <v>1054708.92012007</v>
      </c>
      <c r="L103" s="952">
        <f t="shared" ref="L103:L110" si="3">(K103-J103)/J103</f>
        <v>0.81455456044229424</v>
      </c>
    </row>
    <row r="104" spans="7:12" s="440" customFormat="1" x14ac:dyDescent="0.25">
      <c r="G104" s="985"/>
      <c r="H104" s="978" t="s">
        <v>1588</v>
      </c>
      <c r="I104" s="998"/>
      <c r="J104" s="998">
        <v>479.05804165406403</v>
      </c>
      <c r="K104" s="986">
        <v>415.12723974568701</v>
      </c>
      <c r="L104" s="980">
        <f t="shared" si="3"/>
        <v>-0.13345105676055541</v>
      </c>
    </row>
    <row r="105" spans="7:12" s="440" customFormat="1" x14ac:dyDescent="0.25">
      <c r="G105" s="37"/>
      <c r="H105" s="38" t="s">
        <v>1589</v>
      </c>
      <c r="I105" s="444"/>
      <c r="J105" s="991">
        <v>0.95271123303614202</v>
      </c>
      <c r="K105" s="933">
        <v>7.46743025918129</v>
      </c>
      <c r="L105" s="952">
        <f t="shared" si="3"/>
        <v>6.8380835663958273</v>
      </c>
    </row>
    <row r="106" spans="7:12" s="440" customFormat="1" x14ac:dyDescent="0.25">
      <c r="G106" s="985"/>
      <c r="H106" s="978" t="s">
        <v>1590</v>
      </c>
      <c r="I106" s="998"/>
      <c r="J106" s="998">
        <v>652001.853749017</v>
      </c>
      <c r="K106" s="986">
        <v>1447863.29366202</v>
      </c>
      <c r="L106" s="980">
        <f t="shared" si="3"/>
        <v>1.2206429097352898</v>
      </c>
    </row>
    <row r="107" spans="7:12" s="440" customFormat="1" x14ac:dyDescent="0.25">
      <c r="G107" s="37"/>
      <c r="H107" s="38" t="s">
        <v>1602</v>
      </c>
      <c r="I107" s="444"/>
      <c r="J107" s="444">
        <v>4959863.7444548504</v>
      </c>
      <c r="K107" s="933">
        <v>12397267.042914599</v>
      </c>
      <c r="L107" s="952">
        <f t="shared" si="3"/>
        <v>1.4995176645275383</v>
      </c>
    </row>
    <row r="108" spans="7:12" s="440" customFormat="1" x14ac:dyDescent="0.25">
      <c r="G108" s="985"/>
      <c r="H108" s="978" t="s">
        <v>1592</v>
      </c>
      <c r="I108" s="998"/>
      <c r="J108" s="998">
        <v>36925.9437919189</v>
      </c>
      <c r="K108" s="986">
        <v>67851.856246612995</v>
      </c>
      <c r="L108" s="980">
        <f t="shared" si="3"/>
        <v>0.83751176757903512</v>
      </c>
    </row>
    <row r="109" spans="7:12" s="440" customFormat="1" x14ac:dyDescent="0.25">
      <c r="G109" s="37"/>
      <c r="H109" s="38" t="s">
        <v>1603</v>
      </c>
      <c r="I109" s="444"/>
      <c r="J109" s="444">
        <v>432.76208465342199</v>
      </c>
      <c r="K109" s="933">
        <v>809.15701369791805</v>
      </c>
      <c r="L109" s="952">
        <f t="shared" si="3"/>
        <v>0.86975024474690832</v>
      </c>
    </row>
    <row r="110" spans="7:12" s="440" customFormat="1" x14ac:dyDescent="0.25">
      <c r="G110" s="987"/>
      <c r="H110" s="981" t="s">
        <v>1594</v>
      </c>
      <c r="I110" s="999"/>
      <c r="J110" s="999">
        <v>41602.586200760401</v>
      </c>
      <c r="K110" s="982">
        <v>79408.193040845101</v>
      </c>
      <c r="L110" s="983">
        <f t="shared" si="3"/>
        <v>0.90873213164314526</v>
      </c>
    </row>
    <row r="111" spans="7:12" s="440" customFormat="1" ht="16.2" x14ac:dyDescent="0.25">
      <c r="G111" s="37" t="s">
        <v>1612</v>
      </c>
      <c r="H111" s="38" t="s">
        <v>1587</v>
      </c>
      <c r="I111" s="934" t="s">
        <v>1506</v>
      </c>
      <c r="J111" s="934" t="s">
        <v>1506</v>
      </c>
      <c r="K111" s="934">
        <v>37986.208023380001</v>
      </c>
      <c r="L111" s="952"/>
    </row>
    <row r="112" spans="7:12" s="440" customFormat="1" x14ac:dyDescent="0.25">
      <c r="G112" s="985"/>
      <c r="H112" s="978" t="s">
        <v>1588</v>
      </c>
      <c r="I112" s="979"/>
      <c r="J112" s="979"/>
      <c r="K112" s="979">
        <v>24.7982004310925</v>
      </c>
      <c r="L112" s="980"/>
    </row>
    <row r="113" spans="1:12" s="440" customFormat="1" x14ac:dyDescent="0.25">
      <c r="G113" s="37"/>
      <c r="H113" s="38" t="s">
        <v>1589</v>
      </c>
      <c r="I113" s="934"/>
      <c r="J113" s="934"/>
      <c r="K113" s="991">
        <v>0.111103095132923</v>
      </c>
      <c r="L113" s="952"/>
    </row>
    <row r="114" spans="1:12" s="440" customFormat="1" x14ac:dyDescent="0.25">
      <c r="G114" s="985"/>
      <c r="H114" s="978" t="s">
        <v>1590</v>
      </c>
      <c r="I114" s="979"/>
      <c r="J114" s="979"/>
      <c r="K114" s="979">
        <v>139632.11090592001</v>
      </c>
      <c r="L114" s="980"/>
    </row>
    <row r="115" spans="1:12" s="440" customFormat="1" x14ac:dyDescent="0.25">
      <c r="G115" s="37"/>
      <c r="H115" s="38" t="s">
        <v>1602</v>
      </c>
      <c r="I115" s="934"/>
      <c r="J115" s="934"/>
      <c r="K115" s="934">
        <v>788059.47341560898</v>
      </c>
      <c r="L115" s="952"/>
    </row>
    <row r="116" spans="1:12" s="440" customFormat="1" x14ac:dyDescent="0.25">
      <c r="G116" s="985"/>
      <c r="H116" s="978" t="s">
        <v>1592</v>
      </c>
      <c r="I116" s="979"/>
      <c r="J116" s="979"/>
      <c r="K116" s="979">
        <v>10510.132249668</v>
      </c>
      <c r="L116" s="980"/>
    </row>
    <row r="117" spans="1:12" s="440" customFormat="1" x14ac:dyDescent="0.25">
      <c r="G117" s="37"/>
      <c r="H117" s="38" t="s">
        <v>1603</v>
      </c>
      <c r="I117" s="934"/>
      <c r="J117" s="934"/>
      <c r="K117" s="934">
        <v>51.4516814420573</v>
      </c>
      <c r="L117" s="952"/>
    </row>
    <row r="118" spans="1:12" s="440" customFormat="1" x14ac:dyDescent="0.25">
      <c r="G118" s="987"/>
      <c r="H118" s="981" t="s">
        <v>1594</v>
      </c>
      <c r="I118" s="982"/>
      <c r="J118" s="982"/>
      <c r="K118" s="982">
        <v>11767.525092640501</v>
      </c>
      <c r="L118" s="983"/>
    </row>
    <row r="119" spans="1:12" s="440" customFormat="1" x14ac:dyDescent="0.25">
      <c r="A119" s="440" t="s">
        <v>1613</v>
      </c>
      <c r="G119" s="802" t="s">
        <v>1614</v>
      </c>
      <c r="H119" s="38"/>
      <c r="I119" s="129"/>
      <c r="J119" s="129"/>
      <c r="K119" s="129"/>
      <c r="L119" s="129"/>
    </row>
    <row r="120" spans="1:12" s="440" customFormat="1" x14ac:dyDescent="0.25">
      <c r="G120" s="802" t="s">
        <v>1615</v>
      </c>
      <c r="H120" s="38"/>
      <c r="I120" s="129"/>
      <c r="J120" s="129"/>
      <c r="K120" s="129"/>
      <c r="L120" s="129"/>
    </row>
    <row r="121" spans="1:12" s="440" customFormat="1" x14ac:dyDescent="0.25">
      <c r="G121" s="802"/>
      <c r="I121" s="129"/>
      <c r="J121" s="129"/>
      <c r="K121" s="129"/>
      <c r="L121" s="129"/>
    </row>
    <row r="122" spans="1:12" s="440" customFormat="1" x14ac:dyDescent="0.25">
      <c r="G122" s="802"/>
      <c r="H122" s="38"/>
      <c r="I122" s="129"/>
      <c r="J122" s="129"/>
      <c r="K122" s="129"/>
      <c r="L122" s="129"/>
    </row>
    <row r="123" spans="1:12" x14ac:dyDescent="0.25">
      <c r="G123" s="975" t="s">
        <v>1226</v>
      </c>
      <c r="H123" s="975"/>
      <c r="I123" s="995" t="s">
        <v>730</v>
      </c>
      <c r="J123" s="995" t="s">
        <v>731</v>
      </c>
      <c r="K123" s="995" t="s">
        <v>732</v>
      </c>
      <c r="L123" s="984" t="s">
        <v>733</v>
      </c>
    </row>
    <row r="124" spans="1:12" ht="16.2" x14ac:dyDescent="0.25">
      <c r="G124" s="37" t="s">
        <v>1616</v>
      </c>
      <c r="H124" s="38" t="s">
        <v>1587</v>
      </c>
      <c r="I124" s="933"/>
      <c r="J124" s="933">
        <v>234490.97212211799</v>
      </c>
      <c r="K124" s="933">
        <v>101182.11055508901</v>
      </c>
      <c r="L124" s="952">
        <f>(K124-J124)/J124</f>
        <v>-0.56850317247013038</v>
      </c>
    </row>
    <row r="125" spans="1:12" x14ac:dyDescent="0.25">
      <c r="G125" s="985"/>
      <c r="H125" s="978" t="s">
        <v>1588</v>
      </c>
      <c r="I125" s="986"/>
      <c r="J125" s="986">
        <v>61.494644120604299</v>
      </c>
      <c r="K125" s="986">
        <v>35.232037402883002</v>
      </c>
      <c r="L125" s="980">
        <f t="shared" ref="L125:L147" si="4">(K125-J125)/J125</f>
        <v>-0.4270714481445676</v>
      </c>
    </row>
    <row r="126" spans="1:12" x14ac:dyDescent="0.25">
      <c r="G126" s="37"/>
      <c r="H126" s="38" t="s">
        <v>1589</v>
      </c>
      <c r="I126" s="933"/>
      <c r="J126" s="991">
        <v>1.15184624945598E-2</v>
      </c>
      <c r="K126" s="991">
        <v>7.8127232460407196E-3</v>
      </c>
      <c r="L126" s="952">
        <f t="shared" si="4"/>
        <v>-0.3217216924801648</v>
      </c>
    </row>
    <row r="127" spans="1:12" x14ac:dyDescent="0.25">
      <c r="G127" s="985"/>
      <c r="H127" s="978" t="s">
        <v>1590</v>
      </c>
      <c r="I127" s="986"/>
      <c r="J127" s="986">
        <v>414690.03699394502</v>
      </c>
      <c r="K127" s="986">
        <v>203802.180862284</v>
      </c>
      <c r="L127" s="980">
        <f t="shared" si="4"/>
        <v>-0.50854333916573025</v>
      </c>
    </row>
    <row r="128" spans="1:12" x14ac:dyDescent="0.25">
      <c r="G128" s="37"/>
      <c r="H128" s="38" t="s">
        <v>1602</v>
      </c>
      <c r="I128" s="933"/>
      <c r="J128" s="933">
        <v>1128631.93325396</v>
      </c>
      <c r="K128" s="933">
        <v>764204.88540401799</v>
      </c>
      <c r="L128" s="952">
        <f t="shared" si="4"/>
        <v>-0.32289273155621423</v>
      </c>
    </row>
    <row r="129" spans="7:12" x14ac:dyDescent="0.25">
      <c r="G129" s="985"/>
      <c r="H129" s="978" t="s">
        <v>1592</v>
      </c>
      <c r="I129" s="986"/>
      <c r="J129" s="986">
        <v>26269.793064119302</v>
      </c>
      <c r="K129" s="986">
        <v>12610.839578855601</v>
      </c>
      <c r="L129" s="980">
        <f t="shared" si="4"/>
        <v>-0.51994903240862733</v>
      </c>
    </row>
    <row r="130" spans="7:12" x14ac:dyDescent="0.25">
      <c r="G130" s="37"/>
      <c r="H130" s="38" t="s">
        <v>1603</v>
      </c>
      <c r="I130" s="933"/>
      <c r="J130" s="933">
        <v>203.488542741918</v>
      </c>
      <c r="K130" s="933">
        <v>100.76040923815</v>
      </c>
      <c r="L130" s="952">
        <f t="shared" si="4"/>
        <v>-0.50483497556939516</v>
      </c>
    </row>
    <row r="131" spans="7:12" x14ac:dyDescent="0.25">
      <c r="G131" s="987"/>
      <c r="H131" s="981" t="s">
        <v>1594</v>
      </c>
      <c r="I131" s="982"/>
      <c r="J131" s="982">
        <v>26836.916872258498</v>
      </c>
      <c r="K131" s="982">
        <v>12637.8875615832</v>
      </c>
      <c r="L131" s="983">
        <f t="shared" si="4"/>
        <v>-0.52908571346930433</v>
      </c>
    </row>
    <row r="132" spans="7:12" x14ac:dyDescent="0.25">
      <c r="G132" s="37" t="s">
        <v>1228</v>
      </c>
      <c r="H132" s="38" t="s">
        <v>1587</v>
      </c>
      <c r="I132" s="933">
        <v>512816.00000000006</v>
      </c>
      <c r="J132" s="933">
        <v>506581.706959337</v>
      </c>
      <c r="K132" s="933">
        <v>329716.01858106803</v>
      </c>
      <c r="L132" s="952">
        <f t="shared" si="4"/>
        <v>-0.34913556085527159</v>
      </c>
    </row>
    <row r="133" spans="7:12" x14ac:dyDescent="0.25">
      <c r="G133" s="985"/>
      <c r="H133" s="978" t="s">
        <v>1588</v>
      </c>
      <c r="I133" s="986">
        <v>310.5</v>
      </c>
      <c r="J133" s="986">
        <v>381.977033022672</v>
      </c>
      <c r="K133" s="986">
        <v>297.24904012501202</v>
      </c>
      <c r="L133" s="980">
        <f t="shared" si="4"/>
        <v>-0.22181436466791712</v>
      </c>
    </row>
    <row r="134" spans="7:12" x14ac:dyDescent="0.25">
      <c r="G134" s="37"/>
      <c r="H134" s="38" t="s">
        <v>1589</v>
      </c>
      <c r="I134" s="991">
        <v>0.1</v>
      </c>
      <c r="J134" s="991">
        <v>8.6528100376389902E-2</v>
      </c>
      <c r="K134" s="991">
        <v>6.0914972394708902E-2</v>
      </c>
      <c r="L134" s="952">
        <f t="shared" si="4"/>
        <v>-0.2960093642442867</v>
      </c>
    </row>
    <row r="135" spans="7:12" x14ac:dyDescent="0.25">
      <c r="G135" s="985"/>
      <c r="H135" s="978" t="s">
        <v>1590</v>
      </c>
      <c r="I135" s="986">
        <v>1036663.2</v>
      </c>
      <c r="J135" s="986">
        <v>1242234.908537</v>
      </c>
      <c r="K135" s="986">
        <v>846747.59655426396</v>
      </c>
      <c r="L135" s="980">
        <f t="shared" si="4"/>
        <v>-0.31836757224002643</v>
      </c>
    </row>
    <row r="136" spans="7:12" x14ac:dyDescent="0.25">
      <c r="G136" s="37"/>
      <c r="H136" s="38" t="s">
        <v>1602</v>
      </c>
      <c r="I136" s="933">
        <v>3888977.3</v>
      </c>
      <c r="J136" s="933">
        <v>4494452.3624035502</v>
      </c>
      <c r="K136" s="933">
        <v>3394065.8938958701</v>
      </c>
      <c r="L136" s="952">
        <f t="shared" si="4"/>
        <v>-0.24483215746427753</v>
      </c>
    </row>
    <row r="137" spans="7:12" x14ac:dyDescent="0.25">
      <c r="G137" s="985"/>
      <c r="H137" s="978" t="s">
        <v>1592</v>
      </c>
      <c r="I137" s="986">
        <v>55866.799999999996</v>
      </c>
      <c r="J137" s="986">
        <v>72797.518126850802</v>
      </c>
      <c r="K137" s="986">
        <v>51699.728720917403</v>
      </c>
      <c r="L137" s="980">
        <f t="shared" si="4"/>
        <v>-0.28981467979677789</v>
      </c>
    </row>
    <row r="138" spans="7:12" x14ac:dyDescent="0.25">
      <c r="G138" s="37"/>
      <c r="H138" s="38" t="s">
        <v>1603</v>
      </c>
      <c r="I138" s="933">
        <v>570.69999999999993</v>
      </c>
      <c r="J138" s="933">
        <v>697.91082597541299</v>
      </c>
      <c r="K138" s="933">
        <v>475.44252363211501</v>
      </c>
      <c r="L138" s="952">
        <f t="shared" si="4"/>
        <v>-0.31876322026151721</v>
      </c>
    </row>
    <row r="139" spans="7:12" x14ac:dyDescent="0.25">
      <c r="G139" s="987"/>
      <c r="H139" s="981" t="s">
        <v>1594</v>
      </c>
      <c r="I139" s="982">
        <v>76422.799999999988</v>
      </c>
      <c r="J139" s="982">
        <v>83487.326545373595</v>
      </c>
      <c r="K139" s="982">
        <v>51712.844753526901</v>
      </c>
      <c r="L139" s="983">
        <f t="shared" si="4"/>
        <v>-0.38059048129392353</v>
      </c>
    </row>
    <row r="140" spans="7:12" x14ac:dyDescent="0.25">
      <c r="G140" s="37" t="s">
        <v>1480</v>
      </c>
      <c r="H140" s="38" t="s">
        <v>1587</v>
      </c>
      <c r="I140" s="933">
        <v>422962.74511766603</v>
      </c>
      <c r="J140" s="933">
        <v>572460.32037038205</v>
      </c>
      <c r="K140" s="933">
        <v>693682.94732909801</v>
      </c>
      <c r="L140" s="952">
        <f t="shared" si="4"/>
        <v>0.21175725660825692</v>
      </c>
    </row>
    <row r="141" spans="7:12" ht="14.4" x14ac:dyDescent="0.25">
      <c r="G141" s="985"/>
      <c r="H141" s="978" t="s">
        <v>1588</v>
      </c>
      <c r="I141" s="986">
        <v>299.73974923907599</v>
      </c>
      <c r="J141" s="1017">
        <v>549.757863350565</v>
      </c>
      <c r="K141" s="986">
        <v>582.94869383168395</v>
      </c>
      <c r="L141" s="980">
        <f t="shared" si="4"/>
        <v>6.0373543870447743E-2</v>
      </c>
    </row>
    <row r="142" spans="7:12" ht="14.4" x14ac:dyDescent="0.25">
      <c r="G142" s="37"/>
      <c r="H142" s="38" t="s">
        <v>1589</v>
      </c>
      <c r="I142" s="991">
        <v>0.27006125077065901</v>
      </c>
      <c r="J142" s="1015">
        <v>0.48</v>
      </c>
      <c r="K142" s="1016">
        <v>0.50852249241486602</v>
      </c>
      <c r="L142" s="952">
        <f t="shared" si="4"/>
        <v>5.9421859197637587E-2</v>
      </c>
    </row>
    <row r="143" spans="7:12" x14ac:dyDescent="0.25">
      <c r="G143" s="985"/>
      <c r="H143" s="978" t="s">
        <v>1590</v>
      </c>
      <c r="I143" s="986">
        <v>810788.85558950901</v>
      </c>
      <c r="J143" s="986">
        <v>1225585.67413784</v>
      </c>
      <c r="K143" s="1018">
        <v>1308518.87790537</v>
      </c>
      <c r="L143" s="980">
        <f t="shared" si="4"/>
        <v>6.7668222236581504E-2</v>
      </c>
    </row>
    <row r="144" spans="7:12" ht="14.4" x14ac:dyDescent="0.25">
      <c r="G144" s="37"/>
      <c r="H144" s="38" t="s">
        <v>1602</v>
      </c>
      <c r="I144" s="933">
        <v>2122167.4165377901</v>
      </c>
      <c r="J144" s="937">
        <v>3742003.6871482502</v>
      </c>
      <c r="K144" s="872">
        <v>3968233.2472909698</v>
      </c>
      <c r="L144" s="952">
        <f t="shared" si="4"/>
        <v>6.0456797763106244E-2</v>
      </c>
    </row>
    <row r="145" spans="6:13" x14ac:dyDescent="0.25">
      <c r="G145" s="985"/>
      <c r="H145" s="978" t="s">
        <v>1592</v>
      </c>
      <c r="I145" s="986">
        <v>22460.541212185199</v>
      </c>
      <c r="J145" s="986">
        <v>47633.882222868597</v>
      </c>
      <c r="K145" s="1018">
        <v>49293.7005883292</v>
      </c>
      <c r="L145" s="980">
        <f t="shared" si="4"/>
        <v>3.4845330424563628E-2</v>
      </c>
    </row>
    <row r="146" spans="6:13" x14ac:dyDescent="0.25">
      <c r="F146" s="417"/>
      <c r="G146" s="37"/>
      <c r="H146" s="38" t="s">
        <v>1603</v>
      </c>
      <c r="I146" s="933">
        <v>494.71465884693498</v>
      </c>
      <c r="J146" s="933">
        <v>776.16982281007699</v>
      </c>
      <c r="K146" s="933">
        <v>826.02930042536195</v>
      </c>
      <c r="L146" s="952">
        <f t="shared" si="4"/>
        <v>6.4237846087305567E-2</v>
      </c>
    </row>
    <row r="147" spans="6:13" x14ac:dyDescent="0.25">
      <c r="G147" s="987"/>
      <c r="H147" s="981" t="s">
        <v>1594</v>
      </c>
      <c r="I147" s="982">
        <v>92241.591494091495</v>
      </c>
      <c r="J147" s="982">
        <v>126712.610459524</v>
      </c>
      <c r="K147" s="982">
        <v>136195.42899005901</v>
      </c>
      <c r="L147" s="983">
        <f t="shared" si="4"/>
        <v>7.4837212303854442E-2</v>
      </c>
    </row>
    <row r="148" spans="6:13" s="30" customFormat="1" ht="14.4" x14ac:dyDescent="0.25">
      <c r="G148" s="802" t="s">
        <v>1617</v>
      </c>
      <c r="H148" s="908"/>
      <c r="I148" s="914"/>
      <c r="J148" s="914"/>
      <c r="K148" s="909"/>
      <c r="L148" s="910"/>
      <c r="M148" s="911"/>
    </row>
    <row r="149" spans="6:13" s="30" customFormat="1" ht="14.4" x14ac:dyDescent="0.25">
      <c r="G149" s="802"/>
      <c r="H149" s="908"/>
      <c r="I149" s="914"/>
      <c r="J149" s="914"/>
      <c r="K149" s="909"/>
      <c r="L149" s="910"/>
      <c r="M149" s="911"/>
    </row>
    <row r="150" spans="6:13" x14ac:dyDescent="0.25">
      <c r="G150" s="37"/>
      <c r="H150" s="38"/>
      <c r="I150" s="52"/>
      <c r="J150" s="52"/>
      <c r="K150" s="52"/>
      <c r="L150" s="188"/>
    </row>
    <row r="151" spans="6:13" x14ac:dyDescent="0.25">
      <c r="G151" s="1013" t="s">
        <v>1618</v>
      </c>
      <c r="H151" s="38"/>
      <c r="I151" s="52"/>
      <c r="J151" s="52"/>
      <c r="K151" s="52"/>
      <c r="L151" s="188"/>
    </row>
    <row r="152" spans="6:13" x14ac:dyDescent="0.25">
      <c r="G152" s="1013" t="s">
        <v>1582</v>
      </c>
      <c r="H152" s="38"/>
      <c r="I152" s="52"/>
      <c r="J152" s="52"/>
      <c r="K152" s="52"/>
      <c r="L152" s="188"/>
    </row>
    <row r="153" spans="6:13" x14ac:dyDescent="0.25">
      <c r="G153" s="1014" t="s">
        <v>1619</v>
      </c>
      <c r="H153" s="843"/>
      <c r="I153" s="844"/>
    </row>
    <row r="154" spans="6:13" ht="16.2" x14ac:dyDescent="0.25">
      <c r="G154" s="1000" t="s">
        <v>1620</v>
      </c>
      <c r="H154" s="1000"/>
      <c r="I154" s="1001" t="s">
        <v>730</v>
      </c>
      <c r="J154" s="1001" t="s">
        <v>731</v>
      </c>
      <c r="K154" s="1001" t="s">
        <v>732</v>
      </c>
      <c r="L154" s="1002" t="s">
        <v>733</v>
      </c>
    </row>
    <row r="155" spans="6:13" x14ac:dyDescent="0.25">
      <c r="G155" s="37" t="s">
        <v>1243</v>
      </c>
      <c r="H155" s="38" t="s">
        <v>1587</v>
      </c>
      <c r="I155" s="933">
        <v>47007.204425171098</v>
      </c>
      <c r="J155" s="933">
        <v>57528.298175478398</v>
      </c>
      <c r="K155" s="933">
        <v>82020.411406238098</v>
      </c>
      <c r="L155" s="952">
        <f t="shared" ref="L155:L162" si="5">(K155-J155)/J155</f>
        <v>0.42574027057173636</v>
      </c>
    </row>
    <row r="156" spans="6:13" x14ac:dyDescent="0.25">
      <c r="G156" s="1003"/>
      <c r="H156" s="1004" t="s">
        <v>1588</v>
      </c>
      <c r="I156" s="1005">
        <v>0.44348177949317502</v>
      </c>
      <c r="J156" s="1006">
        <v>0.88355214988097197</v>
      </c>
      <c r="K156" s="1006">
        <v>1.6713129400131499</v>
      </c>
      <c r="L156" s="1007">
        <f t="shared" si="5"/>
        <v>0.89158380774502266</v>
      </c>
    </row>
    <row r="157" spans="6:13" x14ac:dyDescent="0.25">
      <c r="G157" s="37"/>
      <c r="H157" s="38" t="s">
        <v>1589</v>
      </c>
      <c r="I157" s="444">
        <v>7.5942119746327905E-2</v>
      </c>
      <c r="J157" s="933">
        <v>0.12115686957056999</v>
      </c>
      <c r="K157" s="933">
        <v>6.0667767438555002E-2</v>
      </c>
      <c r="L157" s="952">
        <f t="shared" si="5"/>
        <v>-0.49926266951608572</v>
      </c>
    </row>
    <row r="158" spans="6:13" x14ac:dyDescent="0.25">
      <c r="G158" s="1003"/>
      <c r="H158" s="1004" t="s">
        <v>1590</v>
      </c>
      <c r="I158" s="1005">
        <v>121105.413110195</v>
      </c>
      <c r="J158" s="1006">
        <v>146997.25257415601</v>
      </c>
      <c r="K158" s="1006">
        <v>264614.008167736</v>
      </c>
      <c r="L158" s="1007">
        <f t="shared" si="5"/>
        <v>0.800128938017026</v>
      </c>
    </row>
    <row r="159" spans="6:13" x14ac:dyDescent="0.25">
      <c r="G159" s="37"/>
      <c r="H159" s="38" t="s">
        <v>1602</v>
      </c>
      <c r="I159" s="933">
        <v>268406.63602737099</v>
      </c>
      <c r="J159" s="933">
        <v>478366.67955332203</v>
      </c>
      <c r="K159" s="933">
        <v>299383.65236644499</v>
      </c>
      <c r="L159" s="952">
        <f t="shared" si="5"/>
        <v>-0.37415446107994726</v>
      </c>
    </row>
    <row r="160" spans="6:13" x14ac:dyDescent="0.25">
      <c r="G160" s="1003"/>
      <c r="H160" s="1004" t="s">
        <v>1592</v>
      </c>
      <c r="I160" s="1005">
        <v>6970.5392651307902</v>
      </c>
      <c r="J160" s="1006">
        <v>8443.2254743857793</v>
      </c>
      <c r="K160" s="1006">
        <v>16548.172431777501</v>
      </c>
      <c r="L160" s="1007">
        <f t="shared" si="5"/>
        <v>0.95993491847158485</v>
      </c>
    </row>
    <row r="161" spans="6:13" x14ac:dyDescent="0.25">
      <c r="G161" s="37"/>
      <c r="H161" s="38" t="s">
        <v>1603</v>
      </c>
      <c r="I161" s="444">
        <v>75.981158861335004</v>
      </c>
      <c r="J161" s="933">
        <v>89.620975280733404</v>
      </c>
      <c r="K161" s="933">
        <v>119.45313426288099</v>
      </c>
      <c r="L161" s="952">
        <f t="shared" si="5"/>
        <v>0.33287027828808807</v>
      </c>
    </row>
    <row r="162" spans="6:13" x14ac:dyDescent="0.25">
      <c r="G162" s="1008"/>
      <c r="H162" s="1009" t="s">
        <v>1594</v>
      </c>
      <c r="I162" s="1010">
        <v>6823.5241118900303</v>
      </c>
      <c r="J162" s="1011">
        <v>8060.0615405782992</v>
      </c>
      <c r="K162" s="1011">
        <v>17207.8286008832</v>
      </c>
      <c r="L162" s="1012">
        <f t="shared" si="5"/>
        <v>1.1349500266530919</v>
      </c>
    </row>
    <row r="163" spans="6:13" s="707" customFormat="1" ht="12" customHeight="1" x14ac:dyDescent="0.3">
      <c r="F163" s="799"/>
      <c r="G163" s="2934" t="s">
        <v>1621</v>
      </c>
      <c r="H163" s="2934"/>
      <c r="I163" s="2934"/>
      <c r="J163" s="2934"/>
      <c r="K163" s="2934"/>
      <c r="L163" s="2934"/>
      <c r="M163" s="802"/>
    </row>
    <row r="164" spans="6:13" s="707" customFormat="1" ht="12" customHeight="1" x14ac:dyDescent="0.3">
      <c r="F164" s="799"/>
      <c r="G164" s="706"/>
      <c r="H164" s="782"/>
      <c r="I164" s="848"/>
      <c r="J164" s="800"/>
      <c r="K164" s="800"/>
      <c r="L164" s="801"/>
      <c r="M164" s="802"/>
    </row>
    <row r="165" spans="6:13" s="707" customFormat="1" ht="12" customHeight="1" x14ac:dyDescent="0.3">
      <c r="F165" s="799"/>
      <c r="G165" s="706"/>
      <c r="H165" s="803"/>
      <c r="I165" s="804"/>
      <c r="J165" s="804"/>
      <c r="K165" s="804"/>
      <c r="L165" s="803"/>
      <c r="M165" s="802"/>
    </row>
    <row r="166" spans="6:13" s="707" customFormat="1" ht="12" customHeight="1" x14ac:dyDescent="0.3">
      <c r="F166" s="799"/>
      <c r="G166" s="802"/>
      <c r="H166" s="803"/>
      <c r="I166" s="804"/>
      <c r="J166" s="804"/>
      <c r="K166" s="804"/>
      <c r="L166" s="803"/>
      <c r="M166" s="802"/>
    </row>
    <row r="167" spans="6:13" s="869" customFormat="1" ht="14.25" customHeight="1" x14ac:dyDescent="0.25">
      <c r="F167" s="2"/>
      <c r="G167" s="913"/>
      <c r="H167" s="913"/>
      <c r="I167" s="912"/>
      <c r="J167" s="912"/>
      <c r="K167" s="912"/>
      <c r="L167" s="913"/>
      <c r="M167" s="440"/>
    </row>
    <row r="168" spans="6:13" ht="14.25" customHeight="1" x14ac:dyDescent="0.25"/>
    <row r="169" spans="6:13" ht="14.25" hidden="1" customHeight="1" x14ac:dyDescent="0.25"/>
    <row r="170" spans="6:13" ht="14.25" hidden="1" customHeight="1" x14ac:dyDescent="0.25"/>
    <row r="171" spans="6:13" ht="14.25" hidden="1" customHeight="1" x14ac:dyDescent="0.25"/>
    <row r="172" spans="6:13" ht="14.25" hidden="1" customHeight="1" x14ac:dyDescent="0.25"/>
    <row r="173" spans="6:13" ht="14.25" hidden="1" customHeight="1" x14ac:dyDescent="0.25"/>
    <row r="174" spans="6:13" ht="14.25" hidden="1" customHeight="1" x14ac:dyDescent="0.25"/>
    <row r="175" spans="6:13" ht="14.25" hidden="1" customHeight="1" x14ac:dyDescent="0.25"/>
    <row r="176" spans="6:13" ht="14.25" hidden="1" customHeight="1" x14ac:dyDescent="0.25"/>
    <row r="177" ht="14.25" hidden="1" customHeight="1" x14ac:dyDescent="0.25"/>
    <row r="178" ht="14.25" hidden="1" customHeight="1" x14ac:dyDescent="0.25"/>
    <row r="179" ht="14.25" hidden="1" customHeight="1" x14ac:dyDescent="0.25"/>
    <row r="180" ht="14.25" hidden="1" customHeight="1" x14ac:dyDescent="0.25"/>
    <row r="181" ht="14.25" hidden="1" customHeight="1" x14ac:dyDescent="0.25"/>
    <row r="182" ht="14.25" hidden="1" customHeight="1" x14ac:dyDescent="0.25"/>
    <row r="183" ht="14.25" hidden="1" customHeight="1" x14ac:dyDescent="0.25"/>
    <row r="184" ht="14.25" hidden="1" customHeight="1" x14ac:dyDescent="0.25"/>
    <row r="185" ht="14.25" hidden="1" customHeight="1" x14ac:dyDescent="0.25"/>
    <row r="186" ht="14.25" hidden="1" customHeight="1" x14ac:dyDescent="0.25"/>
    <row r="187" ht="14.25" hidden="1" customHeight="1" x14ac:dyDescent="0.25"/>
    <row r="188" ht="14.25" hidden="1" customHeight="1" x14ac:dyDescent="0.25"/>
    <row r="189" ht="14.25" hidden="1" customHeight="1" x14ac:dyDescent="0.25"/>
  </sheetData>
  <sheetProtection algorithmName="SHA-512" hashValue="pjZaqElGwBVoWrGKlBh9yLk2nAjFLPPbhU0rOxgi5bvQVi/nxRpwqtvcQfrNKoe4UoW/D5inJBmGX1z0Z21p8A==" saltValue="sdyL26XEPK/ie9JztSNV6w==" spinCount="100000" sheet="1" objects="1" scenarios="1"/>
  <mergeCells count="4">
    <mergeCell ref="G9:L11"/>
    <mergeCell ref="G29:L29"/>
    <mergeCell ref="G28:L28"/>
    <mergeCell ref="G163:L163"/>
  </mergeCells>
  <phoneticPr fontId="26" type="noConversion"/>
  <pageMargins left="0.7" right="0.7" top="0.75" bottom="0.75" header="0.3" footer="0.3"/>
  <pageSetup paperSize="9" scale="57"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225D-1C02-4850-8D42-F84FBCFBB52D}">
  <sheetPr codeName="Sheet17"/>
  <dimension ref="A1:M337"/>
  <sheetViews>
    <sheetView showGridLines="0" tabSelected="1" zoomScale="70" zoomScaleNormal="70" workbookViewId="0"/>
  </sheetViews>
  <sheetFormatPr defaultColWidth="0" defaultRowHeight="14.4" customHeight="1" zeroHeight="1" x14ac:dyDescent="0.3"/>
  <cols>
    <col min="1" max="1" width="3.33203125" style="96" customWidth="1"/>
    <col min="2" max="3" width="9.109375" style="96" customWidth="1"/>
    <col min="4" max="4" width="18" style="96" customWidth="1"/>
    <col min="5" max="5" width="4.109375" style="96" customWidth="1"/>
    <col min="6" max="6" width="38.6640625" style="114" customWidth="1"/>
    <col min="7" max="7" width="9.88671875" style="316" customWidth="1"/>
    <col min="8" max="8" width="70.5546875" style="236" customWidth="1"/>
    <col min="9" max="9" width="98.33203125" style="96" customWidth="1"/>
    <col min="10" max="10" width="98.33203125" style="938" customWidth="1"/>
    <col min="11" max="11" width="24.5546875" style="96" customWidth="1"/>
    <col min="12" max="12" width="59.33203125" style="96" customWidth="1"/>
    <col min="13" max="13" width="9.109375" customWidth="1"/>
    <col min="14" max="16384" width="10" hidden="1"/>
  </cols>
  <sheetData>
    <row r="1" spans="1:12" x14ac:dyDescent="0.3"/>
    <row r="2" spans="1:12" x14ac:dyDescent="0.3"/>
    <row r="3" spans="1:12" x14ac:dyDescent="0.3"/>
    <row r="4" spans="1:12" x14ac:dyDescent="0.3"/>
    <row r="5" spans="1:12" x14ac:dyDescent="0.3">
      <c r="B5" s="331"/>
      <c r="C5" s="331"/>
      <c r="D5" s="331"/>
      <c r="E5"/>
      <c r="F5" s="331"/>
      <c r="G5" s="331"/>
      <c r="H5" s="331"/>
      <c r="I5" s="331"/>
      <c r="J5" s="331"/>
      <c r="K5" s="331"/>
      <c r="L5" s="331"/>
    </row>
    <row r="6" spans="1:12" ht="21" x14ac:dyDescent="0.4">
      <c r="B6" s="329" t="s">
        <v>1</v>
      </c>
      <c r="C6" s="329"/>
      <c r="D6" s="329"/>
      <c r="E6"/>
      <c r="F6" s="329" t="s">
        <v>1759</v>
      </c>
      <c r="G6" s="329"/>
      <c r="H6" s="329"/>
      <c r="I6" s="329"/>
      <c r="J6" s="329"/>
      <c r="K6" s="329"/>
      <c r="L6" s="329"/>
    </row>
    <row r="7" spans="1:12" ht="15" thickBot="1" x14ac:dyDescent="0.35">
      <c r="B7" s="138"/>
      <c r="C7" s="138"/>
      <c r="D7" s="138"/>
      <c r="E7"/>
      <c r="F7" s="138"/>
      <c r="G7" s="138"/>
      <c r="H7" s="138"/>
      <c r="I7" s="138"/>
      <c r="J7" s="138"/>
      <c r="K7" s="138"/>
      <c r="L7" s="138"/>
    </row>
    <row r="8" spans="1:12" x14ac:dyDescent="0.3"/>
    <row r="9" spans="1:12" ht="14.25" customHeight="1" x14ac:dyDescent="0.3">
      <c r="F9" s="78" t="s">
        <v>1653</v>
      </c>
      <c r="G9" s="2464"/>
      <c r="H9" s="93"/>
      <c r="I9" s="93"/>
      <c r="J9" s="2613"/>
      <c r="K9" s="93"/>
      <c r="L9" s="93"/>
    </row>
    <row r="10" spans="1:12" x14ac:dyDescent="0.3">
      <c r="F10" s="68"/>
      <c r="G10" s="2464"/>
      <c r="H10" s="93"/>
      <c r="I10" s="93"/>
      <c r="J10" s="2613"/>
      <c r="K10" s="93"/>
      <c r="L10" s="93"/>
    </row>
    <row r="11" spans="1:12" ht="52.95" customHeight="1" thickBot="1" x14ac:dyDescent="0.35">
      <c r="A11" s="1971"/>
      <c r="B11" s="1971"/>
      <c r="C11" s="1971"/>
      <c r="D11" s="1971"/>
      <c r="E11" s="1971"/>
      <c r="F11" s="2664" t="s">
        <v>58</v>
      </c>
      <c r="G11" s="2820" t="s">
        <v>59</v>
      </c>
      <c r="H11" s="2820"/>
      <c r="I11" s="2665" t="s">
        <v>1654</v>
      </c>
      <c r="J11" s="2666"/>
      <c r="K11" s="2664" t="s">
        <v>60</v>
      </c>
      <c r="L11" s="2664" t="s">
        <v>1727</v>
      </c>
    </row>
    <row r="12" spans="1:12" x14ac:dyDescent="0.3">
      <c r="F12" s="215"/>
      <c r="G12" s="55"/>
      <c r="H12" s="216"/>
      <c r="I12" s="217"/>
      <c r="J12" s="216"/>
      <c r="K12" s="218"/>
      <c r="L12" s="219"/>
    </row>
    <row r="13" spans="1:12" ht="34.950000000000003" customHeight="1" thickBot="1" x14ac:dyDescent="0.35">
      <c r="F13" s="2691" t="s">
        <v>61</v>
      </c>
      <c r="G13" s="2692"/>
      <c r="H13" s="2693"/>
      <c r="I13" s="2694"/>
      <c r="J13" s="2695"/>
      <c r="K13" s="2696"/>
      <c r="L13" s="2697"/>
    </row>
    <row r="14" spans="1:12" x14ac:dyDescent="0.3">
      <c r="F14" s="215"/>
      <c r="G14" s="55"/>
      <c r="H14" s="243"/>
      <c r="I14" s="244"/>
      <c r="J14" s="2614"/>
      <c r="K14" s="245"/>
      <c r="L14" s="246"/>
    </row>
    <row r="15" spans="1:12" ht="22.5" customHeight="1" x14ac:dyDescent="0.3">
      <c r="F15" s="2765" t="s">
        <v>62</v>
      </c>
      <c r="G15" s="2736" t="s">
        <v>63</v>
      </c>
      <c r="H15" s="2821" t="s">
        <v>64</v>
      </c>
      <c r="I15" s="664" t="s">
        <v>1677</v>
      </c>
      <c r="J15" s="2449" t="s">
        <v>1766</v>
      </c>
      <c r="K15" s="2450"/>
      <c r="L15" s="2451"/>
    </row>
    <row r="16" spans="1:12" ht="22.5" customHeight="1" x14ac:dyDescent="0.3">
      <c r="F16" s="2766"/>
      <c r="G16" s="2770"/>
      <c r="H16" s="2768"/>
      <c r="I16" s="2453" t="s">
        <v>1675</v>
      </c>
      <c r="J16" s="2452" t="s">
        <v>1767</v>
      </c>
      <c r="K16" s="2454"/>
      <c r="L16" s="2455"/>
    </row>
    <row r="17" spans="6:12" ht="22.5" customHeight="1" x14ac:dyDescent="0.3">
      <c r="F17" s="2766"/>
      <c r="G17" s="2737"/>
      <c r="H17" s="2769"/>
      <c r="I17" s="665" t="s">
        <v>66</v>
      </c>
      <c r="J17" s="2615" t="s">
        <v>1768</v>
      </c>
      <c r="K17" s="2456"/>
      <c r="L17" s="2457"/>
    </row>
    <row r="18" spans="6:12" ht="22.2" customHeight="1" x14ac:dyDescent="0.3">
      <c r="F18" s="2766"/>
      <c r="G18" s="2025" t="s">
        <v>67</v>
      </c>
      <c r="H18" s="2446" t="s">
        <v>68</v>
      </c>
      <c r="I18" s="2408" t="s">
        <v>69</v>
      </c>
      <c r="J18" s="2615" t="s">
        <v>1769</v>
      </c>
      <c r="K18" s="2456"/>
      <c r="L18" s="2457"/>
    </row>
    <row r="19" spans="6:12" ht="22.5" customHeight="1" x14ac:dyDescent="0.3">
      <c r="F19" s="2766"/>
      <c r="G19" s="2025" t="s">
        <v>70</v>
      </c>
      <c r="H19" s="2446" t="s">
        <v>71</v>
      </c>
      <c r="I19" s="2408" t="s">
        <v>65</v>
      </c>
      <c r="J19" s="2446" t="s">
        <v>1766</v>
      </c>
      <c r="K19" s="2456"/>
      <c r="L19" s="2457"/>
    </row>
    <row r="20" spans="6:12" ht="27.6" x14ac:dyDescent="0.3">
      <c r="F20" s="2766"/>
      <c r="G20" s="2736" t="s">
        <v>72</v>
      </c>
      <c r="H20" s="2821" t="s">
        <v>73</v>
      </c>
      <c r="I20" s="2459" t="s">
        <v>1655</v>
      </c>
      <c r="J20" s="2452" t="s">
        <v>1766</v>
      </c>
      <c r="K20" s="2454"/>
      <c r="L20" s="2455"/>
    </row>
    <row r="21" spans="6:12" ht="22.2" customHeight="1" x14ac:dyDescent="0.3">
      <c r="F21" s="2766"/>
      <c r="G21" s="2737"/>
      <c r="H21" s="2769"/>
      <c r="I21" s="665" t="s">
        <v>1677</v>
      </c>
      <c r="J21" s="2446" t="s">
        <v>1766</v>
      </c>
      <c r="K21" s="2456"/>
      <c r="L21" s="2457"/>
    </row>
    <row r="22" spans="6:12" ht="24" customHeight="1" x14ac:dyDescent="0.3">
      <c r="F22" s="2766"/>
      <c r="G22" s="2395" t="s">
        <v>74</v>
      </c>
      <c r="H22" s="2449" t="s">
        <v>75</v>
      </c>
      <c r="I22" s="2448" t="s">
        <v>1678</v>
      </c>
      <c r="J22" s="2449" t="s">
        <v>1770</v>
      </c>
      <c r="K22" s="664"/>
      <c r="L22" s="2461"/>
    </row>
    <row r="23" spans="6:12" ht="55.2" x14ac:dyDescent="0.3">
      <c r="F23" s="2767"/>
      <c r="G23" s="2025"/>
      <c r="H23" s="2458"/>
      <c r="I23" s="2408" t="s">
        <v>76</v>
      </c>
      <c r="J23" s="2616"/>
      <c r="K23" s="665"/>
      <c r="L23" s="2447"/>
    </row>
    <row r="24" spans="6:12" ht="23.25" customHeight="1" x14ac:dyDescent="0.3">
      <c r="F24" s="2823" t="s">
        <v>77</v>
      </c>
      <c r="G24" s="2754" t="s">
        <v>78</v>
      </c>
      <c r="H24" s="2776" t="s">
        <v>79</v>
      </c>
      <c r="I24" s="2681" t="s">
        <v>1675</v>
      </c>
      <c r="J24" s="2671" t="s">
        <v>1767</v>
      </c>
      <c r="K24" s="2778" t="s">
        <v>80</v>
      </c>
      <c r="L24" s="2778" t="s">
        <v>81</v>
      </c>
    </row>
    <row r="25" spans="6:12" ht="23.25" customHeight="1" x14ac:dyDescent="0.3">
      <c r="F25" s="2823"/>
      <c r="G25" s="2754"/>
      <c r="H25" s="2776"/>
      <c r="I25" s="2681" t="s">
        <v>1693</v>
      </c>
      <c r="J25" s="2671" t="s">
        <v>1771</v>
      </c>
      <c r="K25" s="2778"/>
      <c r="L25" s="2778"/>
    </row>
    <row r="26" spans="6:12" ht="23.25" customHeight="1" x14ac:dyDescent="0.3">
      <c r="F26" s="2823"/>
      <c r="G26" s="2780"/>
      <c r="H26" s="2777"/>
      <c r="I26" s="2682" t="s">
        <v>1676</v>
      </c>
      <c r="J26" s="2675" t="s">
        <v>1772</v>
      </c>
      <c r="K26" s="2779"/>
      <c r="L26" s="2779"/>
    </row>
    <row r="27" spans="6:12" ht="23.25" customHeight="1" x14ac:dyDescent="0.3">
      <c r="F27" s="2823"/>
      <c r="G27" s="2754" t="s">
        <v>83</v>
      </c>
      <c r="H27" s="2776" t="s">
        <v>84</v>
      </c>
      <c r="I27" s="2681" t="s">
        <v>1702</v>
      </c>
      <c r="J27" s="2671" t="s">
        <v>1773</v>
      </c>
      <c r="K27" s="2672"/>
      <c r="L27" s="2673"/>
    </row>
    <row r="28" spans="6:12" ht="23.25" customHeight="1" x14ac:dyDescent="0.3">
      <c r="F28" s="2823"/>
      <c r="G28" s="2780"/>
      <c r="H28" s="2777"/>
      <c r="I28" s="2674" t="s">
        <v>85</v>
      </c>
      <c r="J28" s="2675" t="s">
        <v>1774</v>
      </c>
      <c r="K28" s="2676"/>
      <c r="L28" s="2677"/>
    </row>
    <row r="29" spans="6:12" ht="35.4" customHeight="1" x14ac:dyDescent="0.3">
      <c r="F29" s="2824"/>
      <c r="G29" s="2678" t="s">
        <v>86</v>
      </c>
      <c r="H29" s="2679" t="s">
        <v>87</v>
      </c>
      <c r="I29" s="2682"/>
      <c r="J29" s="2675"/>
      <c r="K29" s="2676" t="s">
        <v>88</v>
      </c>
      <c r="L29" s="2676" t="s">
        <v>89</v>
      </c>
    </row>
    <row r="30" spans="6:12" ht="23.25" customHeight="1" x14ac:dyDescent="0.3">
      <c r="F30" s="2764" t="s">
        <v>90</v>
      </c>
      <c r="G30" s="2025" t="s">
        <v>91</v>
      </c>
      <c r="H30" s="2446" t="s">
        <v>92</v>
      </c>
      <c r="I30" s="2408" t="s">
        <v>93</v>
      </c>
      <c r="J30" s="2615" t="s">
        <v>1775</v>
      </c>
      <c r="K30" s="665"/>
      <c r="L30" s="2447"/>
    </row>
    <row r="31" spans="6:12" ht="23.25" customHeight="1" x14ac:dyDescent="0.3">
      <c r="F31" s="2764"/>
      <c r="G31" s="2395" t="s">
        <v>94</v>
      </c>
      <c r="H31" s="2452" t="s">
        <v>95</v>
      </c>
      <c r="I31" s="2459" t="s">
        <v>1694</v>
      </c>
      <c r="J31" s="2617" t="s">
        <v>1776</v>
      </c>
      <c r="K31" s="2453"/>
      <c r="L31" s="2462"/>
    </row>
    <row r="32" spans="6:12" ht="23.25" customHeight="1" x14ac:dyDescent="0.3">
      <c r="F32" s="2764"/>
      <c r="G32" s="2465"/>
      <c r="H32" s="2446"/>
      <c r="I32" s="2408" t="s">
        <v>1828</v>
      </c>
      <c r="J32" s="2618" t="s">
        <v>1777</v>
      </c>
      <c r="K32" s="665"/>
      <c r="L32" s="2447"/>
    </row>
    <row r="33" spans="6:12" ht="23.25" customHeight="1" x14ac:dyDescent="0.3">
      <c r="F33" s="2764"/>
      <c r="G33" s="2770" t="s">
        <v>96</v>
      </c>
      <c r="H33" s="2768" t="s">
        <v>97</v>
      </c>
      <c r="I33" s="2459" t="s">
        <v>1692</v>
      </c>
      <c r="J33" s="2617" t="s">
        <v>1778</v>
      </c>
      <c r="K33" s="2453"/>
      <c r="L33" s="2462"/>
    </row>
    <row r="34" spans="6:12" ht="23.25" customHeight="1" x14ac:dyDescent="0.3">
      <c r="F34" s="2764"/>
      <c r="G34" s="2737"/>
      <c r="H34" s="2769"/>
      <c r="I34" s="2408" t="s">
        <v>98</v>
      </c>
      <c r="J34" s="2615"/>
      <c r="K34" s="665"/>
      <c r="L34" s="2447"/>
    </row>
    <row r="35" spans="6:12" ht="31.5" customHeight="1" x14ac:dyDescent="0.3">
      <c r="F35" s="2764"/>
      <c r="G35" s="2025" t="s">
        <v>99</v>
      </c>
      <c r="H35" s="2446" t="s">
        <v>100</v>
      </c>
      <c r="I35" s="2408" t="s">
        <v>93</v>
      </c>
      <c r="J35" s="2615" t="s">
        <v>1775</v>
      </c>
      <c r="K35" s="665"/>
      <c r="L35" s="2447"/>
    </row>
    <row r="36" spans="6:12" ht="23.25" customHeight="1" x14ac:dyDescent="0.3">
      <c r="F36" s="2764"/>
      <c r="G36" s="2770" t="s">
        <v>101</v>
      </c>
      <c r="H36" s="2768" t="s">
        <v>102</v>
      </c>
      <c r="I36" s="2459" t="s">
        <v>1828</v>
      </c>
      <c r="J36" s="2619" t="s">
        <v>1779</v>
      </c>
      <c r="K36" s="2453"/>
      <c r="L36" s="2462"/>
    </row>
    <row r="37" spans="6:12" ht="22.5" customHeight="1" x14ac:dyDescent="0.3">
      <c r="F37" s="2764"/>
      <c r="G37" s="2737"/>
      <c r="H37" s="2769"/>
      <c r="I37" s="2408" t="s">
        <v>93</v>
      </c>
      <c r="J37" s="2615" t="s">
        <v>1775</v>
      </c>
      <c r="K37" s="665"/>
      <c r="L37" s="2447"/>
    </row>
    <row r="38" spans="6:12" ht="23.25" customHeight="1" x14ac:dyDescent="0.3">
      <c r="F38" s="2764"/>
      <c r="G38" s="2770" t="s">
        <v>103</v>
      </c>
      <c r="H38" s="2768" t="s">
        <v>104</v>
      </c>
      <c r="I38" s="2460" t="s">
        <v>93</v>
      </c>
      <c r="J38" s="2617" t="s">
        <v>1775</v>
      </c>
      <c r="K38" s="2453"/>
      <c r="L38" s="2462"/>
    </row>
    <row r="39" spans="6:12" ht="32.25" customHeight="1" x14ac:dyDescent="0.3">
      <c r="F39" s="2764"/>
      <c r="G39" s="2737"/>
      <c r="H39" s="2769"/>
      <c r="I39" s="2408" t="s">
        <v>105</v>
      </c>
      <c r="J39" s="2446"/>
      <c r="K39" s="665"/>
      <c r="L39" s="2447"/>
    </row>
    <row r="40" spans="6:12" ht="22.95" customHeight="1" x14ac:dyDescent="0.3">
      <c r="F40" s="2764"/>
      <c r="G40" s="2770" t="s">
        <v>106</v>
      </c>
      <c r="H40" s="2768" t="s">
        <v>107</v>
      </c>
      <c r="I40" s="2459" t="s">
        <v>1828</v>
      </c>
      <c r="J40" s="2619" t="s">
        <v>1780</v>
      </c>
      <c r="K40" s="2453"/>
      <c r="L40" s="2462"/>
    </row>
    <row r="41" spans="6:12" ht="23.25" customHeight="1" x14ac:dyDescent="0.3">
      <c r="F41" s="2764"/>
      <c r="G41" s="2737"/>
      <c r="H41" s="2769"/>
      <c r="I41" s="2408" t="s">
        <v>1694</v>
      </c>
      <c r="J41" s="2615" t="s">
        <v>1776</v>
      </c>
      <c r="K41" s="665"/>
      <c r="L41" s="2447"/>
    </row>
    <row r="42" spans="6:12" ht="23.25" customHeight="1" x14ac:dyDescent="0.3">
      <c r="F42" s="2764"/>
      <c r="G42" s="2025" t="s">
        <v>108</v>
      </c>
      <c r="H42" s="2446" t="s">
        <v>109</v>
      </c>
      <c r="I42" s="2408" t="s">
        <v>1697</v>
      </c>
      <c r="J42" s="2615" t="s">
        <v>1781</v>
      </c>
      <c r="K42" s="665"/>
      <c r="L42" s="2447"/>
    </row>
    <row r="43" spans="6:12" ht="23.25" customHeight="1" x14ac:dyDescent="0.3">
      <c r="F43" s="2764"/>
      <c r="G43" s="2770" t="s">
        <v>110</v>
      </c>
      <c r="H43" s="2768" t="s">
        <v>111</v>
      </c>
      <c r="I43" s="2459" t="s">
        <v>1695</v>
      </c>
      <c r="J43" s="2617" t="s">
        <v>1782</v>
      </c>
      <c r="K43" s="2453"/>
      <c r="L43" s="2462"/>
    </row>
    <row r="44" spans="6:12" ht="25.95" customHeight="1" x14ac:dyDescent="0.3">
      <c r="F44" s="2764"/>
      <c r="G44" s="2737"/>
      <c r="H44" s="2769"/>
      <c r="I44" s="2408" t="s">
        <v>93</v>
      </c>
      <c r="J44" s="2615" t="s">
        <v>1775</v>
      </c>
      <c r="K44" s="665"/>
      <c r="L44" s="2447"/>
    </row>
    <row r="45" spans="6:12" ht="23.25" customHeight="1" x14ac:dyDescent="0.3">
      <c r="F45" s="2764"/>
      <c r="G45" s="2025" t="s">
        <v>112</v>
      </c>
      <c r="H45" s="2446" t="s">
        <v>113</v>
      </c>
      <c r="I45" s="2408" t="s">
        <v>1705</v>
      </c>
      <c r="J45" s="2615" t="s">
        <v>1783</v>
      </c>
      <c r="K45" s="665"/>
      <c r="L45" s="2447"/>
    </row>
    <row r="46" spans="6:12" ht="23.25" customHeight="1" x14ac:dyDescent="0.3">
      <c r="F46" s="2764"/>
      <c r="G46" s="2025" t="s">
        <v>114</v>
      </c>
      <c r="H46" s="2446" t="s">
        <v>115</v>
      </c>
      <c r="I46" s="2408" t="s">
        <v>116</v>
      </c>
      <c r="J46" s="2615" t="s">
        <v>1784</v>
      </c>
      <c r="K46" s="665"/>
      <c r="L46" s="2447"/>
    </row>
    <row r="47" spans="6:12" ht="23.25" customHeight="1" x14ac:dyDescent="0.3">
      <c r="F47" s="2764"/>
      <c r="G47" s="2025" t="s">
        <v>117</v>
      </c>
      <c r="H47" s="2446" t="s">
        <v>118</v>
      </c>
      <c r="I47" s="2408" t="s">
        <v>116</v>
      </c>
      <c r="J47" s="2615" t="s">
        <v>1784</v>
      </c>
      <c r="K47" s="665"/>
      <c r="L47" s="2447"/>
    </row>
    <row r="48" spans="6:12" ht="23.25" customHeight="1" x14ac:dyDescent="0.3">
      <c r="F48" s="2735"/>
      <c r="G48" s="2025" t="s">
        <v>119</v>
      </c>
      <c r="H48" s="2446" t="s">
        <v>120</v>
      </c>
      <c r="I48" s="2408" t="s">
        <v>1702</v>
      </c>
      <c r="J48" s="2615" t="s">
        <v>1773</v>
      </c>
      <c r="K48" s="2463"/>
      <c r="L48" s="2463"/>
    </row>
    <row r="49" spans="6:12" ht="20.399999999999999" customHeight="1" x14ac:dyDescent="0.3">
      <c r="F49" s="2784" t="s">
        <v>121</v>
      </c>
      <c r="G49" s="2754" t="s">
        <v>122</v>
      </c>
      <c r="H49" s="2776" t="s">
        <v>123</v>
      </c>
      <c r="I49" s="2681" t="s">
        <v>124</v>
      </c>
      <c r="J49" s="2671" t="s">
        <v>1785</v>
      </c>
      <c r="K49" s="2672"/>
      <c r="L49" s="2673"/>
    </row>
    <row r="50" spans="6:12" ht="20.399999999999999" customHeight="1" x14ac:dyDescent="0.3">
      <c r="F50" s="2784"/>
      <c r="G50" s="2780"/>
      <c r="H50" s="2777"/>
      <c r="I50" s="2682" t="s">
        <v>1696</v>
      </c>
      <c r="J50" s="2675" t="s">
        <v>1786</v>
      </c>
      <c r="K50" s="2672"/>
      <c r="L50" s="2673"/>
    </row>
    <row r="51" spans="6:12" ht="23.25" customHeight="1" x14ac:dyDescent="0.3">
      <c r="F51" s="2784"/>
      <c r="G51" s="2773" t="s">
        <v>125</v>
      </c>
      <c r="H51" s="2763" t="s">
        <v>126</v>
      </c>
      <c r="I51" s="2683" t="s">
        <v>135</v>
      </c>
      <c r="J51" s="2671" t="s">
        <v>1787</v>
      </c>
      <c r="K51" s="2684"/>
      <c r="L51" s="2685"/>
    </row>
    <row r="52" spans="6:12" ht="22.5" customHeight="1" x14ac:dyDescent="0.3">
      <c r="F52" s="2784"/>
      <c r="G52" s="2773"/>
      <c r="H52" s="2763"/>
      <c r="I52" s="2681" t="s">
        <v>127</v>
      </c>
      <c r="J52" s="2671" t="s">
        <v>1788</v>
      </c>
      <c r="K52" s="2672"/>
      <c r="L52" s="2686"/>
    </row>
    <row r="53" spans="6:12" ht="22.5" customHeight="1" x14ac:dyDescent="0.3">
      <c r="F53" s="2784"/>
      <c r="G53" s="2773"/>
      <c r="H53" s="2763"/>
      <c r="I53" s="2682" t="s">
        <v>1712</v>
      </c>
      <c r="J53" s="2675" t="s">
        <v>1789</v>
      </c>
      <c r="K53" s="2676"/>
      <c r="L53" s="2687"/>
    </row>
    <row r="54" spans="6:12" ht="23.25" customHeight="1" x14ac:dyDescent="0.3">
      <c r="F54" s="2784"/>
      <c r="G54" s="2773" t="s">
        <v>128</v>
      </c>
      <c r="H54" s="2763" t="s">
        <v>129</v>
      </c>
      <c r="I54" s="2683" t="s">
        <v>93</v>
      </c>
      <c r="J54" s="2671" t="s">
        <v>1775</v>
      </c>
      <c r="K54" s="2684"/>
      <c r="L54" s="2688"/>
    </row>
    <row r="55" spans="6:12" ht="23.25" customHeight="1" x14ac:dyDescent="0.3">
      <c r="F55" s="2784"/>
      <c r="G55" s="2773"/>
      <c r="H55" s="2763"/>
      <c r="I55" s="2681" t="s">
        <v>127</v>
      </c>
      <c r="J55" s="2671" t="s">
        <v>1788</v>
      </c>
      <c r="K55" s="2672"/>
      <c r="L55" s="2673"/>
    </row>
    <row r="56" spans="6:12" ht="23.25" customHeight="1" x14ac:dyDescent="0.3">
      <c r="F56" s="2784"/>
      <c r="G56" s="2773"/>
      <c r="H56" s="2763"/>
      <c r="I56" s="2682" t="s">
        <v>1712</v>
      </c>
      <c r="J56" s="2675" t="s">
        <v>1789</v>
      </c>
      <c r="K56" s="2676"/>
      <c r="L56" s="2677"/>
    </row>
    <row r="57" spans="6:12" ht="23.25" customHeight="1" x14ac:dyDescent="0.3">
      <c r="F57" s="2784"/>
      <c r="G57" s="2773" t="s">
        <v>131</v>
      </c>
      <c r="H57" s="2763" t="s">
        <v>132</v>
      </c>
      <c r="I57" s="2683" t="s">
        <v>1698</v>
      </c>
      <c r="J57" s="2671" t="s">
        <v>1790</v>
      </c>
      <c r="K57" s="2684"/>
      <c r="L57" s="2688"/>
    </row>
    <row r="58" spans="6:12" ht="23.25" customHeight="1" x14ac:dyDescent="0.3">
      <c r="F58" s="2784"/>
      <c r="G58" s="2773"/>
      <c r="H58" s="2763"/>
      <c r="I58" s="2682" t="s">
        <v>1697</v>
      </c>
      <c r="J58" s="2675" t="s">
        <v>1791</v>
      </c>
      <c r="K58" s="2676"/>
      <c r="L58" s="2677"/>
    </row>
    <row r="59" spans="6:12" ht="23.25" customHeight="1" x14ac:dyDescent="0.3">
      <c r="F59" s="2784"/>
      <c r="G59" s="2773" t="s">
        <v>133</v>
      </c>
      <c r="H59" s="2763" t="s">
        <v>134</v>
      </c>
      <c r="I59" s="2683" t="s">
        <v>1699</v>
      </c>
      <c r="J59" s="2671" t="s">
        <v>1792</v>
      </c>
      <c r="K59" s="2684"/>
      <c r="L59" s="2685"/>
    </row>
    <row r="60" spans="6:12" ht="23.25" customHeight="1" x14ac:dyDescent="0.3">
      <c r="F60" s="2784"/>
      <c r="G60" s="2773"/>
      <c r="H60" s="2763"/>
      <c r="I60" s="2681" t="s">
        <v>146</v>
      </c>
      <c r="J60" s="2671" t="s">
        <v>1793</v>
      </c>
      <c r="K60" s="2672"/>
      <c r="L60" s="2686"/>
    </row>
    <row r="61" spans="6:12" ht="23.25" customHeight="1" x14ac:dyDescent="0.3">
      <c r="F61" s="2784"/>
      <c r="G61" s="2774"/>
      <c r="H61" s="2775"/>
      <c r="I61" s="2689" t="s">
        <v>1700</v>
      </c>
      <c r="J61" s="2675" t="s">
        <v>1844</v>
      </c>
      <c r="K61" s="2676"/>
      <c r="L61" s="2687"/>
    </row>
    <row r="62" spans="6:12" ht="23.25" customHeight="1" x14ac:dyDescent="0.3">
      <c r="F62" s="2784"/>
      <c r="G62" s="2690" t="s">
        <v>136</v>
      </c>
      <c r="H62" s="2679" t="s">
        <v>137</v>
      </c>
      <c r="I62" s="2682" t="s">
        <v>1700</v>
      </c>
      <c r="J62" s="2675" t="s">
        <v>1844</v>
      </c>
      <c r="K62" s="2676"/>
      <c r="L62" s="2677"/>
    </row>
    <row r="63" spans="6:12" ht="23.25" customHeight="1" x14ac:dyDescent="0.3">
      <c r="F63" s="2784"/>
      <c r="G63" s="2690" t="s">
        <v>138</v>
      </c>
      <c r="H63" s="2679" t="s">
        <v>139</v>
      </c>
      <c r="I63" s="2682" t="s">
        <v>1701</v>
      </c>
      <c r="J63" s="2675" t="s">
        <v>1794</v>
      </c>
      <c r="K63" s="2676"/>
      <c r="L63" s="2677"/>
    </row>
    <row r="64" spans="6:12" ht="23.25" customHeight="1" x14ac:dyDescent="0.3">
      <c r="F64" s="2785"/>
      <c r="G64" s="2690"/>
      <c r="H64" s="2679"/>
      <c r="I64" s="2682" t="s">
        <v>140</v>
      </c>
      <c r="J64" s="2675" t="s">
        <v>1795</v>
      </c>
      <c r="K64" s="2676"/>
      <c r="L64" s="2677"/>
    </row>
    <row r="65" spans="1:12" ht="23.25" customHeight="1" x14ac:dyDescent="0.3">
      <c r="A65" s="464"/>
      <c r="B65" s="464"/>
      <c r="C65" s="464"/>
      <c r="D65" s="464"/>
      <c r="E65" s="464"/>
      <c r="F65" s="2744" t="s">
        <v>141</v>
      </c>
      <c r="G65" s="2002" t="s">
        <v>142</v>
      </c>
      <c r="H65" s="2371" t="s">
        <v>143</v>
      </c>
      <c r="I65" s="231" t="s">
        <v>140</v>
      </c>
      <c r="J65" s="2615" t="s">
        <v>1795</v>
      </c>
      <c r="K65" s="665"/>
      <c r="L65" s="2447"/>
    </row>
    <row r="66" spans="1:12" ht="30" customHeight="1" x14ac:dyDescent="0.3">
      <c r="F66" s="2740"/>
      <c r="G66" s="2002"/>
      <c r="H66" s="2371"/>
      <c r="I66" s="231" t="s">
        <v>1701</v>
      </c>
      <c r="J66" s="2031" t="s">
        <v>1796</v>
      </c>
      <c r="K66" s="232"/>
      <c r="L66" s="233"/>
    </row>
    <row r="67" spans="1:12" ht="23.25" customHeight="1" x14ac:dyDescent="0.3">
      <c r="F67" s="2740"/>
      <c r="G67" s="2736" t="s">
        <v>144</v>
      </c>
      <c r="H67" s="2758" t="s">
        <v>145</v>
      </c>
      <c r="I67" s="228" t="s">
        <v>146</v>
      </c>
      <c r="J67" s="2620" t="s">
        <v>1793</v>
      </c>
      <c r="K67" s="220"/>
      <c r="L67" s="229"/>
    </row>
    <row r="68" spans="1:12" ht="23.25" customHeight="1" x14ac:dyDescent="0.3">
      <c r="F68" s="2740"/>
      <c r="G68" s="2736"/>
      <c r="H68" s="2758"/>
      <c r="I68" s="113" t="s">
        <v>1702</v>
      </c>
      <c r="J68" s="2620" t="s">
        <v>1773</v>
      </c>
      <c r="K68" s="41"/>
      <c r="L68" s="42"/>
    </row>
    <row r="69" spans="1:12" ht="23.25" customHeight="1" x14ac:dyDescent="0.3">
      <c r="B69" s="96" t="s">
        <v>1613</v>
      </c>
      <c r="F69" s="2740"/>
      <c r="G69" s="2736"/>
      <c r="H69" s="2758"/>
      <c r="I69" s="113" t="s">
        <v>1703</v>
      </c>
      <c r="J69" s="2620" t="s">
        <v>1797</v>
      </c>
      <c r="K69" s="41"/>
      <c r="L69" s="42"/>
    </row>
    <row r="70" spans="1:12" ht="60.6" customHeight="1" x14ac:dyDescent="0.3">
      <c r="F70" s="2741"/>
      <c r="G70" s="2822"/>
      <c r="H70" s="2814"/>
      <c r="I70" s="225" t="s">
        <v>147</v>
      </c>
      <c r="J70" s="222"/>
      <c r="K70" s="226"/>
      <c r="L70" s="227"/>
    </row>
    <row r="71" spans="1:12" x14ac:dyDescent="0.3">
      <c r="F71" s="969"/>
      <c r="G71" s="2395"/>
      <c r="H71" s="2373"/>
      <c r="I71" s="113"/>
      <c r="J71" s="2621"/>
      <c r="K71" s="41"/>
      <c r="L71" s="42"/>
    </row>
    <row r="72" spans="1:12" x14ac:dyDescent="0.3">
      <c r="F72" s="667"/>
      <c r="G72" s="2025"/>
      <c r="H72" s="2370"/>
      <c r="I72" s="225"/>
      <c r="J72" s="222"/>
      <c r="K72" s="226"/>
      <c r="L72" s="227"/>
    </row>
    <row r="73" spans="1:12" ht="32.4" customHeight="1" thickBot="1" x14ac:dyDescent="0.35">
      <c r="F73" s="2667" t="s">
        <v>148</v>
      </c>
      <c r="G73" s="2668"/>
      <c r="H73" s="2667"/>
      <c r="I73" s="2667"/>
      <c r="J73" s="2669"/>
      <c r="K73" s="2667"/>
      <c r="L73" s="2667"/>
    </row>
    <row r="74" spans="1:12" ht="24" customHeight="1" x14ac:dyDescent="0.3">
      <c r="F74" s="2784" t="s">
        <v>149</v>
      </c>
      <c r="G74" s="2754" t="s">
        <v>150</v>
      </c>
      <c r="H74" s="2776" t="s">
        <v>151</v>
      </c>
      <c r="I74" s="2670" t="s">
        <v>1704</v>
      </c>
      <c r="J74" s="2671" t="s">
        <v>1798</v>
      </c>
      <c r="K74" s="2672"/>
      <c r="L74" s="2673"/>
    </row>
    <row r="75" spans="1:12" ht="30.75" customHeight="1" x14ac:dyDescent="0.3">
      <c r="F75" s="2784"/>
      <c r="G75" s="2755"/>
      <c r="H75" s="2775"/>
      <c r="I75" s="2674" t="s">
        <v>152</v>
      </c>
      <c r="J75" s="2675" t="s">
        <v>1845</v>
      </c>
      <c r="K75" s="2676"/>
      <c r="L75" s="2677"/>
    </row>
    <row r="76" spans="1:12" ht="23.25" customHeight="1" x14ac:dyDescent="0.3">
      <c r="F76" s="2785"/>
      <c r="G76" s="2678" t="s">
        <v>153</v>
      </c>
      <c r="H76" s="2679" t="s">
        <v>154</v>
      </c>
      <c r="I76" s="2674" t="s">
        <v>1704</v>
      </c>
      <c r="J76" s="2680" t="s">
        <v>1799</v>
      </c>
      <c r="K76" s="2676"/>
      <c r="L76" s="2677"/>
    </row>
    <row r="77" spans="1:12" x14ac:dyDescent="0.3">
      <c r="G77" s="235"/>
    </row>
    <row r="78" spans="1:12" x14ac:dyDescent="0.3">
      <c r="G78" s="235"/>
    </row>
    <row r="79" spans="1:12" ht="45.75" customHeight="1" x14ac:dyDescent="0.3">
      <c r="F79" s="2607" t="s">
        <v>5</v>
      </c>
      <c r="G79" s="2608"/>
      <c r="H79" s="2609"/>
      <c r="I79" s="2610"/>
      <c r="J79" s="2622"/>
      <c r="K79" s="2611"/>
      <c r="L79" s="2612"/>
    </row>
    <row r="80" spans="1:12" x14ac:dyDescent="0.3">
      <c r="F80" s="2008"/>
      <c r="G80" s="237"/>
      <c r="H80" s="238"/>
      <c r="I80" s="239"/>
      <c r="J80" s="2623"/>
      <c r="K80" s="240"/>
      <c r="L80" s="241"/>
    </row>
    <row r="81" spans="6:12" ht="32.25" customHeight="1" thickBot="1" x14ac:dyDescent="0.35">
      <c r="F81" s="1990" t="s">
        <v>1716</v>
      </c>
      <c r="G81" s="1991"/>
      <c r="H81" s="1992"/>
      <c r="I81" s="1993"/>
      <c r="J81" s="2624"/>
      <c r="K81" s="1994"/>
      <c r="L81" s="1995"/>
    </row>
    <row r="82" spans="6:12" ht="33.75" customHeight="1" x14ac:dyDescent="0.3">
      <c r="F82" s="842" t="s">
        <v>155</v>
      </c>
      <c r="G82" s="2302" t="s">
        <v>156</v>
      </c>
      <c r="H82" s="2706" t="s">
        <v>157</v>
      </c>
      <c r="I82" s="2707" t="s">
        <v>93</v>
      </c>
      <c r="J82" s="2708" t="s">
        <v>1775</v>
      </c>
      <c r="K82" s="2709"/>
      <c r="L82" s="2710"/>
    </row>
    <row r="83" spans="6:12" ht="23.25" customHeight="1" x14ac:dyDescent="0.3">
      <c r="F83" s="2750" t="s">
        <v>158</v>
      </c>
      <c r="G83" s="2751" t="s">
        <v>159</v>
      </c>
      <c r="H83" s="2782" t="s">
        <v>160</v>
      </c>
      <c r="I83" s="1973" t="s">
        <v>135</v>
      </c>
      <c r="J83" s="2625" t="s">
        <v>1787</v>
      </c>
      <c r="K83" s="1974"/>
      <c r="L83" s="1975"/>
    </row>
    <row r="84" spans="6:12" ht="23.25" customHeight="1" x14ac:dyDescent="0.3">
      <c r="F84" s="2750"/>
      <c r="G84" s="2781"/>
      <c r="H84" s="2783"/>
      <c r="I84" s="1976" t="s">
        <v>1706</v>
      </c>
      <c r="J84" s="2626" t="s">
        <v>1800</v>
      </c>
      <c r="K84" s="1977"/>
      <c r="L84" s="1978"/>
    </row>
    <row r="85" spans="6:12" ht="24" customHeight="1" x14ac:dyDescent="0.3">
      <c r="F85" s="2750"/>
      <c r="G85" s="2751" t="s">
        <v>161</v>
      </c>
      <c r="H85" s="2772" t="s">
        <v>162</v>
      </c>
      <c r="I85" s="1979" t="s">
        <v>163</v>
      </c>
      <c r="J85" s="2625" t="s">
        <v>1790</v>
      </c>
      <c r="K85" s="2771" t="s">
        <v>164</v>
      </c>
      <c r="L85" s="2771" t="s">
        <v>1714</v>
      </c>
    </row>
    <row r="86" spans="6:12" ht="24" customHeight="1" x14ac:dyDescent="0.3">
      <c r="F86" s="2750"/>
      <c r="G86" s="2751"/>
      <c r="H86" s="2772"/>
      <c r="I86" s="1976" t="s">
        <v>1700</v>
      </c>
      <c r="J86" s="2625" t="s">
        <v>1844</v>
      </c>
      <c r="K86" s="2771"/>
      <c r="L86" s="2771"/>
    </row>
    <row r="87" spans="6:12" ht="23.25" customHeight="1" x14ac:dyDescent="0.3">
      <c r="F87" s="2750"/>
      <c r="G87" s="2751" t="s">
        <v>165</v>
      </c>
      <c r="H87" s="2772" t="s">
        <v>166</v>
      </c>
      <c r="I87" s="1979" t="s">
        <v>1707</v>
      </c>
      <c r="J87" s="2004"/>
      <c r="K87" s="1981"/>
      <c r="L87" s="1981"/>
    </row>
    <row r="88" spans="6:12" ht="23.25" customHeight="1" x14ac:dyDescent="0.3">
      <c r="F88" s="2750"/>
      <c r="G88" s="2751"/>
      <c r="H88" s="2772"/>
      <c r="I88" s="1976" t="s">
        <v>1708</v>
      </c>
      <c r="J88" s="2625" t="s">
        <v>1801</v>
      </c>
      <c r="K88" s="1982"/>
      <c r="L88" s="1982"/>
    </row>
    <row r="89" spans="6:12" ht="30" customHeight="1" x14ac:dyDescent="0.3">
      <c r="F89" s="248" t="s">
        <v>167</v>
      </c>
      <c r="G89" s="2002" t="s">
        <v>168</v>
      </c>
      <c r="H89" s="2371" t="s">
        <v>169</v>
      </c>
      <c r="I89" s="231" t="s">
        <v>1709</v>
      </c>
      <c r="J89" s="2371"/>
      <c r="K89" s="232"/>
      <c r="L89" s="233"/>
    </row>
    <row r="90" spans="6:12" ht="23.25" customHeight="1" x14ac:dyDescent="0.3">
      <c r="F90" s="2303" t="s">
        <v>170</v>
      </c>
      <c r="G90" s="2751" t="s">
        <v>171</v>
      </c>
      <c r="H90" s="2772" t="s">
        <v>172</v>
      </c>
      <c r="I90" s="1979" t="s">
        <v>1710</v>
      </c>
      <c r="J90" s="2625"/>
      <c r="K90" s="1974"/>
      <c r="L90" s="1975"/>
    </row>
    <row r="91" spans="6:12" ht="23.25" customHeight="1" x14ac:dyDescent="0.3">
      <c r="F91" s="2303"/>
      <c r="G91" s="2751"/>
      <c r="H91" s="2772"/>
      <c r="I91" s="1973" t="s">
        <v>1711</v>
      </c>
      <c r="J91" s="2629" t="s">
        <v>1793</v>
      </c>
      <c r="K91" s="1974"/>
      <c r="L91" s="1975"/>
    </row>
    <row r="92" spans="6:12" ht="31.5" customHeight="1" x14ac:dyDescent="0.3">
      <c r="F92" s="248" t="s">
        <v>173</v>
      </c>
      <c r="G92" s="2002" t="s">
        <v>174</v>
      </c>
      <c r="H92" s="2371" t="s">
        <v>175</v>
      </c>
      <c r="I92" s="231" t="s">
        <v>1712</v>
      </c>
      <c r="J92" s="2031" t="s">
        <v>1789</v>
      </c>
      <c r="K92" s="232"/>
      <c r="L92" s="233"/>
    </row>
    <row r="93" spans="6:12" ht="31.5" customHeight="1" x14ac:dyDescent="0.3">
      <c r="F93" s="2166" t="s">
        <v>176</v>
      </c>
      <c r="G93" s="2006" t="s">
        <v>177</v>
      </c>
      <c r="H93" s="2372" t="s">
        <v>178</v>
      </c>
      <c r="I93" s="1983" t="s">
        <v>1715</v>
      </c>
      <c r="J93" s="2625" t="s">
        <v>1844</v>
      </c>
      <c r="K93" s="1984"/>
      <c r="L93" s="1985"/>
    </row>
    <row r="94" spans="6:12" ht="23.25" customHeight="1" x14ac:dyDescent="0.3">
      <c r="F94" s="667" t="s">
        <v>182</v>
      </c>
      <c r="G94" s="2003" t="s">
        <v>183</v>
      </c>
      <c r="H94" s="667" t="s">
        <v>184</v>
      </c>
      <c r="I94" s="269" t="s">
        <v>1700</v>
      </c>
      <c r="J94" s="2620" t="s">
        <v>1844</v>
      </c>
      <c r="K94" s="1989"/>
      <c r="L94" s="1989"/>
    </row>
    <row r="95" spans="6:12" ht="31.5" customHeight="1" x14ac:dyDescent="0.3">
      <c r="F95" s="2166" t="s">
        <v>179</v>
      </c>
      <c r="G95" s="2006" t="s">
        <v>180</v>
      </c>
      <c r="H95" s="2372" t="s">
        <v>181</v>
      </c>
      <c r="I95" s="1983" t="s">
        <v>1713</v>
      </c>
      <c r="J95" s="2372"/>
      <c r="K95" s="1984"/>
      <c r="L95" s="1985"/>
    </row>
    <row r="96" spans="6:12" ht="24" customHeight="1" x14ac:dyDescent="0.3">
      <c r="F96" s="2740" t="s">
        <v>185</v>
      </c>
      <c r="G96" s="2742" t="s">
        <v>186</v>
      </c>
      <c r="H96" s="2744" t="s">
        <v>187</v>
      </c>
      <c r="I96" s="2732" t="s">
        <v>188</v>
      </c>
      <c r="J96" s="2744"/>
      <c r="K96" s="866"/>
      <c r="L96" s="866"/>
    </row>
    <row r="97" spans="6:12" ht="30.75" customHeight="1" x14ac:dyDescent="0.3">
      <c r="F97" s="2741"/>
      <c r="G97" s="2743"/>
      <c r="H97" s="2741"/>
      <c r="I97" s="2733"/>
      <c r="J97" s="2741"/>
      <c r="K97" s="867"/>
      <c r="L97" s="867"/>
    </row>
    <row r="98" spans="6:12" x14ac:dyDescent="0.3">
      <c r="F98" s="215"/>
      <c r="G98" s="242"/>
      <c r="H98" s="243"/>
      <c r="I98" s="244"/>
      <c r="J98" s="2627"/>
      <c r="K98" s="245"/>
      <c r="L98" s="246"/>
    </row>
    <row r="99" spans="6:12" ht="32.25" customHeight="1" thickBot="1" x14ac:dyDescent="0.35">
      <c r="F99" s="1990" t="s">
        <v>1717</v>
      </c>
      <c r="G99" s="1991"/>
      <c r="H99" s="1992"/>
      <c r="I99" s="1996"/>
      <c r="J99" s="2628"/>
      <c r="K99" s="1996"/>
      <c r="L99" s="1996"/>
    </row>
    <row r="100" spans="6:12" ht="33" customHeight="1" x14ac:dyDescent="0.3">
      <c r="F100" s="2009" t="s">
        <v>155</v>
      </c>
      <c r="G100" s="2003" t="s">
        <v>156</v>
      </c>
      <c r="H100" s="2370" t="s">
        <v>190</v>
      </c>
      <c r="I100" s="225" t="s">
        <v>191</v>
      </c>
      <c r="J100" s="2031" t="s">
        <v>1775</v>
      </c>
      <c r="K100" s="226"/>
      <c r="L100" s="227"/>
    </row>
    <row r="101" spans="6:12" ht="23.25" customHeight="1" x14ac:dyDescent="0.3">
      <c r="F101" s="2811" t="s">
        <v>192</v>
      </c>
      <c r="G101" s="2751" t="s">
        <v>193</v>
      </c>
      <c r="H101" s="2772" t="s">
        <v>194</v>
      </c>
      <c r="I101" s="1979" t="s">
        <v>191</v>
      </c>
      <c r="J101" s="2625" t="s">
        <v>1802</v>
      </c>
      <c r="K101" s="1986"/>
      <c r="L101" s="1987"/>
    </row>
    <row r="102" spans="6:12" ht="23.25" customHeight="1" x14ac:dyDescent="0.3">
      <c r="F102" s="2811"/>
      <c r="G102" s="2751"/>
      <c r="H102" s="2772"/>
      <c r="I102" s="1976" t="s">
        <v>1718</v>
      </c>
      <c r="J102" s="2629" t="s">
        <v>1803</v>
      </c>
      <c r="K102" s="1977"/>
      <c r="L102" s="1978"/>
    </row>
    <row r="103" spans="6:12" ht="23.25" customHeight="1" x14ac:dyDescent="0.3">
      <c r="F103" s="2811"/>
      <c r="G103" s="2751" t="s">
        <v>195</v>
      </c>
      <c r="H103" s="2772" t="s">
        <v>196</v>
      </c>
      <c r="I103" s="1979" t="s">
        <v>1729</v>
      </c>
      <c r="J103" s="2625" t="s">
        <v>1804</v>
      </c>
      <c r="K103" s="1986"/>
      <c r="L103" s="1987"/>
    </row>
    <row r="104" spans="6:12" ht="23.25" customHeight="1" x14ac:dyDescent="0.3">
      <c r="F104" s="2811"/>
      <c r="G104" s="2751"/>
      <c r="H104" s="2772"/>
      <c r="I104" s="1976" t="s">
        <v>1686</v>
      </c>
      <c r="J104" s="2625" t="s">
        <v>1805</v>
      </c>
      <c r="K104" s="1977"/>
      <c r="L104" s="1978"/>
    </row>
    <row r="105" spans="6:12" ht="50.25" customHeight="1" x14ac:dyDescent="0.3">
      <c r="F105" s="2811"/>
      <c r="G105" s="2006" t="s">
        <v>197</v>
      </c>
      <c r="H105" s="2372" t="s">
        <v>198</v>
      </c>
      <c r="I105" s="1988"/>
      <c r="J105" s="2630"/>
      <c r="K105" s="1984" t="s">
        <v>88</v>
      </c>
      <c r="L105" s="1984" t="s">
        <v>199</v>
      </c>
    </row>
    <row r="106" spans="6:12" ht="51" customHeight="1" x14ac:dyDescent="0.3">
      <c r="F106" s="2811"/>
      <c r="G106" s="2001" t="s">
        <v>200</v>
      </c>
      <c r="H106" s="2004" t="s">
        <v>201</v>
      </c>
      <c r="I106" s="1980"/>
      <c r="J106" s="2631"/>
      <c r="K106" s="1986" t="s">
        <v>88</v>
      </c>
      <c r="L106" s="1986" t="s">
        <v>202</v>
      </c>
    </row>
    <row r="107" spans="6:12" ht="22.5" customHeight="1" x14ac:dyDescent="0.3">
      <c r="F107" s="2762" t="s">
        <v>203</v>
      </c>
      <c r="G107" s="2812" t="s">
        <v>204</v>
      </c>
      <c r="H107" s="2758" t="s">
        <v>205</v>
      </c>
      <c r="I107" s="228" t="s">
        <v>1828</v>
      </c>
      <c r="J107" s="2632" t="s">
        <v>206</v>
      </c>
      <c r="K107" s="247"/>
      <c r="L107" s="247"/>
    </row>
    <row r="108" spans="6:12" ht="32.25" customHeight="1" x14ac:dyDescent="0.3">
      <c r="F108" s="2762"/>
      <c r="G108" s="2812"/>
      <c r="H108" s="2758"/>
      <c r="I108" s="8" t="s">
        <v>207</v>
      </c>
      <c r="J108" s="969"/>
      <c r="K108" s="115"/>
      <c r="L108" s="115"/>
    </row>
    <row r="109" spans="6:12" ht="23.25" customHeight="1" x14ac:dyDescent="0.3">
      <c r="F109" s="2762"/>
      <c r="G109" s="2813"/>
      <c r="H109" s="2814"/>
      <c r="I109" s="225" t="s">
        <v>1812</v>
      </c>
      <c r="J109" s="222" t="s">
        <v>1813</v>
      </c>
      <c r="K109" s="223"/>
      <c r="L109" s="223"/>
    </row>
    <row r="110" spans="6:12" ht="23.25" customHeight="1" x14ac:dyDescent="0.3">
      <c r="F110" s="2762"/>
      <c r="G110" s="2742" t="s">
        <v>209</v>
      </c>
      <c r="H110" s="2810" t="s">
        <v>210</v>
      </c>
      <c r="I110" s="113" t="s">
        <v>1814</v>
      </c>
      <c r="J110" s="2621" t="s">
        <v>1815</v>
      </c>
      <c r="K110" s="115"/>
      <c r="L110" s="115"/>
    </row>
    <row r="111" spans="6:12" ht="23.25" customHeight="1" x14ac:dyDescent="0.3">
      <c r="F111" s="2762"/>
      <c r="G111" s="2812"/>
      <c r="H111" s="2758"/>
      <c r="I111" s="113" t="s">
        <v>208</v>
      </c>
      <c r="J111" s="2621" t="s">
        <v>1813</v>
      </c>
      <c r="K111" s="115"/>
      <c r="L111" s="115"/>
    </row>
    <row r="112" spans="6:12" ht="23.25" customHeight="1" x14ac:dyDescent="0.3">
      <c r="F112" s="2762"/>
      <c r="G112" s="2812"/>
      <c r="H112" s="2758"/>
      <c r="I112" s="113" t="s">
        <v>1828</v>
      </c>
      <c r="J112" s="2633" t="s">
        <v>1816</v>
      </c>
      <c r="K112" s="115"/>
      <c r="L112" s="115"/>
    </row>
    <row r="113" spans="6:12" ht="23.25" customHeight="1" x14ac:dyDescent="0.3">
      <c r="F113" s="2762"/>
      <c r="G113" s="2812"/>
      <c r="H113" s="2758"/>
      <c r="I113" s="225" t="s">
        <v>211</v>
      </c>
      <c r="J113" s="222" t="s">
        <v>1817</v>
      </c>
      <c r="K113" s="223"/>
      <c r="L113" s="223"/>
    </row>
    <row r="114" spans="6:12" ht="30.6" customHeight="1" x14ac:dyDescent="0.3">
      <c r="F114" s="2762"/>
      <c r="G114" s="2002" t="s">
        <v>212</v>
      </c>
      <c r="H114" s="248" t="s">
        <v>213</v>
      </c>
      <c r="I114" s="231" t="s">
        <v>1818</v>
      </c>
      <c r="J114" s="230" t="s">
        <v>1819</v>
      </c>
      <c r="K114" s="249"/>
      <c r="L114" s="249"/>
    </row>
    <row r="115" spans="6:12" ht="23.25" customHeight="1" x14ac:dyDescent="0.3">
      <c r="F115" s="2762"/>
      <c r="G115" s="2007" t="s">
        <v>214</v>
      </c>
      <c r="H115" s="2295" t="s">
        <v>215</v>
      </c>
      <c r="I115" s="113" t="s">
        <v>1810</v>
      </c>
      <c r="J115" s="2621" t="s">
        <v>1811</v>
      </c>
      <c r="K115" s="115"/>
      <c r="L115" s="115"/>
    </row>
    <row r="116" spans="6:12" x14ac:dyDescent="0.3">
      <c r="F116" s="215"/>
      <c r="G116" s="242"/>
      <c r="H116" s="243"/>
      <c r="I116" s="244"/>
      <c r="J116" s="2614"/>
      <c r="K116" s="245"/>
      <c r="L116" s="246"/>
    </row>
    <row r="117" spans="6:12" ht="32.25" customHeight="1" thickBot="1" x14ac:dyDescent="0.35">
      <c r="F117" s="1990" t="s">
        <v>216</v>
      </c>
      <c r="G117" s="1991"/>
      <c r="H117" s="1992"/>
      <c r="I117" s="1997"/>
      <c r="J117" s="2634"/>
      <c r="K117" s="1998"/>
      <c r="L117" s="1999"/>
    </row>
    <row r="118" spans="6:12" ht="33.75" customHeight="1" x14ac:dyDescent="0.3">
      <c r="F118" s="969" t="s">
        <v>155</v>
      </c>
      <c r="G118" s="2000" t="s">
        <v>156</v>
      </c>
      <c r="H118" s="250" t="s">
        <v>157</v>
      </c>
      <c r="I118" s="113" t="s">
        <v>127</v>
      </c>
      <c r="J118" s="2031" t="s">
        <v>1806</v>
      </c>
      <c r="K118" s="41"/>
      <c r="L118" s="42"/>
    </row>
    <row r="119" spans="6:12" ht="23.25" customHeight="1" x14ac:dyDescent="0.3">
      <c r="F119" s="2750" t="s">
        <v>217</v>
      </c>
      <c r="G119" s="2751" t="s">
        <v>218</v>
      </c>
      <c r="H119" s="2752" t="s">
        <v>219</v>
      </c>
      <c r="I119" s="1979" t="s">
        <v>220</v>
      </c>
      <c r="J119" s="2625" t="s">
        <v>1807</v>
      </c>
      <c r="K119" s="1986"/>
      <c r="L119" s="1987"/>
    </row>
    <row r="120" spans="6:12" ht="23.25" customHeight="1" x14ac:dyDescent="0.3">
      <c r="F120" s="2750"/>
      <c r="G120" s="2751"/>
      <c r="H120" s="2752"/>
      <c r="I120" s="1973" t="s">
        <v>1687</v>
      </c>
      <c r="J120" s="2625" t="s">
        <v>1843</v>
      </c>
      <c r="K120" s="1974"/>
      <c r="L120" s="1975"/>
    </row>
    <row r="121" spans="6:12" ht="21.75" customHeight="1" x14ac:dyDescent="0.3">
      <c r="F121" s="2750"/>
      <c r="G121" s="2751"/>
      <c r="H121" s="2752"/>
      <c r="I121" s="1976" t="s">
        <v>1730</v>
      </c>
      <c r="J121" s="2558"/>
      <c r="K121" s="1977"/>
      <c r="L121" s="1978"/>
    </row>
    <row r="122" spans="6:12" ht="33.75" customHeight="1" x14ac:dyDescent="0.3">
      <c r="F122" s="2744" t="s">
        <v>221</v>
      </c>
      <c r="G122" s="2002" t="s">
        <v>222</v>
      </c>
      <c r="H122" s="230" t="s">
        <v>223</v>
      </c>
      <c r="I122" s="234"/>
      <c r="J122" s="2371"/>
      <c r="K122" s="232" t="s">
        <v>164</v>
      </c>
      <c r="L122" s="232" t="s">
        <v>224</v>
      </c>
    </row>
    <row r="123" spans="6:12" ht="33.75" customHeight="1" x14ac:dyDescent="0.3">
      <c r="F123" s="2744"/>
      <c r="G123" s="2003" t="s">
        <v>225</v>
      </c>
      <c r="H123" s="222" t="s">
        <v>226</v>
      </c>
      <c r="I123" s="224"/>
      <c r="J123" s="2370"/>
      <c r="K123" s="226" t="s">
        <v>164</v>
      </c>
      <c r="L123" s="226" t="s">
        <v>224</v>
      </c>
    </row>
    <row r="124" spans="6:12" ht="23.25" customHeight="1" x14ac:dyDescent="0.3">
      <c r="F124" s="2004" t="s">
        <v>1731</v>
      </c>
      <c r="G124" s="2005" t="s">
        <v>227</v>
      </c>
      <c r="H124" s="1972" t="s">
        <v>228</v>
      </c>
      <c r="I124" s="1979" t="s">
        <v>82</v>
      </c>
      <c r="J124" s="2629" t="s">
        <v>1676</v>
      </c>
      <c r="K124" s="1986"/>
      <c r="L124" s="1987"/>
    </row>
    <row r="125" spans="6:12" ht="22.5" customHeight="1" x14ac:dyDescent="0.3">
      <c r="F125" s="2758" t="s">
        <v>229</v>
      </c>
      <c r="G125" s="2759" t="s">
        <v>174</v>
      </c>
      <c r="H125" s="2760" t="s">
        <v>175</v>
      </c>
      <c r="I125" s="228" t="s">
        <v>130</v>
      </c>
      <c r="J125" s="2620" t="s">
        <v>1676</v>
      </c>
      <c r="K125" s="220"/>
      <c r="L125" s="229"/>
    </row>
    <row r="126" spans="6:12" ht="22.5" customHeight="1" x14ac:dyDescent="0.3">
      <c r="F126" s="2758"/>
      <c r="G126" s="2759"/>
      <c r="H126" s="2760"/>
      <c r="I126" s="225" t="s">
        <v>1732</v>
      </c>
      <c r="J126" s="2031" t="s">
        <v>1808</v>
      </c>
      <c r="K126" s="226"/>
      <c r="L126" s="227"/>
    </row>
    <row r="127" spans="6:12" ht="23.25" customHeight="1" x14ac:dyDescent="0.3">
      <c r="F127" s="2750" t="s">
        <v>230</v>
      </c>
      <c r="G127" s="2751" t="s">
        <v>231</v>
      </c>
      <c r="H127" s="2752" t="s">
        <v>232</v>
      </c>
      <c r="I127" s="1979" t="s">
        <v>127</v>
      </c>
      <c r="J127" s="2635" t="s">
        <v>1806</v>
      </c>
      <c r="K127" s="1986"/>
      <c r="L127" s="1987"/>
    </row>
    <row r="128" spans="6:12" ht="23.25" customHeight="1" x14ac:dyDescent="0.3">
      <c r="F128" s="2750"/>
      <c r="G128" s="2751"/>
      <c r="H128" s="2752"/>
      <c r="I128" s="1973" t="s">
        <v>1687</v>
      </c>
      <c r="J128" s="2625" t="s">
        <v>1843</v>
      </c>
      <c r="K128" s="1974"/>
      <c r="L128" s="1975"/>
    </row>
    <row r="129" spans="6:12" ht="23.25" customHeight="1" x14ac:dyDescent="0.3">
      <c r="F129" s="2750"/>
      <c r="G129" s="2751"/>
      <c r="H129" s="2757"/>
      <c r="I129" s="1976" t="s">
        <v>1733</v>
      </c>
      <c r="J129" s="2629"/>
      <c r="K129" s="1977"/>
      <c r="L129" s="1978"/>
    </row>
    <row r="130" spans="6:12" ht="23.25" customHeight="1" x14ac:dyDescent="0.3">
      <c r="F130" s="2750"/>
      <c r="G130" s="2751" t="s">
        <v>233</v>
      </c>
      <c r="H130" s="2756" t="s">
        <v>234</v>
      </c>
      <c r="I130" s="1974" t="s">
        <v>127</v>
      </c>
      <c r="J130" s="2625" t="s">
        <v>1806</v>
      </c>
      <c r="K130" s="1974"/>
      <c r="L130" s="1975"/>
    </row>
    <row r="131" spans="6:12" ht="23.25" customHeight="1" x14ac:dyDescent="0.3">
      <c r="F131" s="2761"/>
      <c r="G131" s="2753"/>
      <c r="H131" s="2757"/>
      <c r="I131" s="1977" t="s">
        <v>1687</v>
      </c>
      <c r="J131" s="2629" t="s">
        <v>1843</v>
      </c>
      <c r="K131" s="1982"/>
      <c r="L131" s="1982"/>
    </row>
    <row r="132" spans="6:12" x14ac:dyDescent="0.3">
      <c r="G132" s="235"/>
    </row>
    <row r="133" spans="6:12" x14ac:dyDescent="0.3">
      <c r="G133" s="235"/>
    </row>
    <row r="134" spans="6:12" ht="45.75" customHeight="1" x14ac:dyDescent="0.3">
      <c r="F134" s="251" t="s">
        <v>6</v>
      </c>
      <c r="G134" s="252"/>
      <c r="H134" s="253"/>
      <c r="I134" s="254"/>
      <c r="J134" s="2636"/>
      <c r="K134" s="255"/>
      <c r="L134" s="256"/>
    </row>
    <row r="135" spans="6:12" x14ac:dyDescent="0.3">
      <c r="F135" s="333"/>
      <c r="G135" s="1019"/>
      <c r="H135" s="334"/>
      <c r="I135" s="335"/>
      <c r="J135" s="2637"/>
      <c r="K135" s="336"/>
      <c r="L135" s="337"/>
    </row>
    <row r="136" spans="6:12" ht="32.25" customHeight="1" thickBot="1" x14ac:dyDescent="0.35">
      <c r="F136" s="2010" t="s">
        <v>1719</v>
      </c>
      <c r="G136" s="2011"/>
      <c r="H136" s="2012"/>
      <c r="I136" s="2013"/>
      <c r="J136" s="2012"/>
      <c r="K136" s="2013"/>
      <c r="L136" s="2013"/>
    </row>
    <row r="137" spans="6:12" ht="33" customHeight="1" x14ac:dyDescent="0.3">
      <c r="F137" s="667" t="s">
        <v>155</v>
      </c>
      <c r="G137" s="2035" t="s">
        <v>156</v>
      </c>
      <c r="H137" s="1020" t="s">
        <v>157</v>
      </c>
      <c r="I137" s="269" t="s">
        <v>235</v>
      </c>
      <c r="J137" s="2031" t="s">
        <v>1809</v>
      </c>
      <c r="K137" s="867"/>
      <c r="L137" s="867"/>
    </row>
    <row r="138" spans="6:12" ht="30" customHeight="1" x14ac:dyDescent="0.3">
      <c r="F138" s="2788" t="s">
        <v>236</v>
      </c>
      <c r="G138" s="2037" t="s">
        <v>237</v>
      </c>
      <c r="H138" s="257" t="s">
        <v>238</v>
      </c>
      <c r="I138" s="258" t="s">
        <v>235</v>
      </c>
      <c r="J138" s="257" t="s">
        <v>1809</v>
      </c>
      <c r="K138" s="259"/>
      <c r="L138" s="259"/>
    </row>
    <row r="139" spans="6:12" ht="33" customHeight="1" x14ac:dyDescent="0.3">
      <c r="F139" s="2790"/>
      <c r="G139" s="2038" t="s">
        <v>239</v>
      </c>
      <c r="H139" s="257" t="s">
        <v>240</v>
      </c>
      <c r="I139" s="258" t="s">
        <v>1820</v>
      </c>
      <c r="J139" s="257" t="s">
        <v>1821</v>
      </c>
      <c r="K139" s="259"/>
      <c r="L139" s="259"/>
    </row>
    <row r="140" spans="6:12" ht="23.25" customHeight="1" x14ac:dyDescent="0.3">
      <c r="F140" s="2790"/>
      <c r="G140" s="2037" t="s">
        <v>241</v>
      </c>
      <c r="H140" s="257" t="s">
        <v>242</v>
      </c>
      <c r="I140" s="260" t="s">
        <v>1822</v>
      </c>
      <c r="J140" s="649" t="s">
        <v>1823</v>
      </c>
      <c r="K140" s="259"/>
      <c r="L140" s="259"/>
    </row>
    <row r="141" spans="6:12" ht="36" customHeight="1" x14ac:dyDescent="0.3">
      <c r="F141" s="2790"/>
      <c r="G141" s="2040" t="s">
        <v>243</v>
      </c>
      <c r="H141" s="649" t="s">
        <v>244</v>
      </c>
      <c r="I141" s="260" t="s">
        <v>1822</v>
      </c>
      <c r="J141" s="649" t="s">
        <v>1823</v>
      </c>
      <c r="K141" s="261"/>
      <c r="L141" s="261"/>
    </row>
    <row r="142" spans="6:12" ht="23.25" customHeight="1" x14ac:dyDescent="0.3">
      <c r="F142" s="2790"/>
      <c r="G142" s="2040" t="s">
        <v>245</v>
      </c>
      <c r="H142" s="649" t="s">
        <v>246</v>
      </c>
      <c r="I142" s="260" t="s">
        <v>1824</v>
      </c>
      <c r="J142" s="649" t="s">
        <v>1823</v>
      </c>
      <c r="K142" s="261"/>
      <c r="L142" s="261"/>
    </row>
    <row r="143" spans="6:12" ht="23.25" customHeight="1" x14ac:dyDescent="0.3">
      <c r="F143" s="2790"/>
      <c r="G143" s="2738" t="s">
        <v>247</v>
      </c>
      <c r="H143" s="2739" t="s">
        <v>248</v>
      </c>
      <c r="I143" s="260" t="s">
        <v>249</v>
      </c>
      <c r="J143" s="649" t="s">
        <v>1825</v>
      </c>
      <c r="K143" s="261"/>
      <c r="L143" s="261"/>
    </row>
    <row r="144" spans="6:12" ht="23.25" customHeight="1" x14ac:dyDescent="0.3">
      <c r="F144" s="2790"/>
      <c r="G144" s="2738"/>
      <c r="H144" s="2739"/>
      <c r="I144" s="193" t="s">
        <v>1720</v>
      </c>
      <c r="J144" s="658" t="s">
        <v>1830</v>
      </c>
      <c r="K144" s="265"/>
      <c r="L144" s="265"/>
    </row>
    <row r="145" spans="6:12" ht="23.25" customHeight="1" x14ac:dyDescent="0.3">
      <c r="F145" s="2790"/>
      <c r="G145" s="2738"/>
      <c r="H145" s="2739"/>
      <c r="I145" s="263" t="s">
        <v>1841</v>
      </c>
      <c r="J145" s="262" t="s">
        <v>1842</v>
      </c>
      <c r="K145" s="264"/>
      <c r="L145" s="264"/>
    </row>
    <row r="146" spans="6:12" ht="33" customHeight="1" x14ac:dyDescent="0.3">
      <c r="F146" s="2790"/>
      <c r="G146" s="2037" t="s">
        <v>250</v>
      </c>
      <c r="H146" s="257" t="s">
        <v>251</v>
      </c>
      <c r="I146" s="258" t="s">
        <v>252</v>
      </c>
      <c r="J146" s="257" t="s">
        <v>1827</v>
      </c>
      <c r="K146" s="259"/>
      <c r="L146" s="259"/>
    </row>
    <row r="147" spans="6:12" ht="23.25" customHeight="1" x14ac:dyDescent="0.3">
      <c r="F147" s="2790"/>
      <c r="G147" s="2738" t="s">
        <v>253</v>
      </c>
      <c r="H147" s="2739" t="s">
        <v>254</v>
      </c>
      <c r="I147" s="260" t="s">
        <v>255</v>
      </c>
      <c r="J147" s="649" t="s">
        <v>1821</v>
      </c>
      <c r="K147" s="261"/>
      <c r="L147" s="261"/>
    </row>
    <row r="148" spans="6:12" ht="23.25" customHeight="1" x14ac:dyDescent="0.3">
      <c r="F148" s="2790"/>
      <c r="G148" s="2738"/>
      <c r="H148" s="2739"/>
      <c r="I148" s="263" t="s">
        <v>1828</v>
      </c>
      <c r="J148" s="2638" t="s">
        <v>256</v>
      </c>
      <c r="K148" s="264"/>
      <c r="L148" s="264"/>
    </row>
    <row r="149" spans="6:12" ht="23.25" customHeight="1" x14ac:dyDescent="0.3">
      <c r="F149" s="2790"/>
      <c r="G149" s="2738" t="s">
        <v>257</v>
      </c>
      <c r="H149" s="2739" t="s">
        <v>258</v>
      </c>
      <c r="I149" s="260" t="s">
        <v>1820</v>
      </c>
      <c r="J149" s="658" t="s">
        <v>1829</v>
      </c>
      <c r="K149" s="261"/>
      <c r="L149" s="261"/>
    </row>
    <row r="150" spans="6:12" ht="23.25" customHeight="1" x14ac:dyDescent="0.3">
      <c r="F150" s="2790"/>
      <c r="G150" s="2738"/>
      <c r="H150" s="2739"/>
      <c r="I150" s="263" t="s">
        <v>1721</v>
      </c>
      <c r="J150" s="262" t="s">
        <v>1830</v>
      </c>
      <c r="K150" s="264"/>
      <c r="L150" s="264"/>
    </row>
    <row r="151" spans="6:12" ht="23.25" customHeight="1" x14ac:dyDescent="0.3">
      <c r="F151" s="2790"/>
      <c r="G151" s="2738" t="s">
        <v>259</v>
      </c>
      <c r="H151" s="2739" t="s">
        <v>260</v>
      </c>
      <c r="I151" s="260" t="s">
        <v>1820</v>
      </c>
      <c r="J151" s="649" t="s">
        <v>1829</v>
      </c>
      <c r="K151" s="260"/>
      <c r="L151" s="260"/>
    </row>
    <row r="152" spans="6:12" ht="23.25" customHeight="1" x14ac:dyDescent="0.3">
      <c r="F152" s="2789"/>
      <c r="G152" s="2749"/>
      <c r="H152" s="2807"/>
      <c r="I152" s="263" t="s">
        <v>1721</v>
      </c>
      <c r="J152" s="262" t="s">
        <v>1830</v>
      </c>
      <c r="K152" s="263"/>
      <c r="L152" s="263"/>
    </row>
    <row r="153" spans="6:12" x14ac:dyDescent="0.3">
      <c r="F153" s="111"/>
      <c r="G153" s="221"/>
      <c r="H153" s="266"/>
      <c r="I153" s="68"/>
      <c r="J153" s="266"/>
      <c r="K153" s="116"/>
      <c r="L153" s="116"/>
    </row>
    <row r="154" spans="6:12" ht="31.95" customHeight="1" thickBot="1" x14ac:dyDescent="0.35">
      <c r="F154" s="2014" t="s">
        <v>1839</v>
      </c>
      <c r="G154" s="2466"/>
      <c r="H154" s="2015"/>
      <c r="I154" s="2015"/>
      <c r="J154" s="2018"/>
      <c r="K154" s="2015"/>
      <c r="L154" s="2015"/>
    </row>
    <row r="155" spans="6:12" ht="24" customHeight="1" x14ac:dyDescent="0.3">
      <c r="F155" s="2740" t="s">
        <v>155</v>
      </c>
      <c r="G155" s="2797" t="s">
        <v>156</v>
      </c>
      <c r="H155" s="2795" t="s">
        <v>157</v>
      </c>
      <c r="I155" s="68" t="s">
        <v>261</v>
      </c>
      <c r="J155" s="266" t="s">
        <v>1831</v>
      </c>
      <c r="K155" s="266"/>
      <c r="L155" s="266"/>
    </row>
    <row r="156" spans="6:12" ht="25.2" customHeight="1" x14ac:dyDescent="0.3">
      <c r="F156" s="2741"/>
      <c r="G156" s="2798"/>
      <c r="H156" s="2796"/>
      <c r="I156" s="269" t="s">
        <v>262</v>
      </c>
      <c r="J156" s="266" t="s">
        <v>1774</v>
      </c>
      <c r="K156" s="996"/>
      <c r="L156" s="996"/>
    </row>
    <row r="157" spans="6:12" ht="47.25" customHeight="1" x14ac:dyDescent="0.3">
      <c r="F157" s="2788" t="s">
        <v>263</v>
      </c>
      <c r="G157" s="2037" t="s">
        <v>264</v>
      </c>
      <c r="H157" s="931" t="s">
        <v>265</v>
      </c>
      <c r="I157" s="1021"/>
      <c r="J157" s="2639"/>
      <c r="K157" s="954" t="s">
        <v>164</v>
      </c>
      <c r="L157" s="954" t="s">
        <v>266</v>
      </c>
    </row>
    <row r="158" spans="6:12" ht="47.25" customHeight="1" x14ac:dyDescent="0.3">
      <c r="F158" s="2789"/>
      <c r="G158" s="2038" t="s">
        <v>267</v>
      </c>
      <c r="H158" s="267" t="s">
        <v>268</v>
      </c>
      <c r="I158" s="1022"/>
      <c r="J158" s="2640"/>
      <c r="K158" s="268" t="s">
        <v>164</v>
      </c>
      <c r="L158" s="268" t="s">
        <v>269</v>
      </c>
    </row>
    <row r="159" spans="6:12" ht="25.8" customHeight="1" x14ac:dyDescent="0.3">
      <c r="F159" s="2740"/>
      <c r="G159" s="2036" t="s">
        <v>270</v>
      </c>
      <c r="H159" s="996" t="s">
        <v>271</v>
      </c>
      <c r="I159" s="269" t="s">
        <v>1722</v>
      </c>
      <c r="J159" s="996" t="s">
        <v>1832</v>
      </c>
      <c r="K159" s="1023"/>
      <c r="L159" s="1024"/>
    </row>
    <row r="160" spans="6:12" ht="39.6" customHeight="1" x14ac:dyDescent="0.3">
      <c r="F160" s="2740"/>
      <c r="G160" s="2039" t="s">
        <v>272</v>
      </c>
      <c r="H160" s="270" t="s">
        <v>273</v>
      </c>
      <c r="I160" s="271" t="s">
        <v>1833</v>
      </c>
      <c r="J160" s="270" t="s">
        <v>1834</v>
      </c>
      <c r="K160" s="1025" t="s">
        <v>164</v>
      </c>
      <c r="L160" s="1025" t="s">
        <v>274</v>
      </c>
    </row>
    <row r="161" spans="6:12" ht="28.2" customHeight="1" x14ac:dyDescent="0.3">
      <c r="F161" s="2741"/>
      <c r="G161" s="2036" t="s">
        <v>275</v>
      </c>
      <c r="H161" s="996" t="s">
        <v>276</v>
      </c>
      <c r="I161" s="269" t="s">
        <v>85</v>
      </c>
      <c r="J161" s="996" t="s">
        <v>1835</v>
      </c>
      <c r="K161" s="1026"/>
      <c r="L161" s="1026"/>
    </row>
    <row r="162" spans="6:12" ht="27" customHeight="1" x14ac:dyDescent="0.3">
      <c r="F162" s="2788" t="s">
        <v>277</v>
      </c>
      <c r="G162" s="2037" t="s">
        <v>278</v>
      </c>
      <c r="H162" s="257" t="s">
        <v>279</v>
      </c>
      <c r="I162" s="258" t="s">
        <v>1722</v>
      </c>
      <c r="J162" s="257" t="s">
        <v>1836</v>
      </c>
      <c r="K162" s="1027"/>
      <c r="L162" s="1028"/>
    </row>
    <row r="163" spans="6:12" ht="28.2" customHeight="1" x14ac:dyDescent="0.3">
      <c r="F163" s="2790"/>
      <c r="G163" s="2738" t="s">
        <v>280</v>
      </c>
      <c r="H163" s="2739" t="s">
        <v>281</v>
      </c>
      <c r="I163" s="260" t="s">
        <v>1837</v>
      </c>
      <c r="J163" s="649" t="s">
        <v>1838</v>
      </c>
      <c r="K163" s="261"/>
      <c r="L163" s="261"/>
    </row>
    <row r="164" spans="6:12" ht="28.2" customHeight="1" x14ac:dyDescent="0.3">
      <c r="F164" s="2790"/>
      <c r="G164" s="2804"/>
      <c r="H164" s="2805"/>
      <c r="I164" s="263" t="s">
        <v>1722</v>
      </c>
      <c r="J164" s="262" t="s">
        <v>1840</v>
      </c>
      <c r="K164" s="264"/>
      <c r="L164" s="264"/>
    </row>
    <row r="165" spans="6:12" ht="47.25" customHeight="1" x14ac:dyDescent="0.3">
      <c r="F165" s="2789"/>
      <c r="G165" s="2038" t="s">
        <v>282</v>
      </c>
      <c r="H165" s="262" t="s">
        <v>283</v>
      </c>
      <c r="I165" s="1022"/>
      <c r="J165" s="2640"/>
      <c r="K165" s="1029" t="s">
        <v>164</v>
      </c>
      <c r="L165" s="268" t="s">
        <v>284</v>
      </c>
    </row>
    <row r="166" spans="6:12" ht="45" customHeight="1" x14ac:dyDescent="0.3">
      <c r="F166" s="248" t="s">
        <v>285</v>
      </c>
      <c r="G166" s="2041" t="s">
        <v>286</v>
      </c>
      <c r="H166" s="270" t="s">
        <v>287</v>
      </c>
      <c r="I166" s="1030"/>
      <c r="J166" s="2641"/>
      <c r="K166" s="1025" t="s">
        <v>164</v>
      </c>
      <c r="L166" s="1025" t="s">
        <v>224</v>
      </c>
    </row>
    <row r="167" spans="6:12" ht="29.4" customHeight="1" x14ac:dyDescent="0.3">
      <c r="F167" s="2788" t="s">
        <v>288</v>
      </c>
      <c r="G167" s="2037" t="s">
        <v>289</v>
      </c>
      <c r="H167" s="257" t="s">
        <v>290</v>
      </c>
      <c r="I167" s="258" t="s">
        <v>1702</v>
      </c>
      <c r="J167" s="257" t="s">
        <v>1773</v>
      </c>
      <c r="K167" s="259"/>
      <c r="L167" s="259"/>
    </row>
    <row r="168" spans="6:12" ht="27.6" x14ac:dyDescent="0.3">
      <c r="F168" s="2788"/>
      <c r="G168" s="2038" t="s">
        <v>291</v>
      </c>
      <c r="H168" s="262" t="s">
        <v>292</v>
      </c>
      <c r="I168" s="1022"/>
      <c r="J168" s="2640"/>
      <c r="K168" s="268" t="s">
        <v>164</v>
      </c>
      <c r="L168" s="268" t="s">
        <v>284</v>
      </c>
    </row>
    <row r="169" spans="6:12" hidden="1" x14ac:dyDescent="0.3">
      <c r="F169" s="2744" t="s">
        <v>293</v>
      </c>
      <c r="G169" s="2808" t="s">
        <v>294</v>
      </c>
      <c r="H169" s="2806" t="s">
        <v>295</v>
      </c>
      <c r="I169" s="2799" t="s">
        <v>296</v>
      </c>
      <c r="J169" s="846"/>
      <c r="K169" s="866"/>
      <c r="L169" s="866"/>
    </row>
    <row r="170" spans="6:12" hidden="1" x14ac:dyDescent="0.3">
      <c r="F170" s="2744"/>
      <c r="G170" s="2808"/>
      <c r="H170" s="2806"/>
      <c r="I170" s="2800"/>
      <c r="J170" s="2553"/>
      <c r="K170" s="867"/>
      <c r="L170" s="867"/>
    </row>
    <row r="171" spans="6:12" ht="27.6" customHeight="1" x14ac:dyDescent="0.3">
      <c r="F171" s="2551" t="s">
        <v>297</v>
      </c>
      <c r="G171" s="2040" t="s">
        <v>189</v>
      </c>
      <c r="H171" s="649" t="s">
        <v>298</v>
      </c>
      <c r="I171" s="263" t="s">
        <v>1702</v>
      </c>
      <c r="J171" s="649" t="s">
        <v>1773</v>
      </c>
      <c r="K171" s="261"/>
      <c r="L171" s="261"/>
    </row>
    <row r="172" spans="6:12" ht="39" customHeight="1" x14ac:dyDescent="0.3">
      <c r="F172" s="2029" t="s">
        <v>299</v>
      </c>
      <c r="G172" s="2041" t="s">
        <v>300</v>
      </c>
      <c r="H172" s="660" t="s">
        <v>301</v>
      </c>
      <c r="I172" s="661" t="s">
        <v>1867</v>
      </c>
      <c r="J172" s="660"/>
      <c r="K172" s="662"/>
      <c r="L172" s="662"/>
    </row>
    <row r="173" spans="6:12" ht="24.75" customHeight="1" x14ac:dyDescent="0.3">
      <c r="F173" s="2788" t="s">
        <v>297</v>
      </c>
      <c r="G173" s="2040" t="s">
        <v>189</v>
      </c>
      <c r="H173" s="649" t="s">
        <v>302</v>
      </c>
      <c r="I173" s="260" t="s">
        <v>1702</v>
      </c>
      <c r="J173" s="649" t="s">
        <v>1832</v>
      </c>
      <c r="K173" s="657"/>
      <c r="L173" s="261"/>
    </row>
    <row r="174" spans="6:12" ht="24.75" customHeight="1" x14ac:dyDescent="0.3">
      <c r="F174" s="2790"/>
      <c r="G174" s="2042" t="s">
        <v>189</v>
      </c>
      <c r="H174" s="658" t="s">
        <v>303</v>
      </c>
      <c r="I174" s="193" t="s">
        <v>1702</v>
      </c>
      <c r="J174" s="658" t="s">
        <v>1832</v>
      </c>
      <c r="K174" s="659"/>
      <c r="L174" s="265"/>
    </row>
    <row r="175" spans="6:12" ht="24.75" customHeight="1" x14ac:dyDescent="0.3">
      <c r="F175" s="2789"/>
      <c r="G175" s="2038" t="s">
        <v>189</v>
      </c>
      <c r="H175" s="262" t="s">
        <v>304</v>
      </c>
      <c r="I175" s="263" t="s">
        <v>1702</v>
      </c>
      <c r="J175" s="262" t="s">
        <v>1832</v>
      </c>
      <c r="K175" s="268"/>
      <c r="L175" s="264"/>
    </row>
    <row r="176" spans="6:12" x14ac:dyDescent="0.3">
      <c r="F176" s="111"/>
      <c r="G176" s="221"/>
      <c r="H176" s="266"/>
      <c r="I176" s="199"/>
      <c r="J176" s="2642"/>
      <c r="K176" s="43"/>
      <c r="L176" s="40"/>
    </row>
    <row r="177" spans="6:12" ht="32.25" customHeight="1" thickBot="1" x14ac:dyDescent="0.35">
      <c r="F177" s="2016" t="s">
        <v>1723</v>
      </c>
      <c r="G177" s="2017"/>
      <c r="H177" s="2018"/>
      <c r="I177" s="2015"/>
      <c r="J177" s="2018"/>
      <c r="K177" s="2015"/>
      <c r="L177" s="2015"/>
    </row>
    <row r="178" spans="6:12" ht="33" customHeight="1" x14ac:dyDescent="0.3">
      <c r="F178" s="667" t="s">
        <v>155</v>
      </c>
      <c r="G178" s="2003" t="s">
        <v>156</v>
      </c>
      <c r="H178" s="2370" t="s">
        <v>157</v>
      </c>
      <c r="I178" s="225" t="s">
        <v>1868</v>
      </c>
      <c r="J178" s="222" t="s">
        <v>1870</v>
      </c>
      <c r="K178" s="226"/>
      <c r="L178" s="227"/>
    </row>
    <row r="179" spans="6:12" ht="42.75" customHeight="1" x14ac:dyDescent="0.3">
      <c r="F179" s="2790" t="s">
        <v>305</v>
      </c>
      <c r="G179" s="2791" t="s">
        <v>306</v>
      </c>
      <c r="H179" s="2793" t="s">
        <v>307</v>
      </c>
      <c r="I179" s="277" t="s">
        <v>1873</v>
      </c>
      <c r="J179" s="276" t="s">
        <v>1874</v>
      </c>
      <c r="K179" s="2786" t="s">
        <v>164</v>
      </c>
      <c r="L179" s="2786" t="s">
        <v>308</v>
      </c>
    </row>
    <row r="180" spans="6:12" ht="23.25" customHeight="1" x14ac:dyDescent="0.3">
      <c r="F180" s="2790"/>
      <c r="G180" s="2792"/>
      <c r="H180" s="2794"/>
      <c r="I180" s="274" t="s">
        <v>1875</v>
      </c>
      <c r="J180" s="267" t="s">
        <v>1876</v>
      </c>
      <c r="K180" s="2787"/>
      <c r="L180" s="2787"/>
    </row>
    <row r="181" spans="6:12" ht="55.2" customHeight="1" x14ac:dyDescent="0.3">
      <c r="F181" s="2789"/>
      <c r="G181" s="2467" t="s">
        <v>309</v>
      </c>
      <c r="H181" s="2597" t="s">
        <v>310</v>
      </c>
      <c r="I181" s="263" t="s">
        <v>311</v>
      </c>
      <c r="J181" s="262" t="s">
        <v>1879</v>
      </c>
      <c r="K181" s="268" t="s">
        <v>164</v>
      </c>
      <c r="L181" s="268" t="s">
        <v>312</v>
      </c>
    </row>
    <row r="182" spans="6:12" ht="31.2" customHeight="1" x14ac:dyDescent="0.3">
      <c r="F182" s="248" t="s">
        <v>313</v>
      </c>
      <c r="G182" s="2002" t="s">
        <v>314</v>
      </c>
      <c r="H182" s="248" t="s">
        <v>315</v>
      </c>
      <c r="I182" s="271" t="s">
        <v>1871</v>
      </c>
      <c r="J182" s="270" t="s">
        <v>1869</v>
      </c>
      <c r="K182" s="275"/>
      <c r="L182" s="182"/>
    </row>
    <row r="183" spans="6:12" ht="44.25" customHeight="1" x14ac:dyDescent="0.3">
      <c r="F183" s="2552" t="s">
        <v>316</v>
      </c>
      <c r="G183" s="2467" t="s">
        <v>317</v>
      </c>
      <c r="H183" s="2597" t="s">
        <v>318</v>
      </c>
      <c r="I183" s="263" t="s">
        <v>1871</v>
      </c>
      <c r="J183" s="262" t="s">
        <v>1869</v>
      </c>
      <c r="K183" s="268"/>
      <c r="L183" s="268"/>
    </row>
    <row r="184" spans="6:12" ht="31.2" customHeight="1" x14ac:dyDescent="0.3">
      <c r="F184" s="248" t="s">
        <v>319</v>
      </c>
      <c r="G184" s="2002" t="s">
        <v>320</v>
      </c>
      <c r="H184" s="248" t="s">
        <v>321</v>
      </c>
      <c r="I184" s="271" t="s">
        <v>1871</v>
      </c>
      <c r="J184" s="270" t="s">
        <v>1869</v>
      </c>
      <c r="K184" s="275"/>
      <c r="L184" s="182"/>
    </row>
    <row r="185" spans="6:12" x14ac:dyDescent="0.3">
      <c r="F185" s="112"/>
      <c r="G185" s="272"/>
      <c r="H185" s="273"/>
      <c r="I185" s="200"/>
      <c r="J185" s="2643"/>
      <c r="K185" s="110"/>
      <c r="L185" s="110"/>
    </row>
    <row r="186" spans="6:12" ht="32.25" customHeight="1" thickBot="1" x14ac:dyDescent="0.35">
      <c r="F186" s="2016" t="s">
        <v>1724</v>
      </c>
      <c r="G186" s="2017"/>
      <c r="H186" s="2018"/>
      <c r="I186" s="2015"/>
      <c r="J186" s="2018"/>
      <c r="K186" s="2015"/>
      <c r="L186" s="2015"/>
    </row>
    <row r="187" spans="6:12" ht="33" customHeight="1" x14ac:dyDescent="0.3">
      <c r="F187" s="667" t="s">
        <v>155</v>
      </c>
      <c r="G187" s="2003" t="s">
        <v>156</v>
      </c>
      <c r="H187" s="2370" t="s">
        <v>157</v>
      </c>
      <c r="I187" s="225" t="s">
        <v>322</v>
      </c>
      <c r="J187" s="222" t="s">
        <v>1880</v>
      </c>
      <c r="K187" s="226"/>
      <c r="L187" s="227"/>
    </row>
    <row r="188" spans="6:12" ht="32.25" customHeight="1" x14ac:dyDescent="0.3">
      <c r="F188" s="2788" t="s">
        <v>323</v>
      </c>
      <c r="G188" s="2598" t="s">
        <v>324</v>
      </c>
      <c r="H188" s="2599" t="s">
        <v>325</v>
      </c>
      <c r="I188" s="277" t="s">
        <v>326</v>
      </c>
      <c r="J188" s="276" t="s">
        <v>1881</v>
      </c>
      <c r="K188" s="278" t="s">
        <v>164</v>
      </c>
      <c r="L188" s="278" t="s">
        <v>224</v>
      </c>
    </row>
    <row r="189" spans="6:12" ht="32.25" customHeight="1" x14ac:dyDescent="0.3">
      <c r="F189" s="2789"/>
      <c r="G189" s="2600" t="s">
        <v>327</v>
      </c>
      <c r="H189" s="2601" t="s">
        <v>328</v>
      </c>
      <c r="I189" s="258"/>
      <c r="J189" s="257"/>
      <c r="K189" s="932" t="s">
        <v>164</v>
      </c>
      <c r="L189" s="932" t="s">
        <v>224</v>
      </c>
    </row>
    <row r="190" spans="6:12" x14ac:dyDescent="0.3">
      <c r="G190" s="235"/>
    </row>
    <row r="191" spans="6:12" x14ac:dyDescent="0.3">
      <c r="G191" s="235"/>
    </row>
    <row r="192" spans="6:12" ht="45.75" customHeight="1" x14ac:dyDescent="0.3">
      <c r="F192" s="279" t="s">
        <v>7</v>
      </c>
      <c r="G192" s="280"/>
      <c r="H192" s="281"/>
      <c r="I192" s="282"/>
      <c r="J192" s="2644"/>
      <c r="K192" s="283"/>
      <c r="L192" s="284"/>
    </row>
    <row r="193" spans="6:12" ht="14.4" customHeight="1" x14ac:dyDescent="0.3">
      <c r="F193" s="2698"/>
      <c r="G193" s="2699"/>
      <c r="H193" s="2700"/>
      <c r="I193" s="2701"/>
      <c r="J193" s="2702"/>
      <c r="K193" s="2703"/>
      <c r="L193" s="2704"/>
    </row>
    <row r="194" spans="6:12" ht="35.4" customHeight="1" thickBot="1" x14ac:dyDescent="0.35">
      <c r="F194" s="409" t="s">
        <v>1923</v>
      </c>
      <c r="G194" s="285"/>
      <c r="H194" s="286"/>
      <c r="I194" s="287"/>
      <c r="J194" s="286"/>
      <c r="K194" s="287"/>
      <c r="L194" s="287"/>
    </row>
    <row r="195" spans="6:12" ht="45.75" customHeight="1" x14ac:dyDescent="0.3">
      <c r="F195" s="2030" t="s">
        <v>155</v>
      </c>
      <c r="G195" s="2019" t="s">
        <v>156</v>
      </c>
      <c r="H195" s="2026" t="s">
        <v>157</v>
      </c>
      <c r="I195" s="301" t="s">
        <v>384</v>
      </c>
      <c r="J195" s="288" t="s">
        <v>1913</v>
      </c>
      <c r="K195" s="302"/>
      <c r="L195" s="303"/>
    </row>
    <row r="196" spans="6:12" ht="45.75" customHeight="1" x14ac:dyDescent="0.3">
      <c r="F196" s="2027" t="s">
        <v>192</v>
      </c>
      <c r="G196" s="2020" t="s">
        <v>195</v>
      </c>
      <c r="H196" s="2602" t="s">
        <v>196</v>
      </c>
      <c r="I196" s="305" t="s">
        <v>1914</v>
      </c>
      <c r="J196" s="304" t="s">
        <v>1804</v>
      </c>
      <c r="K196" s="297"/>
      <c r="L196" s="306"/>
    </row>
    <row r="197" spans="6:12" ht="35.4" customHeight="1" x14ac:dyDescent="0.3">
      <c r="F197" s="2744" t="s">
        <v>385</v>
      </c>
      <c r="G197" s="2812" t="s">
        <v>386</v>
      </c>
      <c r="H197" s="2758" t="s">
        <v>387</v>
      </c>
      <c r="I197" s="228" t="s">
        <v>1915</v>
      </c>
      <c r="J197" s="2557" t="s">
        <v>1916</v>
      </c>
      <c r="K197" s="220"/>
      <c r="L197" s="229"/>
    </row>
    <row r="198" spans="6:12" ht="35.4" customHeight="1" x14ac:dyDescent="0.3">
      <c r="F198" s="2740"/>
      <c r="G198" s="2743"/>
      <c r="H198" s="2815"/>
      <c r="I198" s="225" t="s">
        <v>1685</v>
      </c>
      <c r="J198" s="222" t="s">
        <v>1886</v>
      </c>
      <c r="K198" s="226"/>
      <c r="L198" s="227"/>
    </row>
    <row r="199" spans="6:12" ht="35.4" customHeight="1" x14ac:dyDescent="0.3">
      <c r="F199" s="2740"/>
      <c r="G199" s="2812" t="s">
        <v>388</v>
      </c>
      <c r="H199" s="2816" t="s">
        <v>389</v>
      </c>
      <c r="I199" s="2818" t="s">
        <v>390</v>
      </c>
      <c r="J199" s="997"/>
      <c r="K199" s="1031"/>
      <c r="L199" s="1032"/>
    </row>
    <row r="200" spans="6:12" ht="35.4" customHeight="1" x14ac:dyDescent="0.3">
      <c r="F200" s="2740"/>
      <c r="G200" s="2743"/>
      <c r="H200" s="2817"/>
      <c r="I200" s="2819"/>
      <c r="J200" s="1020"/>
      <c r="K200" s="1026"/>
      <c r="L200" s="1033"/>
    </row>
    <row r="201" spans="6:12" ht="35.4" customHeight="1" x14ac:dyDescent="0.3">
      <c r="F201" s="2740"/>
      <c r="G201" s="2007" t="s">
        <v>391</v>
      </c>
      <c r="H201" s="2603" t="s">
        <v>392</v>
      </c>
      <c r="I201" s="505"/>
      <c r="J201" s="2647"/>
      <c r="K201" s="953" t="s">
        <v>164</v>
      </c>
      <c r="L201" s="953" t="s">
        <v>224</v>
      </c>
    </row>
    <row r="202" spans="6:12" ht="35.4" customHeight="1" x14ac:dyDescent="0.3">
      <c r="F202" s="2740"/>
      <c r="G202" s="2002" t="s">
        <v>393</v>
      </c>
      <c r="H202" s="2604" t="s">
        <v>394</v>
      </c>
      <c r="I202" s="1034"/>
      <c r="J202" s="2648"/>
      <c r="K202" s="1035" t="s">
        <v>164</v>
      </c>
      <c r="L202" s="1035" t="s">
        <v>224</v>
      </c>
    </row>
    <row r="203" spans="6:12" ht="35.4" customHeight="1" x14ac:dyDescent="0.3">
      <c r="F203" s="2741"/>
      <c r="G203" s="2003" t="s">
        <v>395</v>
      </c>
      <c r="H203" s="2370" t="s">
        <v>396</v>
      </c>
      <c r="I203" s="224"/>
      <c r="J203" s="2649"/>
      <c r="K203" s="226" t="s">
        <v>164</v>
      </c>
      <c r="L203" s="226" t="s">
        <v>224</v>
      </c>
    </row>
    <row r="204" spans="6:12" ht="33" customHeight="1" x14ac:dyDescent="0.3">
      <c r="F204" s="2745" t="s">
        <v>350</v>
      </c>
      <c r="G204" s="2747" t="s">
        <v>397</v>
      </c>
      <c r="H204" s="2832" t="s">
        <v>398</v>
      </c>
      <c r="I204" s="307" t="s">
        <v>399</v>
      </c>
      <c r="J204" s="2555" t="s">
        <v>1917</v>
      </c>
      <c r="K204" s="308"/>
      <c r="L204" s="309"/>
    </row>
    <row r="205" spans="6:12" ht="33" customHeight="1" x14ac:dyDescent="0.3">
      <c r="F205" s="2830"/>
      <c r="G205" s="2748"/>
      <c r="H205" s="2833"/>
      <c r="I205" s="310" t="s">
        <v>1685</v>
      </c>
      <c r="J205" s="2556" t="s">
        <v>1886</v>
      </c>
      <c r="K205" s="311"/>
      <c r="L205" s="312"/>
    </row>
    <row r="206" spans="6:12" ht="33" customHeight="1" x14ac:dyDescent="0.3">
      <c r="F206" s="2830"/>
      <c r="G206" s="2747" t="s">
        <v>400</v>
      </c>
      <c r="H206" s="2832" t="s">
        <v>401</v>
      </c>
      <c r="I206" s="307" t="s">
        <v>399</v>
      </c>
      <c r="J206" s="2555" t="s">
        <v>1917</v>
      </c>
      <c r="K206" s="308"/>
      <c r="L206" s="309"/>
    </row>
    <row r="207" spans="6:12" ht="33" customHeight="1" x14ac:dyDescent="0.3">
      <c r="F207" s="2830"/>
      <c r="G207" s="2748"/>
      <c r="H207" s="2833"/>
      <c r="I207" s="310" t="s">
        <v>1685</v>
      </c>
      <c r="J207" s="2556" t="s">
        <v>1886</v>
      </c>
      <c r="K207" s="311"/>
      <c r="L207" s="312"/>
    </row>
    <row r="208" spans="6:12" ht="33" customHeight="1" x14ac:dyDescent="0.3">
      <c r="F208" s="2830"/>
      <c r="G208" s="2020" t="s">
        <v>402</v>
      </c>
      <c r="H208" s="2602" t="s">
        <v>403</v>
      </c>
      <c r="I208" s="313"/>
      <c r="J208" s="2650"/>
      <c r="K208" s="297" t="s">
        <v>164</v>
      </c>
      <c r="L208" s="297" t="s">
        <v>224</v>
      </c>
    </row>
    <row r="209" spans="6:12" ht="33" customHeight="1" x14ac:dyDescent="0.3">
      <c r="F209" s="2830"/>
      <c r="G209" s="2747" t="s">
        <v>404</v>
      </c>
      <c r="H209" s="2832" t="s">
        <v>405</v>
      </c>
      <c r="I209" s="307" t="s">
        <v>399</v>
      </c>
      <c r="J209" s="2555" t="s">
        <v>1917</v>
      </c>
      <c r="K209" s="308"/>
      <c r="L209" s="309"/>
    </row>
    <row r="210" spans="6:12" ht="33" customHeight="1" x14ac:dyDescent="0.3">
      <c r="F210" s="2830"/>
      <c r="G210" s="2748"/>
      <c r="H210" s="2833"/>
      <c r="I210" s="310" t="s">
        <v>1685</v>
      </c>
      <c r="J210" s="2556" t="s">
        <v>1886</v>
      </c>
      <c r="K210" s="311"/>
      <c r="L210" s="312"/>
    </row>
    <row r="211" spans="6:12" ht="33" customHeight="1" x14ac:dyDescent="0.3">
      <c r="F211" s="2830"/>
      <c r="G211" s="2020" t="s">
        <v>406</v>
      </c>
      <c r="H211" s="2602" t="s">
        <v>407</v>
      </c>
      <c r="I211" s="2663" t="s">
        <v>1921</v>
      </c>
      <c r="J211" s="304" t="s">
        <v>1922</v>
      </c>
      <c r="K211" s="297" t="s">
        <v>164</v>
      </c>
      <c r="L211" s="297" t="s">
        <v>408</v>
      </c>
    </row>
    <row r="212" spans="6:12" ht="33" customHeight="1" x14ac:dyDescent="0.3">
      <c r="F212" s="2831"/>
      <c r="G212" s="2022" t="s">
        <v>409</v>
      </c>
      <c r="H212" s="2605" t="s">
        <v>410</v>
      </c>
      <c r="I212" s="314"/>
      <c r="J212" s="2651"/>
      <c r="K212" s="315" t="s">
        <v>164</v>
      </c>
      <c r="L212" s="315" t="s">
        <v>224</v>
      </c>
    </row>
    <row r="213" spans="6:12" ht="24.6" x14ac:dyDescent="0.3">
      <c r="F213" s="2698"/>
      <c r="G213" s="2699"/>
      <c r="H213" s="2700"/>
      <c r="I213" s="2701"/>
      <c r="J213" s="2702"/>
      <c r="K213" s="2703"/>
      <c r="L213" s="2704"/>
    </row>
    <row r="214" spans="6:12" ht="32.25" customHeight="1" thickBot="1" x14ac:dyDescent="0.35">
      <c r="F214" s="409" t="s">
        <v>329</v>
      </c>
      <c r="G214" s="285"/>
      <c r="H214" s="286"/>
      <c r="I214" s="287"/>
      <c r="J214" s="286"/>
      <c r="K214" s="287"/>
      <c r="L214" s="287"/>
    </row>
    <row r="215" spans="6:12" ht="33" customHeight="1" x14ac:dyDescent="0.3">
      <c r="F215" s="2030" t="s">
        <v>155</v>
      </c>
      <c r="G215" s="2019" t="s">
        <v>156</v>
      </c>
      <c r="H215" s="2026" t="s">
        <v>157</v>
      </c>
      <c r="I215" s="289" t="s">
        <v>330</v>
      </c>
      <c r="J215" s="2645" t="s">
        <v>1882</v>
      </c>
      <c r="K215" s="290"/>
      <c r="L215" s="290"/>
    </row>
    <row r="216" spans="6:12" ht="23.25" customHeight="1" x14ac:dyDescent="0.3">
      <c r="F216" s="2745" t="s">
        <v>331</v>
      </c>
      <c r="G216" s="2747" t="s">
        <v>332</v>
      </c>
      <c r="H216" s="2745" t="s">
        <v>333</v>
      </c>
      <c r="I216" s="291" t="s">
        <v>334</v>
      </c>
      <c r="J216" s="845" t="s">
        <v>1883</v>
      </c>
      <c r="K216" s="299"/>
      <c r="L216" s="292"/>
    </row>
    <row r="217" spans="6:12" ht="23.25" customHeight="1" x14ac:dyDescent="0.3">
      <c r="F217" s="2830"/>
      <c r="G217" s="2748"/>
      <c r="H217" s="2746"/>
      <c r="I217" s="293" t="s">
        <v>1688</v>
      </c>
      <c r="J217" s="2550" t="s">
        <v>1884</v>
      </c>
      <c r="K217" s="300"/>
      <c r="L217" s="294"/>
    </row>
    <row r="218" spans="6:12" ht="41.4" x14ac:dyDescent="0.3">
      <c r="F218" s="2830"/>
      <c r="G218" s="2021" t="s">
        <v>335</v>
      </c>
      <c r="H218" s="2027" t="s">
        <v>336</v>
      </c>
      <c r="I218" s="291" t="s">
        <v>334</v>
      </c>
      <c r="J218" s="845"/>
      <c r="K218" s="308" t="s">
        <v>164</v>
      </c>
      <c r="L218" s="299" t="s">
        <v>337</v>
      </c>
    </row>
    <row r="219" spans="6:12" ht="41.4" x14ac:dyDescent="0.3">
      <c r="F219" s="2830"/>
      <c r="G219" s="2020" t="s">
        <v>338</v>
      </c>
      <c r="H219" s="2027" t="s">
        <v>339</v>
      </c>
      <c r="I219" s="291" t="s">
        <v>334</v>
      </c>
      <c r="J219" s="845"/>
      <c r="K219" s="297" t="s">
        <v>164</v>
      </c>
      <c r="L219" s="298" t="s">
        <v>340</v>
      </c>
    </row>
    <row r="220" spans="6:12" ht="23.25" customHeight="1" x14ac:dyDescent="0.3">
      <c r="F220" s="2830"/>
      <c r="G220" s="2747" t="s">
        <v>341</v>
      </c>
      <c r="H220" s="2745" t="s">
        <v>342</v>
      </c>
      <c r="I220" s="291" t="s">
        <v>343</v>
      </c>
      <c r="J220" s="845"/>
      <c r="K220" s="299"/>
      <c r="L220" s="292"/>
    </row>
    <row r="221" spans="6:12" ht="23.25" customHeight="1" x14ac:dyDescent="0.3">
      <c r="F221" s="2746"/>
      <c r="G221" s="2748"/>
      <c r="H221" s="2746"/>
      <c r="I221" s="293" t="s">
        <v>1688</v>
      </c>
      <c r="J221" s="2550"/>
      <c r="K221" s="300"/>
      <c r="L221" s="294"/>
    </row>
    <row r="222" spans="6:12" ht="35.4" customHeight="1" x14ac:dyDescent="0.3">
      <c r="F222" s="2734" t="s">
        <v>344</v>
      </c>
      <c r="G222" s="2024" t="s">
        <v>345</v>
      </c>
      <c r="H222" s="2029" t="s">
        <v>346</v>
      </c>
      <c r="I222" s="2658" t="s">
        <v>1689</v>
      </c>
      <c r="J222" s="660" t="s">
        <v>1884</v>
      </c>
      <c r="K222" s="2659"/>
      <c r="L222" s="662"/>
    </row>
    <row r="223" spans="6:12" ht="47.4" customHeight="1" x14ac:dyDescent="0.3">
      <c r="F223" s="2735"/>
      <c r="G223" s="2025" t="s">
        <v>347</v>
      </c>
      <c r="H223" s="2028" t="s">
        <v>348</v>
      </c>
      <c r="I223" s="462"/>
      <c r="J223" s="2553"/>
      <c r="K223" s="2655" t="s">
        <v>164</v>
      </c>
      <c r="L223" s="466" t="s">
        <v>224</v>
      </c>
    </row>
    <row r="224" spans="6:12" ht="15" customHeight="1" x14ac:dyDescent="0.3">
      <c r="F224" s="2698"/>
      <c r="G224" s="2699"/>
      <c r="H224" s="2700"/>
      <c r="I224" s="2701"/>
      <c r="J224" s="2702"/>
      <c r="K224" s="2703"/>
      <c r="L224" s="2704"/>
    </row>
    <row r="225" spans="6:12" ht="32.25" customHeight="1" thickBot="1" x14ac:dyDescent="0.35">
      <c r="F225" s="409" t="s">
        <v>370</v>
      </c>
      <c r="G225" s="285"/>
      <c r="H225" s="286"/>
      <c r="I225" s="287"/>
      <c r="J225" s="286"/>
      <c r="K225" s="287"/>
      <c r="L225" s="287"/>
    </row>
    <row r="226" spans="6:12" ht="33" customHeight="1" x14ac:dyDescent="0.3">
      <c r="F226" s="2030" t="s">
        <v>155</v>
      </c>
      <c r="G226" s="2019" t="s">
        <v>156</v>
      </c>
      <c r="H226" s="288" t="s">
        <v>157</v>
      </c>
      <c r="I226" s="289" t="s">
        <v>371</v>
      </c>
      <c r="J226" s="2645" t="s">
        <v>1902</v>
      </c>
      <c r="K226" s="290"/>
      <c r="L226" s="290"/>
    </row>
    <row r="227" spans="6:12" ht="45.75" customHeight="1" x14ac:dyDescent="0.3">
      <c r="F227" s="2827" t="s">
        <v>372</v>
      </c>
      <c r="G227" s="2020" t="s">
        <v>373</v>
      </c>
      <c r="H227" s="295" t="s">
        <v>374</v>
      </c>
      <c r="I227" s="296" t="s">
        <v>375</v>
      </c>
      <c r="J227" s="295" t="s">
        <v>1904</v>
      </c>
      <c r="K227" s="297" t="s">
        <v>164</v>
      </c>
      <c r="L227" s="298" t="s">
        <v>376</v>
      </c>
    </row>
    <row r="228" spans="6:12" ht="23.25" customHeight="1" x14ac:dyDescent="0.3">
      <c r="F228" s="2828"/>
      <c r="G228" s="2021" t="s">
        <v>377</v>
      </c>
      <c r="H228" s="845" t="s">
        <v>378</v>
      </c>
      <c r="I228" s="291" t="s">
        <v>379</v>
      </c>
      <c r="J228" s="845" t="s">
        <v>1906</v>
      </c>
      <c r="K228" s="292"/>
      <c r="L228" s="292"/>
    </row>
    <row r="229" spans="6:12" ht="23.25" customHeight="1" x14ac:dyDescent="0.3">
      <c r="F229" s="2828"/>
      <c r="G229" s="2747" t="s">
        <v>380</v>
      </c>
      <c r="H229" s="2825" t="s">
        <v>381</v>
      </c>
      <c r="I229" s="291" t="s">
        <v>1910</v>
      </c>
      <c r="J229" s="845" t="s">
        <v>1912</v>
      </c>
      <c r="K229" s="292"/>
      <c r="L229" s="292"/>
    </row>
    <row r="230" spans="6:12" ht="23.25" customHeight="1" x14ac:dyDescent="0.3">
      <c r="F230" s="2828"/>
      <c r="G230" s="2748"/>
      <c r="H230" s="2826"/>
      <c r="I230" s="293" t="s">
        <v>1691</v>
      </c>
      <c r="J230" s="2550" t="s">
        <v>1908</v>
      </c>
      <c r="K230" s="294"/>
      <c r="L230" s="294"/>
    </row>
    <row r="231" spans="6:12" ht="23.25" customHeight="1" x14ac:dyDescent="0.3">
      <c r="F231" s="2828"/>
      <c r="G231" s="2747" t="s">
        <v>382</v>
      </c>
      <c r="H231" s="2825" t="s">
        <v>383</v>
      </c>
      <c r="I231" s="291" t="s">
        <v>1910</v>
      </c>
      <c r="J231" s="845" t="s">
        <v>1912</v>
      </c>
      <c r="K231" s="292"/>
      <c r="L231" s="292"/>
    </row>
    <row r="232" spans="6:12" ht="22.95" customHeight="1" x14ac:dyDescent="0.3">
      <c r="F232" s="2828"/>
      <c r="G232" s="2748"/>
      <c r="H232" s="2826"/>
      <c r="I232" s="293" t="s">
        <v>1691</v>
      </c>
      <c r="J232" s="2550" t="s">
        <v>1908</v>
      </c>
      <c r="K232" s="294"/>
      <c r="L232" s="294"/>
    </row>
    <row r="233" spans="6:12" ht="23.25" customHeight="1" x14ac:dyDescent="0.3">
      <c r="F233" s="2828"/>
      <c r="G233" s="2747" t="s">
        <v>1630</v>
      </c>
      <c r="H233" s="2825" t="s">
        <v>1631</v>
      </c>
      <c r="I233" s="291" t="s">
        <v>1910</v>
      </c>
      <c r="J233" s="845" t="s">
        <v>1912</v>
      </c>
      <c r="K233" s="292"/>
      <c r="L233" s="292"/>
    </row>
    <row r="234" spans="6:12" ht="22.95" customHeight="1" x14ac:dyDescent="0.3">
      <c r="F234" s="2829"/>
      <c r="G234" s="2748"/>
      <c r="H234" s="2826"/>
      <c r="I234" s="293" t="s">
        <v>1691</v>
      </c>
      <c r="J234" s="2550" t="s">
        <v>1908</v>
      </c>
      <c r="K234" s="294"/>
      <c r="L234" s="294"/>
    </row>
    <row r="235" spans="6:12" x14ac:dyDescent="0.3">
      <c r="F235" s="8"/>
      <c r="G235" s="2000"/>
      <c r="H235" s="969"/>
      <c r="I235" s="68"/>
      <c r="J235" s="266"/>
      <c r="K235" s="2705"/>
      <c r="L235" s="43"/>
    </row>
    <row r="236" spans="6:12" ht="32.25" customHeight="1" thickBot="1" x14ac:dyDescent="0.35">
      <c r="F236" s="409" t="s">
        <v>1725</v>
      </c>
      <c r="G236" s="285"/>
      <c r="H236" s="286"/>
      <c r="I236" s="287"/>
      <c r="J236" s="286"/>
      <c r="K236" s="287"/>
      <c r="L236" s="287"/>
    </row>
    <row r="237" spans="6:12" ht="33" customHeight="1" x14ac:dyDescent="0.3">
      <c r="F237" s="2030" t="s">
        <v>155</v>
      </c>
      <c r="G237" s="2019" t="s">
        <v>156</v>
      </c>
      <c r="H237" s="2026" t="s">
        <v>157</v>
      </c>
      <c r="I237" s="289" t="s">
        <v>349</v>
      </c>
      <c r="J237" s="2645" t="s">
        <v>1891</v>
      </c>
      <c r="K237" s="290"/>
      <c r="L237" s="290"/>
    </row>
    <row r="238" spans="6:12" ht="23.25" customHeight="1" x14ac:dyDescent="0.3">
      <c r="F238" s="2745" t="s">
        <v>350</v>
      </c>
      <c r="G238" s="2747" t="s">
        <v>351</v>
      </c>
      <c r="H238" s="2745" t="s">
        <v>1872</v>
      </c>
      <c r="I238" s="291" t="s">
        <v>352</v>
      </c>
      <c r="J238" s="845" t="s">
        <v>1892</v>
      </c>
      <c r="K238" s="292"/>
      <c r="L238" s="292"/>
    </row>
    <row r="239" spans="6:12" ht="23.25" customHeight="1" x14ac:dyDescent="0.3">
      <c r="F239" s="2746"/>
      <c r="G239" s="2748"/>
      <c r="H239" s="2746"/>
      <c r="I239" s="293" t="s">
        <v>1690</v>
      </c>
      <c r="J239" s="2550" t="s">
        <v>1885</v>
      </c>
      <c r="K239" s="294"/>
      <c r="L239" s="294"/>
    </row>
    <row r="240" spans="6:12" ht="23.25" customHeight="1" x14ac:dyDescent="0.3">
      <c r="F240" s="2734" t="s">
        <v>353</v>
      </c>
      <c r="G240" s="2023" t="s">
        <v>354</v>
      </c>
      <c r="H240" s="2554" t="s">
        <v>355</v>
      </c>
      <c r="I240" s="460" t="s">
        <v>356</v>
      </c>
      <c r="J240" s="846" t="s">
        <v>1895</v>
      </c>
      <c r="K240" s="461"/>
      <c r="L240" s="461"/>
    </row>
    <row r="241" spans="6:12" ht="23.25" customHeight="1" x14ac:dyDescent="0.3">
      <c r="F241" s="2764"/>
      <c r="G241" s="2024" t="s">
        <v>357</v>
      </c>
      <c r="H241" s="2029" t="s">
        <v>358</v>
      </c>
      <c r="I241" s="661" t="s">
        <v>359</v>
      </c>
      <c r="J241" s="660" t="s">
        <v>1895</v>
      </c>
      <c r="K241" s="662"/>
      <c r="L241" s="662"/>
    </row>
    <row r="242" spans="6:12" ht="22.5" customHeight="1" x14ac:dyDescent="0.3">
      <c r="F242" s="2764"/>
      <c r="G242" s="2736" t="s">
        <v>360</v>
      </c>
      <c r="H242" s="2734" t="s">
        <v>361</v>
      </c>
      <c r="I242" s="460" t="s">
        <v>356</v>
      </c>
      <c r="J242" s="846" t="s">
        <v>1895</v>
      </c>
      <c r="K242" s="461"/>
      <c r="L242" s="461"/>
    </row>
    <row r="243" spans="6:12" ht="22.5" customHeight="1" x14ac:dyDescent="0.3">
      <c r="F243" s="2764"/>
      <c r="G243" s="2737"/>
      <c r="H243" s="2735"/>
      <c r="I243" s="462" t="s">
        <v>1726</v>
      </c>
      <c r="J243" s="2553" t="s">
        <v>1897</v>
      </c>
      <c r="K243" s="463"/>
      <c r="L243" s="463"/>
    </row>
    <row r="244" spans="6:12" ht="23.25" customHeight="1" x14ac:dyDescent="0.3">
      <c r="F244" s="2764"/>
      <c r="G244" s="2736" t="s">
        <v>362</v>
      </c>
      <c r="H244" s="2734" t="s">
        <v>363</v>
      </c>
      <c r="I244" s="460" t="s">
        <v>356</v>
      </c>
      <c r="J244" s="846" t="s">
        <v>1895</v>
      </c>
      <c r="K244" s="664"/>
      <c r="L244" s="465"/>
    </row>
    <row r="245" spans="6:12" ht="23.25" customHeight="1" x14ac:dyDescent="0.3">
      <c r="F245" s="2764"/>
      <c r="G245" s="2737"/>
      <c r="H245" s="2735"/>
      <c r="I245" s="462" t="s">
        <v>1726</v>
      </c>
      <c r="J245" s="2553" t="s">
        <v>1897</v>
      </c>
      <c r="K245" s="665"/>
      <c r="L245" s="466"/>
    </row>
    <row r="246" spans="6:12" ht="23.25" customHeight="1" x14ac:dyDescent="0.3">
      <c r="F246" s="2764"/>
      <c r="G246" s="2736" t="s">
        <v>364</v>
      </c>
      <c r="H246" s="2734" t="s">
        <v>365</v>
      </c>
      <c r="I246" s="460" t="s">
        <v>356</v>
      </c>
      <c r="J246" s="846" t="s">
        <v>1895</v>
      </c>
      <c r="K246" s="461"/>
      <c r="L246" s="461"/>
    </row>
    <row r="247" spans="6:12" ht="23.25" customHeight="1" x14ac:dyDescent="0.3">
      <c r="F247" s="2735"/>
      <c r="G247" s="2737"/>
      <c r="H247" s="2735"/>
      <c r="I247" s="462" t="s">
        <v>1726</v>
      </c>
      <c r="J247" s="2553" t="s">
        <v>1897</v>
      </c>
      <c r="K247" s="463"/>
      <c r="L247" s="463"/>
    </row>
    <row r="248" spans="6:12" ht="23.25" customHeight="1" x14ac:dyDescent="0.3">
      <c r="F248" s="2745" t="s">
        <v>366</v>
      </c>
      <c r="G248" s="2747" t="s">
        <v>367</v>
      </c>
      <c r="H248" s="2745" t="s">
        <v>368</v>
      </c>
      <c r="I248" s="291" t="s">
        <v>369</v>
      </c>
      <c r="J248" s="2646" t="s">
        <v>1901</v>
      </c>
      <c r="K248" s="663"/>
      <c r="L248" s="663"/>
    </row>
    <row r="249" spans="6:12" ht="23.25" customHeight="1" x14ac:dyDescent="0.3">
      <c r="F249" s="2746"/>
      <c r="G249" s="2748"/>
      <c r="H249" s="2746"/>
      <c r="I249" s="293" t="s">
        <v>1726</v>
      </c>
      <c r="J249" s="2550" t="s">
        <v>1897</v>
      </c>
      <c r="K249" s="294"/>
      <c r="L249" s="294"/>
    </row>
    <row r="250" spans="6:12" x14ac:dyDescent="0.3">
      <c r="G250" s="235"/>
    </row>
    <row r="251" spans="6:12" x14ac:dyDescent="0.3"/>
    <row r="252" spans="6:12" ht="28.5" customHeight="1" thickBot="1" x14ac:dyDescent="0.35">
      <c r="F252" s="2809" t="s">
        <v>411</v>
      </c>
      <c r="G252" s="2809"/>
      <c r="H252" s="2809"/>
      <c r="I252" s="2809"/>
      <c r="J252" s="2652"/>
      <c r="K252" s="2311"/>
      <c r="L252" s="2032"/>
    </row>
    <row r="253" spans="6:12" ht="23.25" customHeight="1" x14ac:dyDescent="0.3">
      <c r="F253" s="2606" t="s">
        <v>412</v>
      </c>
      <c r="G253" s="666"/>
      <c r="H253" s="667"/>
      <c r="I253" s="325"/>
      <c r="J253" s="667"/>
      <c r="K253" s="424"/>
      <c r="L253" s="108"/>
    </row>
    <row r="254" spans="6:12" ht="23.25" customHeight="1" x14ac:dyDescent="0.3">
      <c r="F254" s="2801" t="s">
        <v>413</v>
      </c>
      <c r="G254" s="2307">
        <v>417</v>
      </c>
      <c r="H254" s="2308" t="s">
        <v>414</v>
      </c>
      <c r="I254" s="2033"/>
      <c r="J254" s="2653"/>
      <c r="K254" s="2033"/>
      <c r="L254" s="2033"/>
    </row>
    <row r="255" spans="6:12" ht="23.25" customHeight="1" x14ac:dyDescent="0.3">
      <c r="F255" s="2802"/>
      <c r="G255" s="2307">
        <v>416</v>
      </c>
      <c r="H255" s="2308" t="s">
        <v>415</v>
      </c>
      <c r="I255" s="2033"/>
      <c r="J255" s="2653"/>
      <c r="K255" s="2033"/>
      <c r="L255" s="2033"/>
    </row>
    <row r="256" spans="6:12" ht="22.8" customHeight="1" x14ac:dyDescent="0.3">
      <c r="F256" s="2803"/>
      <c r="G256" s="2310">
        <v>301</v>
      </c>
      <c r="H256" s="2309" t="s">
        <v>416</v>
      </c>
      <c r="I256" s="2034"/>
      <c r="J256" s="2654"/>
      <c r="K256" s="2034"/>
      <c r="L256" s="2034"/>
    </row>
    <row r="257" spans="10:10" customFormat="1" x14ac:dyDescent="0.3">
      <c r="J257" s="236"/>
    </row>
    <row r="258" spans="10:10" customFormat="1" x14ac:dyDescent="0.3">
      <c r="J258" s="236"/>
    </row>
    <row r="259" spans="10:10" customFormat="1" x14ac:dyDescent="0.3">
      <c r="J259" s="236"/>
    </row>
    <row r="260" spans="10:10" customFormat="1" x14ac:dyDescent="0.3">
      <c r="J260" s="236"/>
    </row>
    <row r="261" spans="10:10" customFormat="1" x14ac:dyDescent="0.3">
      <c r="J261" s="236"/>
    </row>
    <row r="262" spans="10:10" customFormat="1" x14ac:dyDescent="0.3">
      <c r="J262" s="236"/>
    </row>
    <row r="263" spans="10:10" customFormat="1" x14ac:dyDescent="0.3">
      <c r="J263" s="236"/>
    </row>
    <row r="264" spans="10:10" customFormat="1" x14ac:dyDescent="0.3">
      <c r="J264" s="236"/>
    </row>
    <row r="265" spans="10:10" customFormat="1" x14ac:dyDescent="0.3">
      <c r="J265" s="236"/>
    </row>
    <row r="266" spans="10:10" customFormat="1" x14ac:dyDescent="0.3">
      <c r="J266" s="236"/>
    </row>
    <row r="267" spans="10:10" customFormat="1" x14ac:dyDescent="0.3">
      <c r="J267" s="236"/>
    </row>
    <row r="268" spans="10:10" customFormat="1" x14ac:dyDescent="0.3">
      <c r="J268" s="236"/>
    </row>
    <row r="269" spans="10:10" customFormat="1" x14ac:dyDescent="0.3">
      <c r="J269" s="236"/>
    </row>
    <row r="270" spans="10:10" customFormat="1" x14ac:dyDescent="0.3">
      <c r="J270" s="236"/>
    </row>
    <row r="271" spans="10:10" customFormat="1" x14ac:dyDescent="0.3">
      <c r="J271" s="236"/>
    </row>
    <row r="272" spans="10:10" customFormat="1" x14ac:dyDescent="0.3">
      <c r="J272" s="236"/>
    </row>
    <row r="273" spans="10:10" customFormat="1" x14ac:dyDescent="0.3">
      <c r="J273" s="236"/>
    </row>
    <row r="274" spans="10:10" customFormat="1" x14ac:dyDescent="0.3">
      <c r="J274" s="236"/>
    </row>
    <row r="275" spans="10:10" customFormat="1" x14ac:dyDescent="0.3">
      <c r="J275" s="236"/>
    </row>
    <row r="276" spans="10:10" customFormat="1" x14ac:dyDescent="0.3">
      <c r="J276" s="236"/>
    </row>
    <row r="277" spans="10:10" customFormat="1" x14ac:dyDescent="0.3">
      <c r="J277" s="236"/>
    </row>
    <row r="278" spans="10:10" customFormat="1" x14ac:dyDescent="0.3">
      <c r="J278" s="236"/>
    </row>
    <row r="279" spans="10:10" customFormat="1" x14ac:dyDescent="0.3">
      <c r="J279" s="236"/>
    </row>
    <row r="280" spans="10:10" customFormat="1" x14ac:dyDescent="0.3">
      <c r="J280" s="236"/>
    </row>
    <row r="281" spans="10:10" customFormat="1" x14ac:dyDescent="0.3">
      <c r="J281" s="236"/>
    </row>
    <row r="282" spans="10:10" customFormat="1" x14ac:dyDescent="0.3">
      <c r="J282" s="236"/>
    </row>
    <row r="283" spans="10:10" customFormat="1" x14ac:dyDescent="0.3">
      <c r="J283" s="236"/>
    </row>
    <row r="284" spans="10:10" customFormat="1" x14ac:dyDescent="0.3">
      <c r="J284" s="236"/>
    </row>
    <row r="285" spans="10:10" customFormat="1" x14ac:dyDescent="0.3">
      <c r="J285" s="236"/>
    </row>
    <row r="286" spans="10:10" customFormat="1" x14ac:dyDescent="0.3">
      <c r="J286" s="236"/>
    </row>
    <row r="287" spans="10:10" customFormat="1" x14ac:dyDescent="0.3">
      <c r="J287" s="236"/>
    </row>
    <row r="288" spans="10:10" customFormat="1" x14ac:dyDescent="0.3">
      <c r="J288" s="236"/>
    </row>
    <row r="289" spans="1:12" x14ac:dyDescent="0.3">
      <c r="A289"/>
      <c r="B289"/>
      <c r="C289"/>
      <c r="D289"/>
      <c r="E289"/>
      <c r="F289"/>
      <c r="G289"/>
      <c r="H289"/>
      <c r="I289"/>
      <c r="J289" s="236"/>
      <c r="K289"/>
      <c r="L289"/>
    </row>
    <row r="290" spans="1:12" x14ac:dyDescent="0.3">
      <c r="A290"/>
      <c r="B290"/>
      <c r="C290"/>
      <c r="D290"/>
      <c r="E290"/>
      <c r="F290"/>
      <c r="G290"/>
      <c r="H290"/>
      <c r="I290"/>
      <c r="J290" s="236"/>
      <c r="K290"/>
      <c r="L290"/>
    </row>
    <row r="291" spans="1:12" x14ac:dyDescent="0.3">
      <c r="A291"/>
      <c r="B291"/>
      <c r="C291"/>
      <c r="D291"/>
      <c r="E291"/>
      <c r="F291"/>
      <c r="G291"/>
      <c r="H291"/>
      <c r="I291"/>
      <c r="J291" s="236"/>
      <c r="K291"/>
      <c r="L291"/>
    </row>
    <row r="292" spans="1:12" x14ac:dyDescent="0.3">
      <c r="A292"/>
      <c r="B292"/>
      <c r="C292"/>
      <c r="D292"/>
      <c r="E292"/>
      <c r="F292"/>
      <c r="G292"/>
      <c r="H292"/>
      <c r="I292"/>
      <c r="J292" s="236"/>
      <c r="K292"/>
      <c r="L292"/>
    </row>
    <row r="293" spans="1:12" x14ac:dyDescent="0.3">
      <c r="A293"/>
      <c r="B293"/>
      <c r="C293"/>
      <c r="D293"/>
      <c r="E293"/>
      <c r="F293"/>
      <c r="G293"/>
      <c r="H293"/>
      <c r="I293"/>
      <c r="J293" s="236"/>
      <c r="K293"/>
      <c r="L293"/>
    </row>
    <row r="294" spans="1:12" x14ac:dyDescent="0.3">
      <c r="A294"/>
      <c r="B294"/>
      <c r="C294"/>
      <c r="D294"/>
      <c r="E294"/>
      <c r="F294"/>
      <c r="G294"/>
      <c r="H294"/>
      <c r="I294"/>
      <c r="J294" s="236"/>
      <c r="K294"/>
      <c r="L294"/>
    </row>
    <row r="295" spans="1:12" x14ac:dyDescent="0.3">
      <c r="A295"/>
      <c r="B295"/>
      <c r="C295"/>
      <c r="D295"/>
      <c r="E295"/>
      <c r="F295"/>
      <c r="G295"/>
      <c r="H295"/>
      <c r="I295"/>
      <c r="J295" s="236"/>
      <c r="K295"/>
      <c r="L295"/>
    </row>
    <row r="296" spans="1:12" x14ac:dyDescent="0.3">
      <c r="A296"/>
      <c r="B296"/>
      <c r="C296"/>
      <c r="D296"/>
      <c r="E296"/>
      <c r="F296"/>
      <c r="G296"/>
      <c r="H296"/>
      <c r="I296"/>
      <c r="J296" s="236"/>
      <c r="K296"/>
      <c r="L296"/>
    </row>
    <row r="297" spans="1:12" x14ac:dyDescent="0.3"/>
    <row r="298" spans="1:12" x14ac:dyDescent="0.3"/>
    <row r="299" spans="1:12" x14ac:dyDescent="0.3"/>
    <row r="300" spans="1:12" x14ac:dyDescent="0.3"/>
    <row r="301" spans="1:12" x14ac:dyDescent="0.3"/>
    <row r="302" spans="1:12" s="96" customFormat="1" x14ac:dyDescent="0.3">
      <c r="F302" s="114"/>
      <c r="G302" s="316"/>
      <c r="H302" s="236"/>
      <c r="J302" s="938"/>
    </row>
    <row r="303" spans="1:12" ht="14.4" customHeight="1" x14ac:dyDescent="0.3"/>
    <row r="304" spans="1:12" ht="14.4" customHeight="1" x14ac:dyDescent="0.3"/>
    <row r="305" ht="14.4" customHeight="1" x14ac:dyDescent="0.3"/>
    <row r="306" ht="14.4" customHeight="1" x14ac:dyDescent="0.3"/>
    <row r="307" ht="14.4" customHeight="1" x14ac:dyDescent="0.3"/>
    <row r="308" ht="14.4" customHeight="1" x14ac:dyDescent="0.3"/>
    <row r="309" ht="14.4" customHeight="1" x14ac:dyDescent="0.3"/>
    <row r="310" ht="14.4" customHeight="1" x14ac:dyDescent="0.3"/>
    <row r="311" ht="14.4" customHeight="1" x14ac:dyDescent="0.3"/>
    <row r="312" ht="14.4" customHeight="1" x14ac:dyDescent="0.3"/>
    <row r="313" ht="14.4" customHeight="1" x14ac:dyDescent="0.3"/>
    <row r="314" ht="14.4" customHeight="1" x14ac:dyDescent="0.3"/>
    <row r="315" ht="14.4" customHeight="1" x14ac:dyDescent="0.3"/>
    <row r="316" ht="14.4" customHeight="1" x14ac:dyDescent="0.3"/>
    <row r="317" ht="14.4" customHeight="1" x14ac:dyDescent="0.3"/>
    <row r="318" ht="14.4" customHeight="1" x14ac:dyDescent="0.3"/>
    <row r="319" ht="14.4" customHeight="1" x14ac:dyDescent="0.3"/>
    <row r="320" ht="14.4" customHeight="1" x14ac:dyDescent="0.3"/>
    <row r="321" ht="14.4" customHeight="1" x14ac:dyDescent="0.3"/>
    <row r="322" ht="14.4" customHeight="1" x14ac:dyDescent="0.3"/>
    <row r="323" ht="14.4" customHeight="1" x14ac:dyDescent="0.3"/>
    <row r="324" ht="14.4" customHeight="1" x14ac:dyDescent="0.3"/>
    <row r="325" ht="14.4" customHeight="1" x14ac:dyDescent="0.3"/>
    <row r="326" ht="14.4" customHeight="1" x14ac:dyDescent="0.3"/>
    <row r="327" ht="14.4" customHeight="1" x14ac:dyDescent="0.3"/>
    <row r="328" ht="14.4" customHeight="1" x14ac:dyDescent="0.3"/>
    <row r="329" ht="14.4" customHeight="1" x14ac:dyDescent="0.3"/>
    <row r="330" ht="14.4" customHeight="1" x14ac:dyDescent="0.3"/>
    <row r="331" ht="14.4" customHeight="1" x14ac:dyDescent="0.3"/>
    <row r="332" ht="14.4" customHeight="1" x14ac:dyDescent="0.3"/>
    <row r="333" ht="14.4" customHeight="1" x14ac:dyDescent="0.3"/>
    <row r="334" ht="14.4" customHeight="1" x14ac:dyDescent="0.3"/>
    <row r="335" ht="14.4" customHeight="1" x14ac:dyDescent="0.3"/>
    <row r="336" ht="14.4" customHeight="1" x14ac:dyDescent="0.3"/>
    <row r="337" ht="14.4" customHeight="1" x14ac:dyDescent="0.3"/>
  </sheetData>
  <sheetProtection algorithmName="SHA-512" hashValue="5702t1psgd0Fdrmnr5CdsjRpJPvX4r8+TecNFNKYN8T+BLAvaiMtFrY8dnVVKYkIqBj38XCOEfFpTF33jIXrXw==" saltValue="qzFKbq4qs2NlmkJ2a/FInQ==" spinCount="100000" sheet="1" objects="1" scenarios="1"/>
  <mergeCells count="150">
    <mergeCell ref="H204:H205"/>
    <mergeCell ref="G206:G207"/>
    <mergeCell ref="H206:H207"/>
    <mergeCell ref="G209:G210"/>
    <mergeCell ref="H209:H210"/>
    <mergeCell ref="F216:F221"/>
    <mergeCell ref="G216:G217"/>
    <mergeCell ref="H216:H217"/>
    <mergeCell ref="G220:G221"/>
    <mergeCell ref="H220:H221"/>
    <mergeCell ref="J96:J97"/>
    <mergeCell ref="F197:F203"/>
    <mergeCell ref="G197:G198"/>
    <mergeCell ref="H197:H198"/>
    <mergeCell ref="G199:G200"/>
    <mergeCell ref="H199:H200"/>
    <mergeCell ref="I199:I200"/>
    <mergeCell ref="G11:H11"/>
    <mergeCell ref="G15:G17"/>
    <mergeCell ref="H15:H17"/>
    <mergeCell ref="G20:G21"/>
    <mergeCell ref="H20:H21"/>
    <mergeCell ref="G49:G50"/>
    <mergeCell ref="H49:H50"/>
    <mergeCell ref="F65:F70"/>
    <mergeCell ref="G40:G41"/>
    <mergeCell ref="H40:H41"/>
    <mergeCell ref="G67:G70"/>
    <mergeCell ref="H67:H70"/>
    <mergeCell ref="H33:H34"/>
    <mergeCell ref="G36:G37"/>
    <mergeCell ref="H36:H37"/>
    <mergeCell ref="G38:G39"/>
    <mergeCell ref="F24:F29"/>
    <mergeCell ref="F49:F64"/>
    <mergeCell ref="G51:G53"/>
    <mergeCell ref="H51:H53"/>
    <mergeCell ref="G54:G56"/>
    <mergeCell ref="H54:H56"/>
    <mergeCell ref="G57:G58"/>
    <mergeCell ref="F252:G252"/>
    <mergeCell ref="H252:I252"/>
    <mergeCell ref="G248:G249"/>
    <mergeCell ref="H248:H249"/>
    <mergeCell ref="H74:H75"/>
    <mergeCell ref="F83:F88"/>
    <mergeCell ref="H110:H113"/>
    <mergeCell ref="F101:F106"/>
    <mergeCell ref="G101:G102"/>
    <mergeCell ref="H101:H102"/>
    <mergeCell ref="G103:G104"/>
    <mergeCell ref="H103:H104"/>
    <mergeCell ref="G107:G109"/>
    <mergeCell ref="H107:H109"/>
    <mergeCell ref="G110:G113"/>
    <mergeCell ref="G90:G91"/>
    <mergeCell ref="H90:H91"/>
    <mergeCell ref="F222:F223"/>
    <mergeCell ref="F254:F256"/>
    <mergeCell ref="F138:F152"/>
    <mergeCell ref="F157:F158"/>
    <mergeCell ref="F159:F161"/>
    <mergeCell ref="F162:F165"/>
    <mergeCell ref="G163:G164"/>
    <mergeCell ref="H163:H164"/>
    <mergeCell ref="F167:F168"/>
    <mergeCell ref="H169:H170"/>
    <mergeCell ref="G147:G148"/>
    <mergeCell ref="H147:H148"/>
    <mergeCell ref="H151:H152"/>
    <mergeCell ref="F169:F170"/>
    <mergeCell ref="G169:G170"/>
    <mergeCell ref="H238:H239"/>
    <mergeCell ref="F173:F175"/>
    <mergeCell ref="F248:F249"/>
    <mergeCell ref="G242:G243"/>
    <mergeCell ref="H242:H243"/>
    <mergeCell ref="G244:G245"/>
    <mergeCell ref="H244:H245"/>
    <mergeCell ref="F240:F247"/>
    <mergeCell ref="G229:G230"/>
    <mergeCell ref="H229:H230"/>
    <mergeCell ref="L179:L180"/>
    <mergeCell ref="F188:F189"/>
    <mergeCell ref="F179:F181"/>
    <mergeCell ref="G179:G180"/>
    <mergeCell ref="H179:H180"/>
    <mergeCell ref="H155:H156"/>
    <mergeCell ref="G155:G156"/>
    <mergeCell ref="F155:F156"/>
    <mergeCell ref="I169:I170"/>
    <mergeCell ref="K179:K180"/>
    <mergeCell ref="H57:H58"/>
    <mergeCell ref="F30:F48"/>
    <mergeCell ref="F15:F23"/>
    <mergeCell ref="H38:H39"/>
    <mergeCell ref="G43:G44"/>
    <mergeCell ref="L85:L86"/>
    <mergeCell ref="G87:G88"/>
    <mergeCell ref="H87:H88"/>
    <mergeCell ref="G59:G61"/>
    <mergeCell ref="H59:H61"/>
    <mergeCell ref="H24:H26"/>
    <mergeCell ref="K24:K26"/>
    <mergeCell ref="L24:L26"/>
    <mergeCell ref="G27:G28"/>
    <mergeCell ref="H27:H28"/>
    <mergeCell ref="H43:H44"/>
    <mergeCell ref="G83:G84"/>
    <mergeCell ref="H83:H84"/>
    <mergeCell ref="G85:G86"/>
    <mergeCell ref="H85:H86"/>
    <mergeCell ref="K85:K86"/>
    <mergeCell ref="G33:G34"/>
    <mergeCell ref="F74:F76"/>
    <mergeCell ref="G24:G26"/>
    <mergeCell ref="G74:G75"/>
    <mergeCell ref="H130:H131"/>
    <mergeCell ref="F122:F123"/>
    <mergeCell ref="F125:F126"/>
    <mergeCell ref="G125:G126"/>
    <mergeCell ref="H125:H126"/>
    <mergeCell ref="F127:F131"/>
    <mergeCell ref="G127:G129"/>
    <mergeCell ref="H127:H129"/>
    <mergeCell ref="F107:F115"/>
    <mergeCell ref="I96:I97"/>
    <mergeCell ref="H246:H247"/>
    <mergeCell ref="G246:G247"/>
    <mergeCell ref="G143:G145"/>
    <mergeCell ref="H143:H145"/>
    <mergeCell ref="F96:F97"/>
    <mergeCell ref="G96:G97"/>
    <mergeCell ref="H96:H97"/>
    <mergeCell ref="F238:F239"/>
    <mergeCell ref="G238:G239"/>
    <mergeCell ref="G149:G150"/>
    <mergeCell ref="H149:H150"/>
    <mergeCell ref="G151:G152"/>
    <mergeCell ref="F119:F121"/>
    <mergeCell ref="G119:G121"/>
    <mergeCell ref="H119:H121"/>
    <mergeCell ref="G130:G131"/>
    <mergeCell ref="G231:G232"/>
    <mergeCell ref="H231:H232"/>
    <mergeCell ref="G233:G234"/>
    <mergeCell ref="H233:H234"/>
    <mergeCell ref="F227:F234"/>
    <mergeCell ref="F204:F212"/>
    <mergeCell ref="G204:G205"/>
  </mergeCells>
  <phoneticPr fontId="26" type="noConversion"/>
  <dataValidations disablePrompts="1" count="2">
    <dataValidation type="list" allowBlank="1" showInputMessage="1" showErrorMessage="1" sqref="K188:K189 K179 K181 K183 K211:K212 K208 K202:K203" xr:uid="{C374B36C-01DF-449B-B413-A6A1C3562F82}">
      <formula1>"Not applicable,Legal prohibitions,Confidentiality constraints,Information unavailable/incomplete"</formula1>
    </dataValidation>
    <dataValidation type="list" allowBlank="1" showInputMessage="1" showErrorMessage="1" sqref="K13:K14 K18:K25 K236:K249 K181:K189 K213:K235 K27:K76 K87:K95 K79:K85 K98:K131 K134:K150 K153:K179 K192:K193" xr:uid="{64245953-445F-49EE-96A4-5FFC07A17E0F}">
      <formula1>"Not applicable,Legal prohibitions,Confidentiality constraints,Information unavailable, Information incomplete"</formula1>
    </dataValidation>
  </dataValidations>
  <hyperlinks>
    <hyperlink ref="J32" r:id="rId1" xr:uid="{90E6A314-B286-4589-B05F-E2F9491D47C9}"/>
    <hyperlink ref="J36" r:id="rId2" display="Nomination Committee Charter" xr:uid="{0B22F2C9-45CD-4F60-BB55-F10FB14EADD7}"/>
    <hyperlink ref="J40" r:id="rId3" display="Nomination Committee Charter" xr:uid="{F9D9DC6F-726F-475A-AC0C-9AA38D991F40}"/>
    <hyperlink ref="J84" r:id="rId4" xr:uid="{2DA7C251-0E2B-4ECB-A3B0-3DFA9F989E76}"/>
    <hyperlink ref="J107" r:id="rId5" xr:uid="{B79484F3-311B-47FE-96FF-A21ED5A5C3A3}"/>
    <hyperlink ref="J112" r:id="rId6" display="Audit and Risk Committee Charter" xr:uid="{19387A35-9AE0-4A71-BDC5-7FEB2F6D1ACA}"/>
    <hyperlink ref="J148" r:id="rId7" display="Audit and Risk Committee Charter" xr:uid="{0E1F86CB-213F-4565-A301-71454A357A31}"/>
  </hyperlinks>
  <pageMargins left="0.7" right="0.7" top="0.75" bottom="0.75" header="0.3" footer="0.3"/>
  <pageSetup paperSize="9"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06B9E-19CA-4153-B3E9-291A7A415664}">
  <sheetPr codeName="Sheet18">
    <pageSetUpPr fitToPage="1"/>
  </sheetPr>
  <dimension ref="A1:Q85"/>
  <sheetViews>
    <sheetView showGridLines="0" zoomScale="70" zoomScaleNormal="70" workbookViewId="0"/>
  </sheetViews>
  <sheetFormatPr defaultColWidth="0" defaultRowHeight="0" customHeight="1" zeroHeight="1" x14ac:dyDescent="0.25"/>
  <cols>
    <col min="1" max="1" width="3.5546875" style="2" customWidth="1"/>
    <col min="2" max="5" width="9.109375" style="2" customWidth="1"/>
    <col min="6" max="6" width="4.33203125" style="2" customWidth="1"/>
    <col min="7" max="7" width="6.109375" style="2" customWidth="1"/>
    <col min="8" max="8" width="15.6640625" style="2" customWidth="1"/>
    <col min="9" max="9" width="64" style="2" customWidth="1"/>
    <col min="10" max="10" width="113.6640625" style="2565" customWidth="1"/>
    <col min="11" max="11" width="64.109375" style="2711" customWidth="1"/>
    <col min="12" max="12" width="8.6640625" style="2" customWidth="1"/>
    <col min="13" max="16384" width="9.5546875" style="2" hidden="1"/>
  </cols>
  <sheetData>
    <row r="1" spans="2:17" ht="13.8" x14ac:dyDescent="0.25"/>
    <row r="2" spans="2:17" ht="13.8" x14ac:dyDescent="0.25"/>
    <row r="3" spans="2:17" ht="13.8" x14ac:dyDescent="0.25"/>
    <row r="4" spans="2:17" ht="13.8" x14ac:dyDescent="0.25"/>
    <row r="5" spans="2:17" customFormat="1" ht="14.4" x14ac:dyDescent="0.3">
      <c r="B5" s="331"/>
      <c r="C5" s="331"/>
      <c r="D5" s="331"/>
      <c r="E5" s="331"/>
      <c r="G5" s="331"/>
      <c r="H5" s="331"/>
      <c r="I5" s="331"/>
      <c r="J5" s="2566"/>
      <c r="K5" s="2712"/>
      <c r="L5" s="2"/>
      <c r="M5" s="2"/>
      <c r="N5" s="2"/>
      <c r="O5" s="2"/>
      <c r="P5" s="2"/>
      <c r="Q5" s="2"/>
    </row>
    <row r="6" spans="2:17" customFormat="1" ht="21" x14ac:dyDescent="0.4">
      <c r="B6" s="2838" t="s">
        <v>1</v>
      </c>
      <c r="C6" s="2838"/>
      <c r="D6" s="2838"/>
      <c r="E6" s="2838"/>
      <c r="G6" s="329" t="s">
        <v>417</v>
      </c>
      <c r="H6" s="331"/>
      <c r="I6" s="331"/>
      <c r="J6" s="2566"/>
      <c r="K6" s="2712"/>
      <c r="L6" s="2"/>
      <c r="M6" s="2"/>
      <c r="N6" s="2"/>
      <c r="O6" s="2"/>
      <c r="P6" s="2"/>
      <c r="Q6" s="2"/>
    </row>
    <row r="7" spans="2:17" customFormat="1" ht="15" thickBot="1" x14ac:dyDescent="0.35">
      <c r="B7" s="138"/>
      <c r="C7" s="138"/>
      <c r="D7" s="138"/>
      <c r="E7" s="138"/>
      <c r="G7" s="138"/>
      <c r="H7" s="138"/>
      <c r="I7" s="138"/>
      <c r="J7" s="2567"/>
      <c r="K7" s="2713"/>
      <c r="L7" s="2"/>
      <c r="M7" s="2"/>
      <c r="N7" s="2"/>
      <c r="O7" s="2"/>
      <c r="P7" s="2"/>
      <c r="Q7" s="2"/>
    </row>
    <row r="8" spans="2:17" ht="13.8" x14ac:dyDescent="0.25"/>
    <row r="9" spans="2:17" ht="13.8" x14ac:dyDescent="0.25">
      <c r="G9" s="23" t="s">
        <v>418</v>
      </c>
      <c r="H9" s="23"/>
      <c r="I9" s="23"/>
      <c r="J9" s="74"/>
    </row>
    <row r="10" spans="2:17" ht="13.8" x14ac:dyDescent="0.25"/>
    <row r="11" spans="2:17" ht="27.75" customHeight="1" thickBot="1" x14ac:dyDescent="0.3">
      <c r="G11" s="2842" t="s">
        <v>419</v>
      </c>
      <c r="H11" s="2842"/>
      <c r="I11" s="332" t="s">
        <v>420</v>
      </c>
      <c r="J11" s="2568" t="s">
        <v>524</v>
      </c>
      <c r="K11" s="2568" t="s">
        <v>1852</v>
      </c>
    </row>
    <row r="12" spans="2:17" ht="13.8" x14ac:dyDescent="0.25">
      <c r="G12" s="121"/>
      <c r="H12" s="121"/>
      <c r="I12" s="121"/>
      <c r="J12" s="216"/>
      <c r="K12" s="216"/>
    </row>
    <row r="13" spans="2:17" ht="26.25" customHeight="1" x14ac:dyDescent="0.25">
      <c r="G13" s="2839" t="s">
        <v>421</v>
      </c>
      <c r="H13" s="2839"/>
      <c r="I13" s="2839"/>
      <c r="J13" s="2839"/>
      <c r="K13" s="2839"/>
    </row>
    <row r="14" spans="2:17" ht="23.25" customHeight="1" x14ac:dyDescent="0.25">
      <c r="G14" s="2840" t="s">
        <v>422</v>
      </c>
      <c r="H14" s="2840"/>
      <c r="I14" s="2841" t="s">
        <v>423</v>
      </c>
      <c r="J14" s="2841" t="s">
        <v>1865</v>
      </c>
      <c r="K14" s="2671" t="s">
        <v>1862</v>
      </c>
    </row>
    <row r="15" spans="2:17" ht="23.25" customHeight="1" x14ac:dyDescent="0.25">
      <c r="G15" s="2840"/>
      <c r="H15" s="2840"/>
      <c r="I15" s="2841"/>
      <c r="J15" s="2841"/>
      <c r="K15" s="2671" t="s">
        <v>1863</v>
      </c>
    </row>
    <row r="16" spans="2:17" ht="23.25" customHeight="1" x14ac:dyDescent="0.25">
      <c r="G16" s="2840"/>
      <c r="H16" s="2840"/>
      <c r="I16" s="2841"/>
      <c r="J16" s="2841"/>
      <c r="K16" s="2671" t="s">
        <v>1886</v>
      </c>
    </row>
    <row r="17" spans="7:11" ht="62.1" customHeight="1" x14ac:dyDescent="0.25">
      <c r="G17" s="2837" t="s">
        <v>424</v>
      </c>
      <c r="H17" s="2837"/>
      <c r="I17" s="317" t="s">
        <v>425</v>
      </c>
      <c r="J17" s="667" t="s">
        <v>1866</v>
      </c>
      <c r="K17" s="2031" t="s">
        <v>1862</v>
      </c>
    </row>
    <row r="18" spans="7:11" ht="14.4" x14ac:dyDescent="0.25">
      <c r="G18" s="1036"/>
      <c r="H18" s="1036"/>
      <c r="I18" s="1037"/>
      <c r="J18" s="2569"/>
      <c r="K18" s="2714"/>
    </row>
    <row r="19" spans="7:11" ht="26.25" customHeight="1" x14ac:dyDescent="0.25">
      <c r="G19" s="2839" t="s">
        <v>426</v>
      </c>
      <c r="H19" s="2839"/>
      <c r="I19" s="340"/>
      <c r="J19" s="2570"/>
      <c r="K19" s="2715"/>
    </row>
    <row r="20" spans="7:11" ht="71.25" customHeight="1" x14ac:dyDescent="0.25">
      <c r="G20" s="2846" t="s">
        <v>427</v>
      </c>
      <c r="H20" s="2846"/>
      <c r="I20" s="2847" t="s">
        <v>428</v>
      </c>
      <c r="J20" s="2847" t="s">
        <v>429</v>
      </c>
      <c r="K20" s="2671" t="s">
        <v>1862</v>
      </c>
    </row>
    <row r="21" spans="7:11" ht="71.25" customHeight="1" x14ac:dyDescent="0.25">
      <c r="G21" s="2846"/>
      <c r="H21" s="2846"/>
      <c r="I21" s="2847"/>
      <c r="J21" s="2847"/>
      <c r="K21" s="2675" t="s">
        <v>1885</v>
      </c>
    </row>
    <row r="22" spans="7:11" ht="13.8" x14ac:dyDescent="0.25">
      <c r="G22" s="318"/>
      <c r="H22" s="318"/>
      <c r="I22" s="319"/>
      <c r="J22" s="319"/>
      <c r="K22" s="2620"/>
    </row>
    <row r="23" spans="7:11" s="679" customFormat="1" ht="26.25" customHeight="1" x14ac:dyDescent="0.25">
      <c r="G23" s="341" t="s">
        <v>430</v>
      </c>
      <c r="H23" s="341"/>
      <c r="I23" s="1038"/>
      <c r="J23" s="2570"/>
      <c r="K23" s="2715"/>
    </row>
    <row r="24" spans="7:11" s="679" customFormat="1" ht="46.5" customHeight="1" x14ac:dyDescent="0.25">
      <c r="G24" s="2848" t="s">
        <v>431</v>
      </c>
      <c r="H24" s="2848"/>
      <c r="I24" s="2849" t="s">
        <v>432</v>
      </c>
      <c r="J24" s="2850" t="s">
        <v>433</v>
      </c>
      <c r="K24" s="2671" t="s">
        <v>1862</v>
      </c>
    </row>
    <row r="25" spans="7:11" s="679" customFormat="1" ht="46.5" customHeight="1" x14ac:dyDescent="0.25">
      <c r="G25" s="2846"/>
      <c r="H25" s="2846"/>
      <c r="I25" s="2847"/>
      <c r="J25" s="2851"/>
      <c r="K25" s="2675" t="s">
        <v>1886</v>
      </c>
    </row>
    <row r="26" spans="7:11" s="679" customFormat="1" ht="13.8" x14ac:dyDescent="0.25">
      <c r="G26" s="1036"/>
      <c r="H26" s="1036"/>
      <c r="I26" s="1037"/>
      <c r="J26" s="1037"/>
      <c r="K26" s="2620"/>
    </row>
    <row r="27" spans="7:11" ht="26.25" customHeight="1" x14ac:dyDescent="0.25">
      <c r="G27" s="341" t="s">
        <v>434</v>
      </c>
      <c r="H27" s="341"/>
      <c r="I27" s="342"/>
      <c r="J27" s="2571"/>
      <c r="K27" s="2716"/>
    </row>
    <row r="28" spans="7:11" ht="66.75" customHeight="1" x14ac:dyDescent="0.25">
      <c r="G28" s="2840" t="s">
        <v>435</v>
      </c>
      <c r="H28" s="2840"/>
      <c r="I28" s="347" t="s">
        <v>436</v>
      </c>
      <c r="J28" s="2572" t="s">
        <v>1864</v>
      </c>
      <c r="K28" s="2671" t="s">
        <v>1862</v>
      </c>
    </row>
    <row r="29" spans="7:11" ht="64.2" customHeight="1" x14ac:dyDescent="0.25">
      <c r="G29" s="2837" t="s">
        <v>437</v>
      </c>
      <c r="H29" s="2837"/>
      <c r="I29" s="317" t="s">
        <v>438</v>
      </c>
      <c r="J29" s="2573" t="s">
        <v>1762</v>
      </c>
      <c r="K29" s="2031" t="s">
        <v>1862</v>
      </c>
    </row>
    <row r="30" spans="7:11" ht="13.8" x14ac:dyDescent="0.25">
      <c r="G30" s="318"/>
      <c r="H30" s="318"/>
      <c r="I30" s="319"/>
      <c r="J30" s="319"/>
      <c r="K30" s="2574"/>
    </row>
    <row r="31" spans="7:11" ht="26.25" customHeight="1" x14ac:dyDescent="0.25">
      <c r="G31" s="341" t="s">
        <v>439</v>
      </c>
      <c r="H31" s="341"/>
      <c r="I31" s="342"/>
      <c r="J31" s="2571"/>
      <c r="K31" s="2716"/>
    </row>
    <row r="32" spans="7:11" ht="23.25" customHeight="1" x14ac:dyDescent="0.25">
      <c r="G32" s="2840" t="s">
        <v>440</v>
      </c>
      <c r="H32" s="2840"/>
      <c r="I32" s="2841" t="s">
        <v>441</v>
      </c>
      <c r="J32" s="2849" t="s">
        <v>442</v>
      </c>
      <c r="K32" s="2671" t="s">
        <v>1862</v>
      </c>
    </row>
    <row r="33" spans="7:11" ht="23.25" customHeight="1" x14ac:dyDescent="0.25">
      <c r="G33" s="2840"/>
      <c r="H33" s="2840"/>
      <c r="I33" s="2841"/>
      <c r="J33" s="2849"/>
      <c r="K33" s="2671" t="s">
        <v>1887</v>
      </c>
    </row>
    <row r="34" spans="7:11" ht="23.25" customHeight="1" x14ac:dyDescent="0.25">
      <c r="G34" s="2843" t="s">
        <v>443</v>
      </c>
      <c r="H34" s="2843"/>
      <c r="I34" s="2844" t="s">
        <v>444</v>
      </c>
      <c r="J34" s="2845" t="s">
        <v>445</v>
      </c>
      <c r="K34" s="2620" t="s">
        <v>1862</v>
      </c>
    </row>
    <row r="35" spans="7:11" ht="23.25" customHeight="1" x14ac:dyDescent="0.25">
      <c r="G35" s="2843"/>
      <c r="H35" s="2843"/>
      <c r="I35" s="2844"/>
      <c r="J35" s="2845"/>
      <c r="K35" s="2620" t="s">
        <v>1887</v>
      </c>
    </row>
    <row r="36" spans="7:11" ht="23.25" customHeight="1" x14ac:dyDescent="0.25">
      <c r="G36" s="2840" t="s">
        <v>446</v>
      </c>
      <c r="H36" s="2840"/>
      <c r="I36" s="2841" t="s">
        <v>447</v>
      </c>
      <c r="J36" s="2849" t="s">
        <v>448</v>
      </c>
      <c r="K36" s="2671" t="s">
        <v>1862</v>
      </c>
    </row>
    <row r="37" spans="7:11" ht="23.25" customHeight="1" x14ac:dyDescent="0.25">
      <c r="G37" s="2840"/>
      <c r="H37" s="2840"/>
      <c r="I37" s="2841"/>
      <c r="J37" s="2849"/>
      <c r="K37" s="2671" t="s">
        <v>1887</v>
      </c>
    </row>
    <row r="38" spans="7:11" ht="23.25" customHeight="1" x14ac:dyDescent="0.25">
      <c r="G38" s="2843" t="s">
        <v>449</v>
      </c>
      <c r="H38" s="2843"/>
      <c r="I38" s="2844" t="s">
        <v>450</v>
      </c>
      <c r="J38" s="2845" t="s">
        <v>451</v>
      </c>
      <c r="K38" s="2620" t="s">
        <v>1862</v>
      </c>
    </row>
    <row r="39" spans="7:11" ht="23.25" customHeight="1" x14ac:dyDescent="0.25">
      <c r="G39" s="2843"/>
      <c r="H39" s="2843"/>
      <c r="I39" s="2844"/>
      <c r="J39" s="2845"/>
      <c r="K39" s="2620" t="s">
        <v>1887</v>
      </c>
    </row>
    <row r="40" spans="7:11" ht="23.25" customHeight="1" x14ac:dyDescent="0.25">
      <c r="G40" s="2840" t="s">
        <v>452</v>
      </c>
      <c r="H40" s="2840"/>
      <c r="I40" s="2841" t="s">
        <v>453</v>
      </c>
      <c r="J40" s="2849" t="s">
        <v>454</v>
      </c>
      <c r="K40" s="2671" t="s">
        <v>1861</v>
      </c>
    </row>
    <row r="41" spans="7:11" ht="23.25" customHeight="1" x14ac:dyDescent="0.25">
      <c r="G41" s="2840"/>
      <c r="H41" s="2840"/>
      <c r="I41" s="2841"/>
      <c r="J41" s="2849"/>
      <c r="K41" s="2671" t="s">
        <v>1887</v>
      </c>
    </row>
    <row r="42" spans="7:11" ht="27.6" x14ac:dyDescent="0.25">
      <c r="G42" s="2843" t="s">
        <v>455</v>
      </c>
      <c r="H42" s="2843"/>
      <c r="I42" s="319" t="s">
        <v>456</v>
      </c>
      <c r="J42" s="2574" t="s">
        <v>457</v>
      </c>
      <c r="K42" s="2620" t="s">
        <v>1862</v>
      </c>
    </row>
    <row r="43" spans="7:11" ht="27.6" x14ac:dyDescent="0.25">
      <c r="G43" s="2852" t="s">
        <v>458</v>
      </c>
      <c r="H43" s="2852"/>
      <c r="I43" s="393" t="s">
        <v>459</v>
      </c>
      <c r="J43" s="393" t="s">
        <v>460</v>
      </c>
      <c r="K43" s="2675" t="s">
        <v>1862</v>
      </c>
    </row>
    <row r="44" spans="7:11" ht="13.8" x14ac:dyDescent="0.25">
      <c r="G44" s="318"/>
      <c r="H44" s="318"/>
      <c r="I44" s="319"/>
      <c r="J44" s="319"/>
      <c r="K44" s="2620"/>
    </row>
    <row r="45" spans="7:11" ht="26.25" customHeight="1" x14ac:dyDescent="0.25">
      <c r="G45" s="341" t="s">
        <v>461</v>
      </c>
      <c r="H45" s="341"/>
      <c r="I45" s="343"/>
      <c r="J45" s="2575"/>
      <c r="K45" s="2717"/>
    </row>
    <row r="46" spans="7:11" ht="41.25" customHeight="1" x14ac:dyDescent="0.25">
      <c r="G46" s="2843" t="s">
        <v>462</v>
      </c>
      <c r="H46" s="2843"/>
      <c r="I46" s="319" t="s">
        <v>463</v>
      </c>
      <c r="J46" s="319" t="s">
        <v>464</v>
      </c>
      <c r="K46" s="2620" t="s">
        <v>1862</v>
      </c>
    </row>
    <row r="47" spans="7:11" ht="69" customHeight="1" x14ac:dyDescent="0.25">
      <c r="G47" s="2840" t="s">
        <v>465</v>
      </c>
      <c r="H47" s="2840"/>
      <c r="I47" s="347" t="s">
        <v>466</v>
      </c>
      <c r="J47" s="347" t="s">
        <v>467</v>
      </c>
      <c r="K47" s="2671" t="s">
        <v>1887</v>
      </c>
    </row>
    <row r="48" spans="7:11" ht="23.25" customHeight="1" x14ac:dyDescent="0.25">
      <c r="G48" s="2843" t="s">
        <v>468</v>
      </c>
      <c r="H48" s="2843"/>
      <c r="I48" s="2844" t="s">
        <v>469</v>
      </c>
      <c r="J48" s="2854" t="s">
        <v>470</v>
      </c>
      <c r="K48" s="2834" t="s">
        <v>1862</v>
      </c>
    </row>
    <row r="49" spans="7:11" ht="23.25" customHeight="1" x14ac:dyDescent="0.25">
      <c r="G49" s="2837"/>
      <c r="H49" s="2837"/>
      <c r="I49" s="2853"/>
      <c r="J49" s="2855"/>
      <c r="K49" s="2835"/>
    </row>
    <row r="50" spans="7:11" ht="13.8" x14ac:dyDescent="0.25">
      <c r="G50" s="318"/>
      <c r="H50" s="318"/>
      <c r="I50" s="319"/>
      <c r="J50" s="319"/>
      <c r="K50" s="2620"/>
    </row>
    <row r="51" spans="7:11" ht="26.25" customHeight="1" x14ac:dyDescent="0.25">
      <c r="G51" s="341" t="s">
        <v>471</v>
      </c>
      <c r="H51" s="341"/>
      <c r="I51" s="342"/>
      <c r="J51" s="2571"/>
      <c r="K51" s="2716"/>
    </row>
    <row r="52" spans="7:11" ht="34.35" customHeight="1" x14ac:dyDescent="0.25">
      <c r="G52" s="2840" t="s">
        <v>472</v>
      </c>
      <c r="H52" s="2840"/>
      <c r="I52" s="347" t="s">
        <v>473</v>
      </c>
      <c r="J52" s="347" t="s">
        <v>474</v>
      </c>
      <c r="K52" s="2572"/>
    </row>
    <row r="53" spans="7:11" ht="45.6" customHeight="1" x14ac:dyDescent="0.25">
      <c r="G53" s="2843" t="s">
        <v>475</v>
      </c>
      <c r="H53" s="2843"/>
      <c r="I53" s="319" t="s">
        <v>476</v>
      </c>
      <c r="J53" s="319" t="s">
        <v>477</v>
      </c>
      <c r="K53" s="2620" t="s">
        <v>1862</v>
      </c>
    </row>
    <row r="54" spans="7:11" ht="48" customHeight="1" x14ac:dyDescent="0.25">
      <c r="G54" s="2852" t="s">
        <v>478</v>
      </c>
      <c r="H54" s="2852"/>
      <c r="I54" s="393" t="s">
        <v>479</v>
      </c>
      <c r="J54" s="393" t="s">
        <v>480</v>
      </c>
      <c r="K54" s="2675" t="s">
        <v>1862</v>
      </c>
    </row>
    <row r="55" spans="7:11" ht="13.8" x14ac:dyDescent="0.25">
      <c r="G55" s="318"/>
      <c r="H55" s="318"/>
      <c r="I55" s="319"/>
      <c r="J55" s="319"/>
      <c r="K55" s="2574"/>
    </row>
    <row r="56" spans="7:11" ht="26.25" customHeight="1" x14ac:dyDescent="0.25">
      <c r="G56" s="341" t="s">
        <v>481</v>
      </c>
      <c r="H56" s="341"/>
      <c r="I56" s="342"/>
      <c r="J56" s="2571"/>
      <c r="K56" s="2716"/>
    </row>
    <row r="57" spans="7:11" ht="32.25" customHeight="1" x14ac:dyDescent="0.25">
      <c r="G57" s="2843" t="s">
        <v>482</v>
      </c>
      <c r="H57" s="2843"/>
      <c r="I57" s="319" t="s">
        <v>483</v>
      </c>
      <c r="J57" s="319" t="s">
        <v>484</v>
      </c>
      <c r="K57" s="2620" t="s">
        <v>1862</v>
      </c>
    </row>
    <row r="58" spans="7:11" ht="36" customHeight="1" x14ac:dyDescent="0.25">
      <c r="G58" s="2852" t="s">
        <v>485</v>
      </c>
      <c r="H58" s="2852"/>
      <c r="I58" s="393" t="s">
        <v>486</v>
      </c>
      <c r="J58" s="2576" t="s">
        <v>487</v>
      </c>
      <c r="K58" s="2576" t="s">
        <v>1830</v>
      </c>
    </row>
    <row r="59" spans="7:11" ht="13.8" x14ac:dyDescent="0.25">
      <c r="G59" s="318"/>
      <c r="H59" s="318"/>
      <c r="I59" s="319"/>
      <c r="J59" s="319"/>
      <c r="K59" s="2574"/>
    </row>
    <row r="60" spans="7:11" ht="26.25" customHeight="1" x14ac:dyDescent="0.25">
      <c r="G60" s="341" t="s">
        <v>488</v>
      </c>
      <c r="H60" s="341"/>
      <c r="I60" s="342"/>
      <c r="J60" s="2571"/>
      <c r="K60" s="2716"/>
    </row>
    <row r="61" spans="7:11" ht="48" customHeight="1" x14ac:dyDescent="0.25">
      <c r="G61" s="2843" t="s">
        <v>489</v>
      </c>
      <c r="H61" s="2843"/>
      <c r="I61" s="319" t="s">
        <v>490</v>
      </c>
      <c r="J61" s="2577" t="s">
        <v>1629</v>
      </c>
      <c r="K61" s="2620" t="s">
        <v>1888</v>
      </c>
    </row>
    <row r="62" spans="7:11" ht="32.25" customHeight="1" x14ac:dyDescent="0.25">
      <c r="G62" s="2852" t="s">
        <v>491</v>
      </c>
      <c r="H62" s="2852"/>
      <c r="I62" s="393" t="s">
        <v>492</v>
      </c>
      <c r="J62" s="393" t="s">
        <v>493</v>
      </c>
      <c r="K62" s="2675" t="s">
        <v>1888</v>
      </c>
    </row>
    <row r="63" spans="7:11" ht="13.8" x14ac:dyDescent="0.25">
      <c r="G63" s="318"/>
      <c r="H63" s="318"/>
      <c r="I63" s="319"/>
      <c r="J63" s="319"/>
      <c r="K63" s="2574"/>
    </row>
    <row r="64" spans="7:11" ht="26.25" customHeight="1" x14ac:dyDescent="0.25">
      <c r="G64" s="341" t="s">
        <v>494</v>
      </c>
      <c r="H64" s="341"/>
      <c r="I64" s="344"/>
      <c r="J64" s="2571"/>
      <c r="K64" s="2716"/>
    </row>
    <row r="65" spans="7:11" ht="54" customHeight="1" x14ac:dyDescent="0.25">
      <c r="G65" s="2843" t="s">
        <v>495</v>
      </c>
      <c r="H65" s="2843"/>
      <c r="I65" s="2844" t="s">
        <v>496</v>
      </c>
      <c r="J65" s="2845" t="s">
        <v>497</v>
      </c>
      <c r="K65" s="2620" t="s">
        <v>1862</v>
      </c>
    </row>
    <row r="66" spans="7:11" ht="54" customHeight="1" x14ac:dyDescent="0.25">
      <c r="G66" s="2837"/>
      <c r="H66" s="2837"/>
      <c r="I66" s="2853"/>
      <c r="J66" s="2855"/>
      <c r="K66" s="2031" t="s">
        <v>1830</v>
      </c>
    </row>
    <row r="67" spans="7:11" ht="13.8" x14ac:dyDescent="0.25">
      <c r="G67" s="318"/>
      <c r="H67" s="318"/>
      <c r="I67" s="319"/>
      <c r="J67" s="319"/>
      <c r="K67" s="2620"/>
    </row>
    <row r="68" spans="7:11" ht="26.25" customHeight="1" x14ac:dyDescent="0.25">
      <c r="G68" s="341" t="s">
        <v>498</v>
      </c>
      <c r="H68" s="341"/>
      <c r="I68" s="345"/>
      <c r="J68" s="2571"/>
      <c r="K68" s="2716"/>
    </row>
    <row r="69" spans="7:11" ht="33" customHeight="1" x14ac:dyDescent="0.25">
      <c r="G69" s="2840" t="s">
        <v>499</v>
      </c>
      <c r="H69" s="2840"/>
      <c r="I69" s="347" t="s">
        <v>500</v>
      </c>
      <c r="J69" s="347" t="s">
        <v>501</v>
      </c>
      <c r="K69" s="2671" t="s">
        <v>1862</v>
      </c>
    </row>
    <row r="70" spans="7:11" ht="124.8" customHeight="1" x14ac:dyDescent="0.25">
      <c r="G70" s="2856" t="s">
        <v>502</v>
      </c>
      <c r="H70" s="2856"/>
      <c r="I70" s="394" t="s">
        <v>503</v>
      </c>
      <c r="J70" s="2578" t="s">
        <v>504</v>
      </c>
      <c r="K70" s="2573" t="s">
        <v>1843</v>
      </c>
    </row>
    <row r="71" spans="7:11" ht="13.8" x14ac:dyDescent="0.25">
      <c r="G71" s="318"/>
      <c r="H71" s="318"/>
      <c r="I71" s="319"/>
      <c r="J71" s="319"/>
      <c r="K71" s="2620"/>
    </row>
    <row r="72" spans="7:11" ht="26.25" customHeight="1" x14ac:dyDescent="0.25">
      <c r="G72" s="341" t="s">
        <v>505</v>
      </c>
      <c r="H72" s="341"/>
      <c r="I72" s="343"/>
      <c r="J72" s="2575"/>
      <c r="K72" s="2718"/>
    </row>
    <row r="73" spans="7:11" ht="202.5" customHeight="1" x14ac:dyDescent="0.25">
      <c r="G73" s="2843" t="s">
        <v>506</v>
      </c>
      <c r="H73" s="2843"/>
      <c r="I73" s="319" t="s">
        <v>507</v>
      </c>
      <c r="J73" s="319" t="s">
        <v>508</v>
      </c>
      <c r="K73" s="969" t="s">
        <v>1889</v>
      </c>
    </row>
    <row r="74" spans="7:11" ht="46.2" customHeight="1" x14ac:dyDescent="0.25">
      <c r="G74" s="2840" t="s">
        <v>509</v>
      </c>
      <c r="H74" s="2840"/>
      <c r="I74" s="347" t="s">
        <v>510</v>
      </c>
      <c r="J74" s="347" t="s">
        <v>511</v>
      </c>
      <c r="K74" s="2671" t="s">
        <v>1862</v>
      </c>
    </row>
    <row r="75" spans="7:11" ht="35.700000000000003" customHeight="1" x14ac:dyDescent="0.25">
      <c r="G75" s="2856" t="s">
        <v>512</v>
      </c>
      <c r="H75" s="2856"/>
      <c r="I75" s="394" t="s">
        <v>513</v>
      </c>
      <c r="J75" s="2720" t="s">
        <v>1924</v>
      </c>
      <c r="K75" s="2031" t="s">
        <v>1877</v>
      </c>
    </row>
    <row r="76" spans="7:11" ht="14.4" x14ac:dyDescent="0.25">
      <c r="G76" s="318"/>
      <c r="H76" s="318"/>
      <c r="I76" s="319"/>
      <c r="J76" s="2569"/>
      <c r="K76" s="2719"/>
    </row>
    <row r="77" spans="7:11" ht="26.25" customHeight="1" x14ac:dyDescent="0.25">
      <c r="G77" s="341" t="s">
        <v>514</v>
      </c>
      <c r="H77" s="341"/>
      <c r="I77" s="342"/>
      <c r="J77" s="2571"/>
      <c r="K77" s="2716"/>
    </row>
    <row r="78" spans="7:11" ht="27.75" customHeight="1" x14ac:dyDescent="0.25">
      <c r="G78" s="2840" t="s">
        <v>515</v>
      </c>
      <c r="H78" s="2840"/>
      <c r="I78" s="2841" t="s">
        <v>516</v>
      </c>
      <c r="J78" s="2849" t="s">
        <v>517</v>
      </c>
      <c r="K78" s="2836" t="s">
        <v>1878</v>
      </c>
    </row>
    <row r="79" spans="7:11" ht="27.75" customHeight="1" x14ac:dyDescent="0.25">
      <c r="G79" s="2840"/>
      <c r="H79" s="2840"/>
      <c r="I79" s="2841"/>
      <c r="J79" s="2849"/>
      <c r="K79" s="2836"/>
    </row>
    <row r="80" spans="7:11" ht="23.25" customHeight="1" x14ac:dyDescent="0.25">
      <c r="G80" s="2443" t="s">
        <v>518</v>
      </c>
      <c r="H80" s="2443"/>
      <c r="I80" s="320" t="s">
        <v>519</v>
      </c>
      <c r="J80" s="1037" t="s">
        <v>520</v>
      </c>
      <c r="K80" s="2620" t="s">
        <v>1890</v>
      </c>
    </row>
    <row r="81" spans="7:11" ht="23.25" customHeight="1" x14ac:dyDescent="0.25">
      <c r="G81" s="2444"/>
      <c r="H81" s="2444"/>
      <c r="I81" s="2445"/>
      <c r="J81" s="2579"/>
      <c r="K81" s="2031"/>
    </row>
    <row r="82" spans="7:11" ht="13.8" x14ac:dyDescent="0.25"/>
    <row r="83" spans="7:11" ht="13.8" x14ac:dyDescent="0.25"/>
    <row r="84" spans="7:11" ht="14.25" hidden="1" customHeight="1" x14ac:dyDescent="0.25"/>
    <row r="85" spans="7:11" ht="14.25" hidden="1" customHeight="1" x14ac:dyDescent="0.25"/>
  </sheetData>
  <sheetProtection algorithmName="SHA-512" hashValue="wkEDFT7jhWqwN2glgNEp7fsDcmVUy6eCnA7+NHAOhUWxndakMm//QR418ee42aHLJd105JHd5WJkxK8Ym1yfcA==" saltValue="jQTZ7ZYpUiAtUDdqJu3r9w==" spinCount="100000" sheet="1" objects="1" scenarios="1"/>
  <mergeCells count="58">
    <mergeCell ref="G75:H75"/>
    <mergeCell ref="G78:H79"/>
    <mergeCell ref="I78:I79"/>
    <mergeCell ref="J78:J79"/>
    <mergeCell ref="I65:I66"/>
    <mergeCell ref="J65:J66"/>
    <mergeCell ref="G69:H69"/>
    <mergeCell ref="G70:H70"/>
    <mergeCell ref="G73:H73"/>
    <mergeCell ref="G74:H74"/>
    <mergeCell ref="G65:H66"/>
    <mergeCell ref="G54:H54"/>
    <mergeCell ref="G57:H57"/>
    <mergeCell ref="G58:H58"/>
    <mergeCell ref="G61:H61"/>
    <mergeCell ref="G62:H62"/>
    <mergeCell ref="G38:H39"/>
    <mergeCell ref="I38:I39"/>
    <mergeCell ref="J38:J39"/>
    <mergeCell ref="G53:H53"/>
    <mergeCell ref="G40:H41"/>
    <mergeCell ref="I40:I41"/>
    <mergeCell ref="J40:J41"/>
    <mergeCell ref="G42:H42"/>
    <mergeCell ref="G43:H43"/>
    <mergeCell ref="G46:H46"/>
    <mergeCell ref="G47:H47"/>
    <mergeCell ref="G48:H49"/>
    <mergeCell ref="I48:I49"/>
    <mergeCell ref="J48:J49"/>
    <mergeCell ref="G52:H52"/>
    <mergeCell ref="G32:H33"/>
    <mergeCell ref="I32:I33"/>
    <mergeCell ref="J32:J33"/>
    <mergeCell ref="G36:H37"/>
    <mergeCell ref="I36:I37"/>
    <mergeCell ref="J36:J37"/>
    <mergeCell ref="G24:H25"/>
    <mergeCell ref="I24:I25"/>
    <mergeCell ref="J24:J25"/>
    <mergeCell ref="G28:H28"/>
    <mergeCell ref="G29:H29"/>
    <mergeCell ref="K48:K49"/>
    <mergeCell ref="K78:K79"/>
    <mergeCell ref="G17:H17"/>
    <mergeCell ref="B6:E6"/>
    <mergeCell ref="G13:K13"/>
    <mergeCell ref="G14:H16"/>
    <mergeCell ref="I14:I16"/>
    <mergeCell ref="J14:J16"/>
    <mergeCell ref="G11:H11"/>
    <mergeCell ref="G34:H35"/>
    <mergeCell ref="I34:I35"/>
    <mergeCell ref="J34:J35"/>
    <mergeCell ref="G19:H19"/>
    <mergeCell ref="G20:H21"/>
    <mergeCell ref="I20:I21"/>
    <mergeCell ref="J20:J21"/>
  </mergeCells>
  <pageMargins left="0.70866141732283472" right="0.70866141732283472" top="0.74803149606299213" bottom="0.74803149606299213" header="0.31496062992125984" footer="0.31496062992125984"/>
  <pageSetup scale="28"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7089-BEB0-4145-A26F-54EE60731B9D}">
  <sheetPr codeName="Sheet19">
    <pageSetUpPr fitToPage="1"/>
  </sheetPr>
  <dimension ref="A1:R45"/>
  <sheetViews>
    <sheetView showGridLines="0" zoomScale="70" zoomScaleNormal="70" workbookViewId="0"/>
  </sheetViews>
  <sheetFormatPr defaultColWidth="0" defaultRowHeight="14.25" customHeight="1" zeroHeight="1" x14ac:dyDescent="0.25"/>
  <cols>
    <col min="1" max="1" width="3.5546875" style="2" customWidth="1"/>
    <col min="2" max="5" width="9.109375" style="2" customWidth="1"/>
    <col min="6" max="6" width="4.33203125" style="2" customWidth="1"/>
    <col min="7" max="7" width="14.6640625" style="2" customWidth="1"/>
    <col min="8" max="8" width="111.33203125" style="14" customWidth="1"/>
    <col min="9" max="9" width="57.33203125" style="2" customWidth="1"/>
    <col min="10" max="10" width="61.44140625" style="2582" customWidth="1"/>
    <col min="11" max="11" width="10.33203125" style="2" customWidth="1"/>
    <col min="12" max="16384" width="9.5546875" style="2" hidden="1"/>
  </cols>
  <sheetData>
    <row r="1" spans="2:18" ht="13.8" x14ac:dyDescent="0.25">
      <c r="H1" s="2"/>
    </row>
    <row r="2" spans="2:18" ht="13.8" x14ac:dyDescent="0.25">
      <c r="H2" s="2"/>
    </row>
    <row r="3" spans="2:18" ht="13.8" x14ac:dyDescent="0.25">
      <c r="H3" s="2"/>
      <c r="J3" s="2583"/>
    </row>
    <row r="4" spans="2:18" ht="13.8" x14ac:dyDescent="0.25">
      <c r="H4" s="2"/>
    </row>
    <row r="5" spans="2:18" customFormat="1" ht="14.4" x14ac:dyDescent="0.3">
      <c r="B5" s="328"/>
      <c r="C5" s="328"/>
      <c r="D5" s="328"/>
      <c r="E5" s="328"/>
      <c r="G5" s="328"/>
      <c r="H5" s="328"/>
      <c r="I5" s="328"/>
      <c r="J5" s="2584"/>
      <c r="K5" s="2"/>
      <c r="L5" s="2"/>
      <c r="M5" s="2"/>
      <c r="N5" s="2"/>
      <c r="O5" s="2"/>
      <c r="P5" s="2"/>
      <c r="Q5" s="2"/>
      <c r="R5" s="2"/>
    </row>
    <row r="6" spans="2:18" customFormat="1" ht="21" x14ac:dyDescent="0.4">
      <c r="B6" s="329" t="s">
        <v>521</v>
      </c>
      <c r="C6" s="328"/>
      <c r="D6" s="328"/>
      <c r="E6" s="328"/>
      <c r="G6" s="329" t="s">
        <v>1760</v>
      </c>
      <c r="H6" s="331"/>
      <c r="I6" s="328"/>
      <c r="J6" s="2584"/>
      <c r="K6" s="2"/>
      <c r="L6" s="2"/>
      <c r="M6" s="2"/>
      <c r="N6" s="2"/>
      <c r="O6" s="2"/>
      <c r="P6" s="2"/>
      <c r="Q6" s="2"/>
      <c r="R6" s="2"/>
    </row>
    <row r="7" spans="2:18" customFormat="1" ht="15" thickBot="1" x14ac:dyDescent="0.35">
      <c r="B7" s="136"/>
      <c r="C7" s="136"/>
      <c r="D7" s="136"/>
      <c r="E7" s="136"/>
      <c r="G7" s="136"/>
      <c r="H7" s="136"/>
      <c r="I7" s="136"/>
      <c r="J7" s="2585"/>
      <c r="K7" s="2"/>
      <c r="L7" s="2"/>
      <c r="M7" s="2"/>
      <c r="N7" s="2"/>
      <c r="O7" s="2"/>
      <c r="P7" s="2"/>
      <c r="Q7" s="2"/>
      <c r="R7" s="2"/>
    </row>
    <row r="8" spans="2:18" customFormat="1" ht="14.4" x14ac:dyDescent="0.3">
      <c r="B8" s="2"/>
      <c r="C8" s="2"/>
      <c r="D8" s="2"/>
      <c r="E8" s="2"/>
      <c r="G8" s="2"/>
      <c r="H8" s="2"/>
      <c r="I8" s="2"/>
      <c r="J8" s="2582"/>
      <c r="K8" s="2"/>
      <c r="L8" s="2"/>
      <c r="M8" s="2"/>
      <c r="N8" s="2"/>
      <c r="O8" s="2"/>
      <c r="P8" s="2"/>
      <c r="Q8" s="2"/>
      <c r="R8" s="2"/>
    </row>
    <row r="9" spans="2:18" ht="37.200000000000003" customHeight="1" x14ac:dyDescent="0.25">
      <c r="G9" s="2859" t="s">
        <v>522</v>
      </c>
      <c r="H9" s="2859"/>
      <c r="I9" s="2859"/>
      <c r="J9" s="2859"/>
    </row>
    <row r="10" spans="2:18" ht="17.100000000000001" customHeight="1" x14ac:dyDescent="0.25">
      <c r="G10" s="43"/>
      <c r="H10" s="43"/>
    </row>
    <row r="11" spans="2:18" ht="25.35" customHeight="1" thickBot="1" x14ac:dyDescent="0.3">
      <c r="G11" s="361" t="s">
        <v>523</v>
      </c>
      <c r="H11" s="346"/>
      <c r="I11" s="332" t="s">
        <v>524</v>
      </c>
      <c r="J11" s="2568" t="s">
        <v>1852</v>
      </c>
    </row>
    <row r="12" spans="2:18" ht="13.8" x14ac:dyDescent="0.25">
      <c r="G12" s="120"/>
      <c r="H12" s="120"/>
      <c r="I12" s="121"/>
      <c r="J12" s="2586"/>
    </row>
    <row r="13" spans="2:18" ht="33.75" customHeight="1" x14ac:dyDescent="0.25">
      <c r="G13" s="341" t="s">
        <v>525</v>
      </c>
      <c r="H13" s="354"/>
      <c r="I13" s="355"/>
      <c r="J13" s="2587"/>
    </row>
    <row r="14" spans="2:18" ht="30" customHeight="1" x14ac:dyDescent="0.25">
      <c r="G14" s="348"/>
      <c r="H14" s="349" t="s">
        <v>526</v>
      </c>
      <c r="I14" s="2857" t="s">
        <v>527</v>
      </c>
      <c r="J14" s="2581" t="s">
        <v>1854</v>
      </c>
    </row>
    <row r="15" spans="2:18" ht="30" customHeight="1" x14ac:dyDescent="0.25">
      <c r="G15" s="351"/>
      <c r="H15" s="352" t="s">
        <v>528</v>
      </c>
      <c r="I15" s="2858"/>
      <c r="J15" s="2592" t="s">
        <v>1855</v>
      </c>
    </row>
    <row r="16" spans="2:18" ht="14.4" x14ac:dyDescent="0.25">
      <c r="G16" s="23"/>
      <c r="H16" s="321"/>
      <c r="I16" s="68"/>
      <c r="J16" s="2588"/>
    </row>
    <row r="17" spans="7:10" ht="33.75" customHeight="1" x14ac:dyDescent="0.25">
      <c r="G17" s="341" t="s">
        <v>529</v>
      </c>
      <c r="H17" s="356"/>
      <c r="I17" s="357"/>
      <c r="J17" s="2589"/>
    </row>
    <row r="18" spans="7:10" ht="55.5" customHeight="1" x14ac:dyDescent="0.25">
      <c r="G18" s="23"/>
      <c r="H18" s="25" t="s">
        <v>530</v>
      </c>
      <c r="I18" s="68" t="s">
        <v>1764</v>
      </c>
      <c r="J18" s="2593" t="s">
        <v>1856</v>
      </c>
    </row>
    <row r="19" spans="7:10" ht="32.25" customHeight="1" x14ac:dyDescent="0.25">
      <c r="G19" s="23"/>
      <c r="H19" s="321" t="s">
        <v>531</v>
      </c>
      <c r="I19" s="2859" t="s">
        <v>532</v>
      </c>
      <c r="J19" s="2593" t="s">
        <v>1854</v>
      </c>
    </row>
    <row r="20" spans="7:10" ht="32.25" customHeight="1" x14ac:dyDescent="0.25">
      <c r="G20" s="23"/>
      <c r="H20" s="321" t="s">
        <v>533</v>
      </c>
      <c r="I20" s="2859"/>
      <c r="J20" s="2593" t="s">
        <v>1858</v>
      </c>
    </row>
    <row r="21" spans="7:10" ht="32.25" customHeight="1" x14ac:dyDescent="0.25">
      <c r="G21" s="322"/>
      <c r="H21" s="323" t="s">
        <v>534</v>
      </c>
      <c r="I21" s="2733"/>
      <c r="J21" s="2594" t="s">
        <v>1855</v>
      </c>
    </row>
    <row r="22" spans="7:10" ht="13.8" x14ac:dyDescent="0.25">
      <c r="G22" s="23"/>
      <c r="H22" s="324"/>
      <c r="I22" s="68"/>
      <c r="J22" s="2590"/>
    </row>
    <row r="23" spans="7:10" ht="33.75" customHeight="1" x14ac:dyDescent="0.25">
      <c r="G23" s="341" t="s">
        <v>0</v>
      </c>
      <c r="H23" s="358"/>
      <c r="I23" s="359"/>
      <c r="J23" s="2591"/>
    </row>
    <row r="24" spans="7:10" ht="63" customHeight="1" x14ac:dyDescent="0.25">
      <c r="G24" s="348"/>
      <c r="H24" s="349" t="s">
        <v>535</v>
      </c>
      <c r="I24" s="350" t="s">
        <v>536</v>
      </c>
      <c r="J24" s="2580" t="s">
        <v>1765</v>
      </c>
    </row>
    <row r="25" spans="7:10" ht="40.35" customHeight="1" x14ac:dyDescent="0.25">
      <c r="G25" s="348"/>
      <c r="H25" s="349" t="s">
        <v>537</v>
      </c>
      <c r="I25" s="350" t="s">
        <v>1765</v>
      </c>
      <c r="J25" s="2595"/>
    </row>
    <row r="26" spans="7:10" ht="40.35" customHeight="1" x14ac:dyDescent="0.25">
      <c r="G26" s="351"/>
      <c r="H26" s="352" t="s">
        <v>538</v>
      </c>
      <c r="I26" s="353" t="s">
        <v>1765</v>
      </c>
      <c r="J26" s="2596"/>
    </row>
    <row r="27" spans="7:10" ht="13.8" x14ac:dyDescent="0.25">
      <c r="G27" s="23"/>
      <c r="H27" s="25"/>
      <c r="I27" s="43"/>
      <c r="J27" s="2590"/>
    </row>
    <row r="28" spans="7:10" ht="33.75" customHeight="1" x14ac:dyDescent="0.25">
      <c r="G28" s="341" t="s">
        <v>539</v>
      </c>
      <c r="H28" s="360"/>
      <c r="I28" s="359"/>
      <c r="J28" s="2591"/>
    </row>
    <row r="29" spans="7:10" ht="40.5" customHeight="1" x14ac:dyDescent="0.25">
      <c r="G29" s="23"/>
      <c r="H29" s="2860" t="s">
        <v>540</v>
      </c>
      <c r="I29" s="2859" t="s">
        <v>541</v>
      </c>
      <c r="J29" s="2862" t="s">
        <v>1854</v>
      </c>
    </row>
    <row r="30" spans="7:10" ht="32.700000000000003" customHeight="1" x14ac:dyDescent="0.25">
      <c r="G30" s="107"/>
      <c r="H30" s="2861"/>
      <c r="I30" s="2733"/>
      <c r="J30" s="2863"/>
    </row>
    <row r="31" spans="7:10" ht="13.8" x14ac:dyDescent="0.25"/>
    <row r="32" spans="7:10" ht="13.8" x14ac:dyDescent="0.25"/>
    <row r="33" ht="13.8" x14ac:dyDescent="0.25"/>
    <row r="34" ht="13.8" x14ac:dyDescent="0.25"/>
    <row r="35" ht="13.8" x14ac:dyDescent="0.25"/>
    <row r="36" ht="13.8" x14ac:dyDescent="0.25"/>
    <row r="37" ht="13.8" x14ac:dyDescent="0.25"/>
    <row r="38" ht="13.8" x14ac:dyDescent="0.25"/>
    <row r="39" ht="13.8" x14ac:dyDescent="0.25"/>
    <row r="40" ht="13.8" hidden="1" x14ac:dyDescent="0.25"/>
    <row r="41" ht="13.8" hidden="1" x14ac:dyDescent="0.25"/>
    <row r="42" ht="13.8" hidden="1" x14ac:dyDescent="0.25"/>
    <row r="43" ht="13.8" hidden="1" x14ac:dyDescent="0.25"/>
    <row r="44" ht="13.8" hidden="1" x14ac:dyDescent="0.25"/>
    <row r="45" ht="13.8" hidden="1" x14ac:dyDescent="0.25"/>
  </sheetData>
  <sheetProtection algorithmName="SHA-512" hashValue="6jZ0dnPxCNEIn6Abnps4uoI2lGimnHMF1HJfDtvWH3U8FRpUxw/436GCBkXUPhHQdvgmNsTBNRMZVUXSDXGt6g==" saltValue="jkHNOeQCrgpCiJJiaES+kw==" spinCount="100000" sheet="1" objects="1" scenarios="1"/>
  <mergeCells count="6">
    <mergeCell ref="I14:I15"/>
    <mergeCell ref="I19:I21"/>
    <mergeCell ref="G9:J9"/>
    <mergeCell ref="I29:I30"/>
    <mergeCell ref="H29:H30"/>
    <mergeCell ref="J29:J30"/>
  </mergeCells>
  <hyperlinks>
    <hyperlink ref="H14" r:id="rId1" display="https://www.unglobalcompact.org/what-is-gc/mission/principles/principle-1" xr:uid="{47A1B5B4-9944-490F-845D-B1FA77D00565}"/>
    <hyperlink ref="H29" r:id="rId2" display="https://www.unglobalcompact.org/what-is-gc/mission/principles/principle-10" xr:uid="{89277BF8-3C2E-4035-88C8-83BDFD936FFC}"/>
    <hyperlink ref="H26" r:id="rId3" display="https://www.unglobalcompact.org/what-is-gc/mission/principles/principle-9" xr:uid="{3E7A2DBD-4650-472E-917B-262EBAFDDADD}"/>
    <hyperlink ref="H25" r:id="rId4" display="https://www.unglobalcompact.org/what-is-gc/mission/principles/principle-8" xr:uid="{FB9F5812-C7F2-4DBD-B839-3F69F0917EAA}"/>
    <hyperlink ref="H24" r:id="rId5" display="https://www.unglobalcompact.org/what-is-gc/mission/principles/principle-7" xr:uid="{46387310-B7BB-4499-B916-BF85C0784F80}"/>
    <hyperlink ref="H21" r:id="rId6" display="https://www.unglobalcompact.org/what-is-gc/mission/principles/principle-6" xr:uid="{EE44035B-9345-4C17-9371-2CF09134285F}"/>
    <hyperlink ref="H20" r:id="rId7" display="https://www.unglobalcompact.org/what-is-gc/mission/principles/principle-5" xr:uid="{0834D3B2-06F3-4C95-AF18-F89C963BF044}"/>
    <hyperlink ref="H19" r:id="rId8" display="https://www.unglobalcompact.org/what-is-gc/mission/principles/principle-4" xr:uid="{7F9AD1BB-5481-411E-B787-5DC8F3203EC7}"/>
    <hyperlink ref="H18" r:id="rId9" display="https://www.unglobalcompact.org/what-is-gc/mission/principles/principle-3" xr:uid="{FFD80840-AB3B-4E55-BE2C-F5CBCD9EFE1E}"/>
    <hyperlink ref="H15" r:id="rId10" display="https://www.unglobalcompact.org/what-is-gc/mission/principles/principle-2" xr:uid="{021AFB7C-D7D8-4C4D-915E-038478B9CC1D}"/>
  </hyperlinks>
  <pageMargins left="0.7" right="0.7" top="0.75" bottom="0.75" header="0.3" footer="0.3"/>
  <pageSetup paperSize="9" scale="49" fitToHeight="0" orientation="landscape" horizontalDpi="1200" verticalDpi="1200"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15B8F-1671-4B69-A0DE-2DCB95D5E4E4}">
  <sheetPr codeName="Sheet20">
    <pageSetUpPr fitToPage="1"/>
  </sheetPr>
  <dimension ref="A1:T42"/>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73.33203125" style="2" customWidth="1"/>
    <col min="8" max="8" width="129.6640625" style="2" customWidth="1"/>
    <col min="9" max="9" width="36.33203125" style="2" customWidth="1"/>
    <col min="10" max="10" width="30.6640625" style="64" customWidth="1"/>
    <col min="11" max="11" width="9.33203125" style="2" customWidth="1"/>
    <col min="12" max="12" width="13.33203125" style="2" hidden="1" customWidth="1"/>
    <col min="13" max="13" width="14.33203125" style="2" hidden="1" customWidth="1"/>
    <col min="14" max="14" width="16.33203125" style="2" hidden="1" customWidth="1"/>
    <col min="15" max="15" width="19.33203125" style="2" hidden="1" customWidth="1"/>
    <col min="16" max="16" width="9.6640625" style="2" hidden="1" customWidth="1"/>
    <col min="17" max="17" width="14.33203125" style="2" hidden="1" customWidth="1"/>
    <col min="18" max="19" width="12.33203125" style="2" hidden="1" customWidth="1"/>
    <col min="20" max="20" width="19.6640625" style="2" hidden="1" customWidth="1"/>
    <col min="21" max="16384" width="9.5546875" style="2" hidden="1"/>
  </cols>
  <sheetData>
    <row r="1" spans="2:18" x14ac:dyDescent="0.25">
      <c r="G1" s="30"/>
      <c r="H1" s="30"/>
      <c r="I1" s="30"/>
      <c r="J1" s="88"/>
    </row>
    <row r="2" spans="2:18" x14ac:dyDescent="0.25">
      <c r="G2" s="30"/>
      <c r="H2" s="30"/>
      <c r="I2" s="30"/>
      <c r="J2" s="88"/>
    </row>
    <row r="3" spans="2:18" x14ac:dyDescent="0.25">
      <c r="G3" s="30"/>
      <c r="H3" s="30"/>
      <c r="I3" s="30"/>
      <c r="J3" s="668"/>
    </row>
    <row r="4" spans="2:18" x14ac:dyDescent="0.25">
      <c r="G4" s="30"/>
      <c r="H4" s="30"/>
      <c r="I4" s="30"/>
      <c r="J4" s="88"/>
    </row>
    <row r="5" spans="2:18" customFormat="1" ht="14.4" x14ac:dyDescent="0.3">
      <c r="B5" s="331"/>
      <c r="C5" s="331"/>
      <c r="D5" s="331"/>
      <c r="E5" s="331"/>
      <c r="G5" s="331"/>
      <c r="H5" s="331"/>
      <c r="I5" s="331"/>
      <c r="J5" s="669"/>
      <c r="K5" s="2"/>
      <c r="L5" s="2"/>
      <c r="M5" s="2"/>
      <c r="N5" s="2"/>
      <c r="O5" s="2"/>
      <c r="P5" s="2"/>
      <c r="Q5" s="2"/>
      <c r="R5" s="2"/>
    </row>
    <row r="6" spans="2:18" customFormat="1" ht="21" x14ac:dyDescent="0.4">
      <c r="B6" s="2838" t="s">
        <v>1</v>
      </c>
      <c r="C6" s="2838"/>
      <c r="D6" s="2838"/>
      <c r="E6" s="2838"/>
      <c r="G6" s="329" t="s">
        <v>542</v>
      </c>
      <c r="H6" s="331"/>
      <c r="I6" s="331"/>
      <c r="J6" s="669"/>
      <c r="K6" s="2"/>
      <c r="L6" s="2"/>
      <c r="M6" s="2"/>
      <c r="N6" s="2"/>
      <c r="O6" s="2"/>
      <c r="P6" s="2"/>
      <c r="Q6" s="2"/>
      <c r="R6" s="2"/>
    </row>
    <row r="7" spans="2:18" customFormat="1" ht="15" thickBot="1" x14ac:dyDescent="0.35">
      <c r="B7" s="138"/>
      <c r="C7" s="138"/>
      <c r="D7" s="138"/>
      <c r="E7" s="138"/>
      <c r="G7" s="138"/>
      <c r="H7" s="138"/>
      <c r="I7" s="138"/>
      <c r="J7" s="670"/>
      <c r="K7" s="2"/>
      <c r="L7" s="2"/>
      <c r="M7" s="2"/>
      <c r="N7" s="2"/>
      <c r="O7" s="2"/>
      <c r="P7" s="2"/>
      <c r="Q7" s="2"/>
      <c r="R7" s="2"/>
    </row>
    <row r="8" spans="2:18" x14ac:dyDescent="0.25">
      <c r="G8" s="651"/>
      <c r="H8" s="651"/>
      <c r="I8" s="651"/>
      <c r="J8" s="651"/>
      <c r="K8" s="15"/>
      <c r="L8" s="15"/>
      <c r="M8" s="15"/>
      <c r="N8" s="15"/>
    </row>
    <row r="9" spans="2:18" x14ac:dyDescent="0.25">
      <c r="G9" s="652" t="s">
        <v>543</v>
      </c>
      <c r="H9" s="652"/>
      <c r="I9" s="652"/>
      <c r="J9" s="652"/>
      <c r="K9" s="15"/>
      <c r="L9" s="15"/>
      <c r="M9" s="15"/>
      <c r="N9" s="15"/>
    </row>
    <row r="10" spans="2:18" x14ac:dyDescent="0.25">
      <c r="G10" s="651"/>
      <c r="H10" s="651"/>
      <c r="I10" s="651"/>
      <c r="J10" s="651"/>
      <c r="K10" s="15"/>
      <c r="L10" s="15"/>
      <c r="M10" s="15"/>
      <c r="N10" s="15"/>
    </row>
    <row r="11" spans="2:18" ht="14.25" customHeight="1" x14ac:dyDescent="0.25">
      <c r="G11" s="2869" t="s">
        <v>1763</v>
      </c>
      <c r="H11" s="2869"/>
      <c r="I11" s="2869"/>
      <c r="J11" s="2869"/>
      <c r="K11" s="15"/>
      <c r="L11" s="15"/>
      <c r="M11" s="15"/>
      <c r="N11" s="15"/>
    </row>
    <row r="12" spans="2:18" x14ac:dyDescent="0.25">
      <c r="G12" s="2869"/>
      <c r="H12" s="2869"/>
      <c r="I12" s="2869"/>
      <c r="J12" s="2869"/>
      <c r="K12" s="15"/>
      <c r="L12" s="15"/>
      <c r="M12" s="15"/>
      <c r="N12" s="15"/>
    </row>
    <row r="13" spans="2:18" x14ac:dyDescent="0.25">
      <c r="G13" s="652"/>
      <c r="H13" s="652"/>
      <c r="I13" s="652"/>
      <c r="J13" s="652"/>
      <c r="K13" s="15"/>
      <c r="L13" s="15"/>
      <c r="M13" s="15"/>
      <c r="N13" s="15"/>
    </row>
    <row r="14" spans="2:18" x14ac:dyDescent="0.25">
      <c r="G14" s="30" t="s">
        <v>544</v>
      </c>
      <c r="H14" s="30"/>
      <c r="I14" s="30"/>
      <c r="J14" s="88"/>
    </row>
    <row r="15" spans="2:18" x14ac:dyDescent="0.25">
      <c r="G15" s="30"/>
      <c r="H15" s="30"/>
      <c r="I15" s="30"/>
      <c r="J15" s="88"/>
    </row>
    <row r="16" spans="2:18" ht="36.75" customHeight="1" thickBot="1" x14ac:dyDescent="0.3">
      <c r="G16" s="361" t="s">
        <v>59</v>
      </c>
      <c r="H16" s="361" t="s">
        <v>545</v>
      </c>
      <c r="I16" s="361"/>
      <c r="J16" s="361" t="s">
        <v>1852</v>
      </c>
    </row>
    <row r="17" spans="7:10" x14ac:dyDescent="0.25">
      <c r="G17" s="653"/>
      <c r="H17" s="654"/>
      <c r="I17" s="655"/>
      <c r="J17" s="671"/>
    </row>
    <row r="18" spans="7:10" ht="26.25" customHeight="1" x14ac:dyDescent="0.25">
      <c r="G18" s="341" t="s">
        <v>5</v>
      </c>
      <c r="H18" s="341"/>
      <c r="I18" s="363"/>
      <c r="J18" s="672"/>
    </row>
    <row r="19" spans="7:10" ht="88.2" customHeight="1" x14ac:dyDescent="0.25">
      <c r="G19" s="656" t="s">
        <v>546</v>
      </c>
      <c r="H19" s="2767" t="s">
        <v>547</v>
      </c>
      <c r="I19" s="2767"/>
      <c r="J19" s="2864" t="s">
        <v>1847</v>
      </c>
    </row>
    <row r="20" spans="7:10" ht="14.25" customHeight="1" x14ac:dyDescent="0.25">
      <c r="G20" s="2767" t="s">
        <v>548</v>
      </c>
      <c r="H20" s="2767" t="s">
        <v>549</v>
      </c>
      <c r="I20" s="2767"/>
      <c r="J20" s="2864"/>
    </row>
    <row r="21" spans="7:10" ht="54.75" customHeight="1" x14ac:dyDescent="0.25">
      <c r="G21" s="2767"/>
      <c r="H21" s="2767"/>
      <c r="I21" s="2767"/>
      <c r="J21" s="2865"/>
    </row>
    <row r="22" spans="7:10" x14ac:dyDescent="0.25">
      <c r="G22" s="76"/>
      <c r="H22" s="200"/>
      <c r="I22" s="200"/>
      <c r="J22" s="200"/>
    </row>
    <row r="23" spans="7:10" ht="26.25" customHeight="1" x14ac:dyDescent="0.25">
      <c r="G23" s="341" t="s">
        <v>550</v>
      </c>
      <c r="H23" s="364"/>
      <c r="I23" s="365"/>
      <c r="J23" s="365"/>
    </row>
    <row r="24" spans="7:10" ht="236.25" customHeight="1" x14ac:dyDescent="0.25">
      <c r="G24" s="368" t="s">
        <v>551</v>
      </c>
      <c r="H24" s="2868" t="s">
        <v>552</v>
      </c>
      <c r="I24" s="2868"/>
      <c r="J24" s="2870" t="s">
        <v>1848</v>
      </c>
    </row>
    <row r="25" spans="7:10" ht="130.5" customHeight="1" x14ac:dyDescent="0.25">
      <c r="G25" s="368" t="s">
        <v>553</v>
      </c>
      <c r="H25" s="2824" t="s">
        <v>554</v>
      </c>
      <c r="I25" s="2824"/>
      <c r="J25" s="2870"/>
    </row>
    <row r="26" spans="7:10" ht="356.25" customHeight="1" x14ac:dyDescent="0.25">
      <c r="G26" s="368" t="s">
        <v>555</v>
      </c>
      <c r="H26" s="2824" t="s">
        <v>556</v>
      </c>
      <c r="I26" s="2824"/>
      <c r="J26" s="2871"/>
    </row>
    <row r="27" spans="7:10" x14ac:dyDescent="0.25">
      <c r="G27" s="76"/>
      <c r="H27" s="200"/>
      <c r="I27" s="200"/>
      <c r="J27" s="200"/>
    </row>
    <row r="28" spans="7:10" ht="26.25" customHeight="1" x14ac:dyDescent="0.25">
      <c r="G28" s="341" t="s">
        <v>557</v>
      </c>
      <c r="H28" s="341"/>
      <c r="I28" s="366"/>
      <c r="J28" s="673"/>
    </row>
    <row r="29" spans="7:10" ht="294" customHeight="1" x14ac:dyDescent="0.25">
      <c r="G29" s="656" t="s">
        <v>558</v>
      </c>
      <c r="H29" s="2767" t="s">
        <v>559</v>
      </c>
      <c r="I29" s="2767"/>
      <c r="J29" s="2864" t="s">
        <v>1848</v>
      </c>
    </row>
    <row r="30" spans="7:10" ht="86.25" customHeight="1" x14ac:dyDescent="0.25">
      <c r="G30" s="656" t="s">
        <v>560</v>
      </c>
      <c r="H30" s="2767" t="s">
        <v>561</v>
      </c>
      <c r="I30" s="2767"/>
      <c r="J30" s="2864"/>
    </row>
    <row r="31" spans="7:10" ht="28.2" customHeight="1" x14ac:dyDescent="0.25">
      <c r="G31" s="2766" t="s">
        <v>562</v>
      </c>
      <c r="H31" s="2765" t="s">
        <v>563</v>
      </c>
      <c r="I31" s="2765"/>
      <c r="J31" s="2864"/>
    </row>
    <row r="32" spans="7:10" ht="69.599999999999994" customHeight="1" x14ac:dyDescent="0.25">
      <c r="G32" s="2873"/>
      <c r="H32" s="2873"/>
      <c r="I32" s="2873"/>
      <c r="J32" s="2865"/>
    </row>
    <row r="33" spans="7:10" x14ac:dyDescent="0.25">
      <c r="G33" s="76"/>
      <c r="H33" s="200"/>
      <c r="I33" s="200"/>
      <c r="J33" s="200"/>
    </row>
    <row r="34" spans="7:10" ht="26.25" customHeight="1" x14ac:dyDescent="0.25">
      <c r="G34" s="341" t="s">
        <v>564</v>
      </c>
      <c r="H34" s="341"/>
      <c r="I34" s="367"/>
      <c r="J34" s="367"/>
    </row>
    <row r="35" spans="7:10" ht="138" customHeight="1" x14ac:dyDescent="0.25">
      <c r="G35" s="140" t="s">
        <v>565</v>
      </c>
      <c r="H35" s="2823" t="s">
        <v>566</v>
      </c>
      <c r="I35" s="2823"/>
      <c r="J35" s="2866" t="s">
        <v>1850</v>
      </c>
    </row>
    <row r="36" spans="7:10" x14ac:dyDescent="0.25">
      <c r="G36" s="140"/>
      <c r="H36" s="140"/>
      <c r="I36" s="140"/>
      <c r="J36" s="2866"/>
    </row>
    <row r="37" spans="7:10" ht="25.95" customHeight="1" x14ac:dyDescent="0.25">
      <c r="G37" s="2823" t="s">
        <v>567</v>
      </c>
      <c r="H37" s="2872" t="s">
        <v>568</v>
      </c>
      <c r="I37" s="2872"/>
      <c r="J37" s="2866"/>
    </row>
    <row r="38" spans="7:10" ht="53.4" customHeight="1" x14ac:dyDescent="0.25">
      <c r="G38" s="2823"/>
      <c r="H38" s="2872"/>
      <c r="I38" s="2872"/>
      <c r="J38" s="2866"/>
    </row>
    <row r="39" spans="7:10" ht="110.25" customHeight="1" x14ac:dyDescent="0.25">
      <c r="G39" s="2559" t="s">
        <v>569</v>
      </c>
      <c r="H39" s="2875" t="s">
        <v>1851</v>
      </c>
      <c r="I39" s="2875"/>
      <c r="J39" s="2867"/>
    </row>
    <row r="40" spans="7:10" ht="14.4" x14ac:dyDescent="0.3">
      <c r="G40" s="2874" t="s">
        <v>570</v>
      </c>
      <c r="H40" s="2874"/>
      <c r="I40" s="30"/>
      <c r="J40" s="88"/>
    </row>
    <row r="41" spans="7:10" x14ac:dyDescent="0.25">
      <c r="G41" s="30"/>
      <c r="H41" s="30"/>
      <c r="I41" s="30"/>
      <c r="J41" s="88"/>
    </row>
    <row r="42" spans="7:10" x14ac:dyDescent="0.25">
      <c r="G42" s="30"/>
      <c r="H42" s="30"/>
      <c r="I42" s="30"/>
      <c r="J42" s="88"/>
    </row>
  </sheetData>
  <sheetProtection algorithmName="SHA-512" hashValue="HGWKLbQYVhzZ5nBr+Qh2YEx3QsQLLQ0uM/E4maq5vR1rTJdbUw01gJ1Ew/bDAKaxM4C5dTWRU+iCrVkefydl6g==" saltValue="IRGuXrZdBVodU8fGDsFF9Q==" spinCount="100000" sheet="1" objects="1" scenarios="1"/>
  <mergeCells count="21">
    <mergeCell ref="G37:G38"/>
    <mergeCell ref="H37:I38"/>
    <mergeCell ref="G31:G32"/>
    <mergeCell ref="G40:H40"/>
    <mergeCell ref="H39:I39"/>
    <mergeCell ref="H31:I32"/>
    <mergeCell ref="B6:E6"/>
    <mergeCell ref="H19:I19"/>
    <mergeCell ref="H24:I24"/>
    <mergeCell ref="G20:G21"/>
    <mergeCell ref="H20:I21"/>
    <mergeCell ref="G11:J12"/>
    <mergeCell ref="J19:J21"/>
    <mergeCell ref="J24:J26"/>
    <mergeCell ref="H26:I26"/>
    <mergeCell ref="H29:I29"/>
    <mergeCell ref="H30:I30"/>
    <mergeCell ref="H35:I35"/>
    <mergeCell ref="H25:I25"/>
    <mergeCell ref="J29:J32"/>
    <mergeCell ref="J35:J39"/>
  </mergeCells>
  <pageMargins left="0.70866141732283472" right="0.70866141732283472" top="0.74803149606299213" bottom="0.74803149606299213" header="0.31496062992125984" footer="0.31496062992125984"/>
  <pageSetup scale="24"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4E40-8733-4080-95A6-7889F41D106E}">
  <sheetPr codeName="Sheet53"/>
  <dimension ref="A1:P62"/>
  <sheetViews>
    <sheetView showGridLines="0" zoomScale="70" zoomScaleNormal="70" workbookViewId="0"/>
  </sheetViews>
  <sheetFormatPr defaultColWidth="0" defaultRowHeight="14.4" zeroHeight="1" x14ac:dyDescent="0.3"/>
  <cols>
    <col min="1" max="1" width="3.6640625" customWidth="1"/>
    <col min="2" max="5" width="9.109375" customWidth="1"/>
    <col min="6" max="6" width="4.33203125" customWidth="1"/>
    <col min="7" max="7" width="9.109375" customWidth="1"/>
    <col min="8" max="8" width="16.6640625" customWidth="1"/>
    <col min="9" max="9" width="35.6640625" customWidth="1"/>
    <col min="10" max="10" width="14.6640625" customWidth="1"/>
    <col min="11" max="11" width="43.6640625" customWidth="1"/>
    <col min="12" max="12" width="47.5546875" customWidth="1"/>
    <col min="13" max="13" width="61.109375" customWidth="1"/>
    <col min="14" max="14" width="31.33203125" style="236" customWidth="1"/>
    <col min="15" max="15" width="31.33203125" style="118" customWidth="1"/>
    <col min="16" max="16" width="9.109375" customWidth="1"/>
    <col min="17" max="16384" width="10" hidden="1"/>
  </cols>
  <sheetData>
    <row r="1" spans="2:15" x14ac:dyDescent="0.3"/>
    <row r="2" spans="2:15" x14ac:dyDescent="0.3"/>
    <row r="3" spans="2:15" x14ac:dyDescent="0.3"/>
    <row r="4" spans="2:15" x14ac:dyDescent="0.3"/>
    <row r="5" spans="2:15" x14ac:dyDescent="0.3">
      <c r="B5" s="328"/>
      <c r="C5" s="328"/>
      <c r="D5" s="328"/>
      <c r="E5" s="328"/>
      <c r="G5" s="328"/>
      <c r="H5" s="328"/>
      <c r="I5" s="328"/>
      <c r="J5" s="328"/>
      <c r="K5" s="338"/>
      <c r="L5" s="338"/>
      <c r="M5" s="338"/>
      <c r="N5" s="2540"/>
      <c r="O5" s="338"/>
    </row>
    <row r="6" spans="2:15" ht="21" x14ac:dyDescent="0.4">
      <c r="B6" s="2838" t="s">
        <v>1</v>
      </c>
      <c r="C6" s="2838"/>
      <c r="D6" s="2838"/>
      <c r="E6" s="2838"/>
      <c r="G6" s="329" t="s">
        <v>1761</v>
      </c>
      <c r="H6" s="328"/>
      <c r="I6" s="328"/>
      <c r="J6" s="328"/>
      <c r="K6" s="338"/>
      <c r="L6" s="338"/>
      <c r="M6" s="338"/>
      <c r="N6" s="2540"/>
      <c r="O6" s="338"/>
    </row>
    <row r="7" spans="2:15" ht="15" thickBot="1" x14ac:dyDescent="0.35">
      <c r="B7" s="136"/>
      <c r="C7" s="136"/>
      <c r="D7" s="136"/>
      <c r="E7" s="136"/>
      <c r="G7" s="136"/>
      <c r="H7" s="136"/>
      <c r="I7" s="136"/>
      <c r="J7" s="136"/>
      <c r="K7" s="339"/>
      <c r="L7" s="339"/>
      <c r="M7" s="339"/>
      <c r="N7" s="2541"/>
      <c r="O7" s="339"/>
    </row>
    <row r="8" spans="2:15" x14ac:dyDescent="0.3"/>
    <row r="9" spans="2:15" x14ac:dyDescent="0.3"/>
    <row r="10" spans="2:15" ht="37.200000000000003" customHeight="1" thickBot="1" x14ac:dyDescent="0.35">
      <c r="G10" s="2893" t="s">
        <v>1930</v>
      </c>
      <c r="H10" s="2893"/>
      <c r="I10" s="361" t="s">
        <v>1925</v>
      </c>
      <c r="J10" s="362" t="s">
        <v>1926</v>
      </c>
      <c r="K10" s="372" t="s">
        <v>1927</v>
      </c>
      <c r="L10" s="361" t="s">
        <v>1928</v>
      </c>
      <c r="M10" s="361" t="s">
        <v>1929</v>
      </c>
      <c r="N10" s="372" t="s">
        <v>1852</v>
      </c>
      <c r="O10" s="372"/>
    </row>
    <row r="11" spans="2:15" x14ac:dyDescent="0.3">
      <c r="G11" s="369"/>
      <c r="H11" s="369"/>
      <c r="I11" s="370"/>
      <c r="J11" s="371"/>
      <c r="K11" s="333"/>
      <c r="L11" s="333"/>
      <c r="M11" s="333"/>
      <c r="N11" s="2721"/>
      <c r="O11" s="2722"/>
    </row>
    <row r="12" spans="2:15" ht="63.75" customHeight="1" x14ac:dyDescent="0.3">
      <c r="G12" s="14"/>
      <c r="H12" s="127">
        <v>3</v>
      </c>
      <c r="I12" s="395" t="s">
        <v>571</v>
      </c>
      <c r="J12" s="396"/>
      <c r="K12" s="396"/>
      <c r="L12" s="396"/>
      <c r="M12" s="396"/>
      <c r="N12" s="2542"/>
      <c r="O12" s="2723"/>
    </row>
    <row r="13" spans="2:15" ht="88.2" customHeight="1" x14ac:dyDescent="0.3">
      <c r="G13" s="14"/>
      <c r="H13" s="127"/>
      <c r="I13" s="209"/>
      <c r="J13" s="419">
        <v>3.6</v>
      </c>
      <c r="K13" s="842" t="s">
        <v>572</v>
      </c>
      <c r="L13" s="425" t="s">
        <v>573</v>
      </c>
      <c r="M13" s="420" t="s">
        <v>1849</v>
      </c>
      <c r="N13" s="2896" t="s">
        <v>1900</v>
      </c>
      <c r="O13" s="2896"/>
    </row>
    <row r="14" spans="2:15" ht="72.599999999999994" customHeight="1" x14ac:dyDescent="0.3">
      <c r="G14" s="14"/>
      <c r="I14" s="210"/>
      <c r="J14" s="127">
        <v>3.8</v>
      </c>
      <c r="K14" s="2890" t="s">
        <v>574</v>
      </c>
      <c r="L14" s="95" t="s">
        <v>575</v>
      </c>
      <c r="M14" s="2890" t="s">
        <v>576</v>
      </c>
      <c r="N14" s="2900" t="s">
        <v>1900</v>
      </c>
      <c r="O14" s="2900"/>
    </row>
    <row r="15" spans="2:15" ht="28.95" customHeight="1" x14ac:dyDescent="0.3">
      <c r="G15" s="14"/>
      <c r="H15" s="127"/>
      <c r="I15" s="210"/>
      <c r="J15" s="181"/>
      <c r="K15" s="2879"/>
      <c r="L15" s="424" t="s">
        <v>577</v>
      </c>
      <c r="M15" s="2879"/>
      <c r="N15" s="2835"/>
      <c r="O15" s="2835"/>
    </row>
    <row r="16" spans="2:15" ht="57" customHeight="1" x14ac:dyDescent="0.3">
      <c r="G16" s="14"/>
      <c r="H16" s="127"/>
      <c r="I16" s="210"/>
      <c r="J16" s="127">
        <v>3.9</v>
      </c>
      <c r="K16" s="2890" t="s">
        <v>578</v>
      </c>
      <c r="L16" s="8" t="s">
        <v>579</v>
      </c>
      <c r="M16" s="2890" t="s">
        <v>580</v>
      </c>
      <c r="N16" s="2744" t="s">
        <v>1899</v>
      </c>
      <c r="O16" s="2744"/>
    </row>
    <row r="17" spans="7:15" ht="97.5" customHeight="1" x14ac:dyDescent="0.3">
      <c r="G17" s="14"/>
      <c r="H17" s="127"/>
      <c r="I17" s="210"/>
      <c r="J17" s="127"/>
      <c r="K17" s="2890"/>
      <c r="L17" s="8" t="s">
        <v>581</v>
      </c>
      <c r="M17" s="2890"/>
      <c r="N17" s="2740"/>
      <c r="O17" s="2740"/>
    </row>
    <row r="18" spans="7:15" ht="55.2" x14ac:dyDescent="0.3">
      <c r="G18" s="108"/>
      <c r="H18" s="181"/>
      <c r="I18" s="211"/>
      <c r="J18" s="181"/>
      <c r="K18" s="2879"/>
      <c r="L18" s="424" t="s">
        <v>582</v>
      </c>
      <c r="M18" s="2879"/>
      <c r="N18" s="2741"/>
      <c r="O18" s="2741"/>
    </row>
    <row r="19" spans="7:15" ht="60" customHeight="1" x14ac:dyDescent="0.3">
      <c r="G19" s="374"/>
      <c r="H19" s="375">
        <v>4</v>
      </c>
      <c r="I19" s="376" t="s">
        <v>583</v>
      </c>
      <c r="J19" s="377"/>
      <c r="K19" s="377"/>
      <c r="L19" s="377"/>
      <c r="M19" s="377"/>
      <c r="N19" s="2543"/>
      <c r="O19" s="2724"/>
    </row>
    <row r="20" spans="7:15" ht="120.6" customHeight="1" x14ac:dyDescent="0.3">
      <c r="G20" s="214"/>
      <c r="H20" s="373"/>
      <c r="I20" s="378"/>
      <c r="J20" s="373">
        <v>4.3</v>
      </c>
      <c r="K20" s="368" t="s">
        <v>584</v>
      </c>
      <c r="L20" s="384" t="s">
        <v>585</v>
      </c>
      <c r="M20" s="368" t="s">
        <v>1860</v>
      </c>
      <c r="N20" s="2903" t="s">
        <v>1898</v>
      </c>
      <c r="O20" s="2903"/>
    </row>
    <row r="21" spans="7:15" ht="59.25" customHeight="1" x14ac:dyDescent="0.3">
      <c r="G21" s="9"/>
      <c r="H21" s="127">
        <v>5</v>
      </c>
      <c r="I21" s="395" t="s">
        <v>586</v>
      </c>
      <c r="J21" s="396"/>
      <c r="K21" s="396"/>
      <c r="L21" s="396"/>
      <c r="M21" s="396"/>
      <c r="N21" s="2542"/>
      <c r="O21" s="2723"/>
    </row>
    <row r="22" spans="7:15" ht="42" customHeight="1" x14ac:dyDescent="0.3">
      <c r="G22" s="9"/>
      <c r="H22" s="127"/>
      <c r="I22" s="12"/>
      <c r="J22" s="2876">
        <v>5.0999999999999996</v>
      </c>
      <c r="K22" s="2878" t="s">
        <v>587</v>
      </c>
      <c r="L22" s="2894" t="s">
        <v>588</v>
      </c>
      <c r="M22" s="2878" t="s">
        <v>589</v>
      </c>
      <c r="N22" s="2902" t="s">
        <v>1896</v>
      </c>
      <c r="O22" s="2902"/>
    </row>
    <row r="23" spans="7:15" ht="42" customHeight="1" x14ac:dyDescent="0.3">
      <c r="G23" s="9"/>
      <c r="H23" s="127"/>
      <c r="I23" s="12"/>
      <c r="J23" s="2877"/>
      <c r="K23" s="2879"/>
      <c r="L23" s="2892"/>
      <c r="M23" s="2879"/>
      <c r="N23" s="2835"/>
      <c r="O23" s="2835"/>
    </row>
    <row r="24" spans="7:15" ht="69" customHeight="1" x14ac:dyDescent="0.3">
      <c r="G24" s="9"/>
      <c r="H24" s="127"/>
      <c r="I24" s="210"/>
      <c r="J24" s="127">
        <v>5.5</v>
      </c>
      <c r="K24" s="2890" t="s">
        <v>590</v>
      </c>
      <c r="L24" s="8" t="s">
        <v>591</v>
      </c>
      <c r="M24" s="2890" t="s">
        <v>592</v>
      </c>
      <c r="N24" s="2900" t="s">
        <v>1896</v>
      </c>
      <c r="O24" s="2900"/>
    </row>
    <row r="25" spans="7:15" ht="54" customHeight="1" x14ac:dyDescent="0.3">
      <c r="G25" s="397"/>
      <c r="H25" s="398"/>
      <c r="I25" s="399"/>
      <c r="J25" s="398"/>
      <c r="K25" s="2895"/>
      <c r="L25" s="400" t="s">
        <v>593</v>
      </c>
      <c r="M25" s="2895"/>
      <c r="N25" s="2901"/>
      <c r="O25" s="2901"/>
    </row>
    <row r="26" spans="7:15" ht="55.5" customHeight="1" x14ac:dyDescent="0.3">
      <c r="G26" s="139"/>
      <c r="H26" s="379">
        <v>6</v>
      </c>
      <c r="I26" s="380" t="s">
        <v>594</v>
      </c>
      <c r="J26" s="381"/>
      <c r="K26" s="381"/>
      <c r="L26" s="403"/>
      <c r="M26" s="403"/>
      <c r="N26" s="2545"/>
      <c r="O26" s="2726"/>
    </row>
    <row r="27" spans="7:15" ht="54.75" customHeight="1" x14ac:dyDescent="0.3">
      <c r="G27" s="139"/>
      <c r="H27" s="379"/>
      <c r="I27" s="382"/>
      <c r="J27" s="373">
        <v>6.1</v>
      </c>
      <c r="K27" s="826" t="s">
        <v>595</v>
      </c>
      <c r="L27" s="840" t="s">
        <v>596</v>
      </c>
      <c r="M27" s="839" t="s">
        <v>597</v>
      </c>
      <c r="N27" s="2880" t="s">
        <v>1894</v>
      </c>
      <c r="O27" s="2880"/>
    </row>
    <row r="28" spans="7:15" ht="93" customHeight="1" x14ac:dyDescent="0.3">
      <c r="G28" s="139"/>
      <c r="H28" s="379"/>
      <c r="I28" s="383"/>
      <c r="J28" s="379">
        <v>6.3</v>
      </c>
      <c r="K28" s="2886" t="s">
        <v>598</v>
      </c>
      <c r="L28" s="423" t="s">
        <v>599</v>
      </c>
      <c r="M28" s="2823" t="s">
        <v>600</v>
      </c>
      <c r="N28" s="2881" t="s">
        <v>1894</v>
      </c>
      <c r="O28" s="2881"/>
    </row>
    <row r="29" spans="7:15" ht="36" customHeight="1" x14ac:dyDescent="0.3">
      <c r="G29" s="139"/>
      <c r="H29" s="379"/>
      <c r="I29" s="383"/>
      <c r="J29" s="373"/>
      <c r="K29" s="2824"/>
      <c r="L29" s="384" t="s">
        <v>601</v>
      </c>
      <c r="M29" s="2824"/>
      <c r="N29" s="2785"/>
      <c r="O29" s="2785"/>
    </row>
    <row r="30" spans="7:15" ht="78.75" customHeight="1" x14ac:dyDescent="0.3">
      <c r="G30" s="139"/>
      <c r="H30" s="379"/>
      <c r="I30" s="383"/>
      <c r="J30" s="379">
        <v>6.4</v>
      </c>
      <c r="K30" s="2886" t="s">
        <v>602</v>
      </c>
      <c r="L30" s="423" t="s">
        <v>603</v>
      </c>
      <c r="M30" s="2823" t="s">
        <v>1853</v>
      </c>
      <c r="N30" s="2881" t="s">
        <v>1894</v>
      </c>
      <c r="O30" s="2881"/>
    </row>
    <row r="31" spans="7:15" ht="27.6" x14ac:dyDescent="0.3">
      <c r="G31" s="214"/>
      <c r="H31" s="373"/>
      <c r="I31" s="385"/>
      <c r="J31" s="386"/>
      <c r="K31" s="2824"/>
      <c r="L31" s="384" t="s">
        <v>604</v>
      </c>
      <c r="M31" s="2824"/>
      <c r="N31" s="2785"/>
      <c r="O31" s="2785"/>
    </row>
    <row r="32" spans="7:15" ht="65.25" customHeight="1" x14ac:dyDescent="0.3">
      <c r="G32" s="183"/>
      <c r="H32" s="184">
        <v>7</v>
      </c>
      <c r="I32" s="395" t="s">
        <v>605</v>
      </c>
      <c r="J32" s="194"/>
      <c r="K32" s="194"/>
      <c r="L32" s="194"/>
      <c r="M32" s="194"/>
      <c r="N32" s="2544"/>
      <c r="O32" s="2725"/>
    </row>
    <row r="33" spans="7:15" ht="77.25" customHeight="1" x14ac:dyDescent="0.3">
      <c r="G33" s="108"/>
      <c r="H33" s="181"/>
      <c r="I33" s="212"/>
      <c r="J33" s="181">
        <v>7.2</v>
      </c>
      <c r="K33" s="325" t="s">
        <v>606</v>
      </c>
      <c r="L33" s="424" t="s">
        <v>607</v>
      </c>
      <c r="M33" s="208" t="s">
        <v>1857</v>
      </c>
      <c r="N33" s="2544" t="s">
        <v>1893</v>
      </c>
      <c r="O33" s="2727"/>
    </row>
    <row r="34" spans="7:15" ht="66" customHeight="1" x14ac:dyDescent="0.3">
      <c r="G34" s="139"/>
      <c r="H34" s="379">
        <v>8</v>
      </c>
      <c r="I34" s="387" t="s">
        <v>608</v>
      </c>
      <c r="J34" s="388"/>
      <c r="K34" s="388"/>
      <c r="L34" s="388"/>
      <c r="M34" s="388"/>
      <c r="N34" s="2546"/>
      <c r="O34" s="2728"/>
    </row>
    <row r="35" spans="7:15" ht="72.75" customHeight="1" x14ac:dyDescent="0.3">
      <c r="G35" s="139"/>
      <c r="H35" s="379"/>
      <c r="I35" s="382"/>
      <c r="J35" s="404">
        <v>8.5</v>
      </c>
      <c r="K35" s="920" t="s">
        <v>609</v>
      </c>
      <c r="L35" s="921" t="s">
        <v>610</v>
      </c>
      <c r="M35" s="920" t="s">
        <v>611</v>
      </c>
      <c r="N35" s="2897" t="s">
        <v>1918</v>
      </c>
      <c r="O35" s="2897"/>
    </row>
    <row r="36" spans="7:15" ht="92.4" customHeight="1" x14ac:dyDescent="0.3">
      <c r="G36" s="139"/>
      <c r="H36" s="379"/>
      <c r="I36" s="382"/>
      <c r="J36" s="379">
        <v>8.6999999999999993</v>
      </c>
      <c r="K36" s="140" t="s">
        <v>612</v>
      </c>
      <c r="L36" s="423" t="s">
        <v>613</v>
      </c>
      <c r="M36" s="140" t="s">
        <v>614</v>
      </c>
      <c r="N36" s="2898" t="s">
        <v>1919</v>
      </c>
      <c r="O36" s="2784"/>
    </row>
    <row r="37" spans="7:15" ht="33.6" customHeight="1" x14ac:dyDescent="0.3">
      <c r="G37" s="139"/>
      <c r="H37" s="379"/>
      <c r="I37" s="382"/>
      <c r="J37" s="373"/>
      <c r="K37" s="368"/>
      <c r="L37" s="384"/>
      <c r="M37" s="368"/>
      <c r="N37" s="2785"/>
      <c r="O37" s="2785"/>
    </row>
    <row r="38" spans="7:15" ht="55.2" customHeight="1" x14ac:dyDescent="0.3">
      <c r="G38" s="139"/>
      <c r="H38" s="379"/>
      <c r="I38" s="383"/>
      <c r="J38" s="379">
        <v>8.8000000000000007</v>
      </c>
      <c r="K38" s="2823" t="s">
        <v>615</v>
      </c>
      <c r="L38" s="423" t="s">
        <v>616</v>
      </c>
      <c r="M38" s="2823" t="s">
        <v>617</v>
      </c>
      <c r="N38" s="2881" t="s">
        <v>1903</v>
      </c>
      <c r="O38" s="2881"/>
    </row>
    <row r="39" spans="7:15" ht="84.75" customHeight="1" x14ac:dyDescent="0.3">
      <c r="G39" s="214"/>
      <c r="H39" s="373"/>
      <c r="I39" s="385"/>
      <c r="J39" s="386"/>
      <c r="K39" s="2824"/>
      <c r="L39" s="384" t="s">
        <v>618</v>
      </c>
      <c r="M39" s="2824"/>
      <c r="N39" s="2785"/>
      <c r="O39" s="2785"/>
    </row>
    <row r="40" spans="7:15" ht="54.75" customHeight="1" x14ac:dyDescent="0.3">
      <c r="G40" s="183"/>
      <c r="H40" s="184">
        <v>10</v>
      </c>
      <c r="I40" s="401" t="s">
        <v>619</v>
      </c>
      <c r="J40" s="396"/>
      <c r="K40" s="396"/>
      <c r="L40" s="396"/>
      <c r="M40" s="396"/>
      <c r="N40" s="2542"/>
      <c r="O40" s="2723"/>
    </row>
    <row r="41" spans="7:15" ht="114" customHeight="1" x14ac:dyDescent="0.3">
      <c r="G41" s="108"/>
      <c r="H41" s="181"/>
      <c r="I41" s="211"/>
      <c r="J41" s="181">
        <v>10.199999999999999</v>
      </c>
      <c r="K41" s="325" t="s">
        <v>620</v>
      </c>
      <c r="L41" s="424" t="s">
        <v>621</v>
      </c>
      <c r="M41" s="325" t="s">
        <v>622</v>
      </c>
      <c r="N41" s="2899" t="s">
        <v>1896</v>
      </c>
      <c r="O41" s="2899"/>
    </row>
    <row r="42" spans="7:15" ht="57.75" customHeight="1" x14ac:dyDescent="0.3">
      <c r="G42" s="139"/>
      <c r="H42" s="379">
        <v>11</v>
      </c>
      <c r="I42" s="387" t="s">
        <v>623</v>
      </c>
      <c r="J42" s="388"/>
      <c r="K42" s="139"/>
      <c r="L42" s="139"/>
      <c r="M42" s="139"/>
      <c r="N42" s="2547"/>
      <c r="O42" s="2671"/>
    </row>
    <row r="43" spans="7:15" ht="51" customHeight="1" x14ac:dyDescent="0.3">
      <c r="G43" s="139"/>
      <c r="H43" s="379"/>
      <c r="I43" s="389"/>
      <c r="J43" s="2882">
        <v>11.4</v>
      </c>
      <c r="K43" s="2883" t="s">
        <v>624</v>
      </c>
      <c r="L43" s="2884" t="s">
        <v>625</v>
      </c>
      <c r="M43" s="2883" t="s">
        <v>626</v>
      </c>
      <c r="N43" s="2897" t="s">
        <v>1905</v>
      </c>
      <c r="O43" s="2897"/>
    </row>
    <row r="44" spans="7:15" ht="51" customHeight="1" x14ac:dyDescent="0.3">
      <c r="G44" s="139"/>
      <c r="H44" s="379"/>
      <c r="I44" s="389"/>
      <c r="J44" s="2882"/>
      <c r="K44" s="2824"/>
      <c r="L44" s="2885"/>
      <c r="M44" s="2824"/>
      <c r="N44" s="2785"/>
      <c r="O44" s="2785"/>
    </row>
    <row r="45" spans="7:15" ht="74.25" customHeight="1" x14ac:dyDescent="0.3">
      <c r="G45" s="214"/>
      <c r="H45" s="373"/>
      <c r="I45" s="385"/>
      <c r="J45" s="841">
        <v>11.7</v>
      </c>
      <c r="K45" s="368" t="s">
        <v>627</v>
      </c>
      <c r="L45" s="384" t="s">
        <v>628</v>
      </c>
      <c r="M45" s="368" t="s">
        <v>1846</v>
      </c>
      <c r="N45" s="2906" t="s">
        <v>1903</v>
      </c>
      <c r="O45" s="2906"/>
    </row>
    <row r="46" spans="7:15" ht="51.75" customHeight="1" x14ac:dyDescent="0.3">
      <c r="G46" s="14"/>
      <c r="H46" s="127">
        <v>12</v>
      </c>
      <c r="I46" s="12" t="s">
        <v>629</v>
      </c>
      <c r="J46" s="127"/>
      <c r="K46" s="99"/>
      <c r="L46" s="95"/>
      <c r="M46" s="99"/>
      <c r="N46" s="2548"/>
      <c r="O46" s="2729"/>
    </row>
    <row r="47" spans="7:15" ht="82.95" customHeight="1" x14ac:dyDescent="0.3">
      <c r="G47" s="14"/>
      <c r="H47" s="127"/>
      <c r="I47" s="12"/>
      <c r="J47" s="419">
        <v>12.3</v>
      </c>
      <c r="K47" s="420" t="s">
        <v>630</v>
      </c>
      <c r="L47" s="425" t="s">
        <v>631</v>
      </c>
      <c r="M47" s="420" t="s">
        <v>1859</v>
      </c>
      <c r="N47" s="2896" t="s">
        <v>1907</v>
      </c>
      <c r="O47" s="2896"/>
    </row>
    <row r="48" spans="7:15" ht="67.5" customHeight="1" x14ac:dyDescent="0.3">
      <c r="G48" s="108"/>
      <c r="H48" s="181"/>
      <c r="I48" s="211"/>
      <c r="J48" s="181">
        <v>12.6</v>
      </c>
      <c r="K48" s="325" t="s">
        <v>632</v>
      </c>
      <c r="L48" s="424" t="s">
        <v>633</v>
      </c>
      <c r="M48" s="325" t="s">
        <v>634</v>
      </c>
      <c r="N48" s="2549"/>
      <c r="O48" s="2730"/>
    </row>
    <row r="49" spans="7:15" ht="68.25" customHeight="1" x14ac:dyDescent="0.3">
      <c r="G49" s="374"/>
      <c r="H49" s="375">
        <v>13</v>
      </c>
      <c r="I49" s="376" t="s">
        <v>636</v>
      </c>
      <c r="J49" s="402"/>
      <c r="K49" s="402"/>
      <c r="L49" s="402"/>
      <c r="M49" s="402"/>
      <c r="N49" s="2538"/>
      <c r="O49" s="2538"/>
    </row>
    <row r="50" spans="7:15" ht="70.5" customHeight="1" x14ac:dyDescent="0.3">
      <c r="G50" s="139"/>
      <c r="H50" s="379"/>
      <c r="I50" s="389"/>
      <c r="J50" s="379">
        <v>13.2</v>
      </c>
      <c r="K50" s="2883" t="s">
        <v>637</v>
      </c>
      <c r="L50" s="423" t="s">
        <v>638</v>
      </c>
      <c r="M50" s="140" t="s">
        <v>639</v>
      </c>
      <c r="N50" s="2907" t="s">
        <v>1893</v>
      </c>
      <c r="O50" s="2907"/>
    </row>
    <row r="51" spans="7:15" ht="36.75" customHeight="1" x14ac:dyDescent="0.3">
      <c r="G51" s="214"/>
      <c r="H51" s="373"/>
      <c r="I51" s="383"/>
      <c r="J51" s="2662"/>
      <c r="K51" s="2823"/>
      <c r="L51" s="423" t="s">
        <v>640</v>
      </c>
      <c r="M51" s="140" t="s">
        <v>641</v>
      </c>
      <c r="N51" s="2836"/>
      <c r="O51" s="2836"/>
    </row>
    <row r="52" spans="7:15" ht="103.2" customHeight="1" x14ac:dyDescent="0.3">
      <c r="G52" s="14"/>
      <c r="H52" s="127">
        <v>15</v>
      </c>
      <c r="I52" s="2660" t="s">
        <v>642</v>
      </c>
      <c r="J52" s="2660"/>
      <c r="K52" s="2660"/>
      <c r="L52" s="2660"/>
      <c r="M52" s="2660"/>
      <c r="N52" s="2661"/>
      <c r="O52" s="2731"/>
    </row>
    <row r="53" spans="7:15" ht="70.2" customHeight="1" x14ac:dyDescent="0.3">
      <c r="G53" s="14"/>
      <c r="H53" s="127"/>
      <c r="I53" s="209"/>
      <c r="J53" s="127">
        <v>15.3</v>
      </c>
      <c r="K53" s="65" t="s">
        <v>643</v>
      </c>
      <c r="L53" s="8" t="s">
        <v>644</v>
      </c>
      <c r="M53" s="65" t="s">
        <v>645</v>
      </c>
      <c r="N53" s="2740" t="s">
        <v>1909</v>
      </c>
      <c r="O53" s="2740"/>
    </row>
    <row r="54" spans="7:15" ht="42.75" customHeight="1" x14ac:dyDescent="0.3">
      <c r="G54" s="14"/>
      <c r="H54" s="127"/>
      <c r="I54" s="210"/>
      <c r="J54" s="2889">
        <v>15.5</v>
      </c>
      <c r="K54" s="2890" t="s">
        <v>646</v>
      </c>
      <c r="L54" s="2891" t="s">
        <v>647</v>
      </c>
      <c r="M54" s="2890" t="s">
        <v>648</v>
      </c>
      <c r="N54" s="2740" t="s">
        <v>1911</v>
      </c>
      <c r="O54" s="2740"/>
    </row>
    <row r="55" spans="7:15" ht="59.4" customHeight="1" x14ac:dyDescent="0.3">
      <c r="G55" s="108"/>
      <c r="H55" s="181"/>
      <c r="I55" s="211"/>
      <c r="J55" s="2877"/>
      <c r="K55" s="2879"/>
      <c r="L55" s="2892"/>
      <c r="M55" s="2879"/>
      <c r="N55" s="2904"/>
      <c r="O55" s="2904"/>
    </row>
    <row r="56" spans="7:15" ht="72" customHeight="1" x14ac:dyDescent="0.3">
      <c r="G56" s="403"/>
      <c r="H56" s="404">
        <v>17</v>
      </c>
      <c r="I56" s="380" t="s">
        <v>649</v>
      </c>
      <c r="J56" s="405"/>
      <c r="K56" s="405"/>
      <c r="L56" s="405"/>
      <c r="M56" s="405"/>
      <c r="N56" s="2539"/>
      <c r="O56" s="2539"/>
    </row>
    <row r="57" spans="7:15" ht="41.4" customHeight="1" x14ac:dyDescent="0.3">
      <c r="G57" s="406"/>
      <c r="H57" s="406"/>
      <c r="I57" s="406"/>
      <c r="J57" s="2882">
        <v>17.170000000000002</v>
      </c>
      <c r="K57" s="2823" t="s">
        <v>650</v>
      </c>
      <c r="L57" s="2872" t="s">
        <v>651</v>
      </c>
      <c r="M57" s="2823" t="s">
        <v>652</v>
      </c>
      <c r="N57" s="2897" t="s">
        <v>1920</v>
      </c>
      <c r="O57" s="2897"/>
    </row>
    <row r="58" spans="7:15" ht="28.5" customHeight="1" x14ac:dyDescent="0.3">
      <c r="G58" s="406"/>
      <c r="H58" s="406"/>
      <c r="I58" s="406"/>
      <c r="J58" s="2882"/>
      <c r="K58" s="2823"/>
      <c r="L58" s="2872"/>
      <c r="M58" s="2823"/>
      <c r="N58" s="2784"/>
      <c r="O58" s="2784"/>
    </row>
    <row r="59" spans="7:15" ht="28.5" customHeight="1" x14ac:dyDescent="0.3">
      <c r="G59" s="402"/>
      <c r="H59" s="402"/>
      <c r="I59" s="402"/>
      <c r="J59" s="2887"/>
      <c r="K59" s="2875"/>
      <c r="L59" s="2888"/>
      <c r="M59" s="2875"/>
      <c r="N59" s="2905"/>
      <c r="O59" s="2905"/>
    </row>
    <row r="60" spans="7:15" x14ac:dyDescent="0.3"/>
    <row r="61" spans="7:15" x14ac:dyDescent="0.3"/>
    <row r="62" spans="7:15" x14ac:dyDescent="0.3"/>
  </sheetData>
  <sheetProtection algorithmName="SHA-512" hashValue="J/z6PKD6GSgBPmh3gIB/ekuA6nFSp3QCscTD69wKxV7L5pNLQ7yNwsoHi1tvmWT0lCvnksl50QY3au7AmXEIgA==" saltValue="TL8v4E9IxozIVZU7IswhwQ==" spinCount="100000" sheet="1" objects="1" scenarios="1"/>
  <mergeCells count="51">
    <mergeCell ref="N54:O55"/>
    <mergeCell ref="N57:O59"/>
    <mergeCell ref="N43:O44"/>
    <mergeCell ref="N45:O45"/>
    <mergeCell ref="N47:O47"/>
    <mergeCell ref="N50:O51"/>
    <mergeCell ref="N53:O53"/>
    <mergeCell ref="N13:O13"/>
    <mergeCell ref="N35:O35"/>
    <mergeCell ref="N36:O37"/>
    <mergeCell ref="N38:O39"/>
    <mergeCell ref="N41:O41"/>
    <mergeCell ref="N24:O25"/>
    <mergeCell ref="N22:O23"/>
    <mergeCell ref="N20:O20"/>
    <mergeCell ref="N16:O18"/>
    <mergeCell ref="N14:O15"/>
    <mergeCell ref="K14:K15"/>
    <mergeCell ref="K16:K18"/>
    <mergeCell ref="M24:M25"/>
    <mergeCell ref="M16:M18"/>
    <mergeCell ref="K50:K51"/>
    <mergeCell ref="K24:K25"/>
    <mergeCell ref="J57:J59"/>
    <mergeCell ref="K57:K59"/>
    <mergeCell ref="L57:L59"/>
    <mergeCell ref="M57:M59"/>
    <mergeCell ref="B6:E6"/>
    <mergeCell ref="J54:J55"/>
    <mergeCell ref="K54:K55"/>
    <mergeCell ref="L54:L55"/>
    <mergeCell ref="M54:M55"/>
    <mergeCell ref="M38:M39"/>
    <mergeCell ref="M28:M29"/>
    <mergeCell ref="M14:M15"/>
    <mergeCell ref="M30:M31"/>
    <mergeCell ref="G10:H10"/>
    <mergeCell ref="L22:L23"/>
    <mergeCell ref="M22:M23"/>
    <mergeCell ref="J43:J44"/>
    <mergeCell ref="K43:K44"/>
    <mergeCell ref="L43:L44"/>
    <mergeCell ref="M43:M44"/>
    <mergeCell ref="K28:K29"/>
    <mergeCell ref="K30:K31"/>
    <mergeCell ref="K38:K39"/>
    <mergeCell ref="J22:J23"/>
    <mergeCell ref="K22:K23"/>
    <mergeCell ref="N27:O27"/>
    <mergeCell ref="N28:O29"/>
    <mergeCell ref="N30:O3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AF5C-2C29-4A09-822B-4B5E68DBDE85}">
  <sheetPr codeName="Sheet25">
    <tabColor theme="5" tint="0.749992370372631"/>
  </sheetPr>
  <dimension ref="A1:N32"/>
  <sheetViews>
    <sheetView showGridLines="0" zoomScale="70" zoomScaleNormal="70" zoomScaleSheetLayoutView="70" workbookViewId="0"/>
  </sheetViews>
  <sheetFormatPr defaultColWidth="0" defaultRowHeight="13.8" zeroHeight="1" x14ac:dyDescent="0.25"/>
  <cols>
    <col min="1" max="1" width="3.6640625" style="2" customWidth="1"/>
    <col min="2" max="5" width="9.109375" style="2" customWidth="1"/>
    <col min="6" max="6" width="4.33203125" style="2" customWidth="1"/>
    <col min="7" max="7" width="3.33203125" style="2" customWidth="1"/>
    <col min="8" max="8" width="27.33203125" style="8" customWidth="1"/>
    <col min="9" max="10" width="105.5546875" style="2" customWidth="1"/>
    <col min="11" max="11" width="109.6640625" style="2" customWidth="1"/>
    <col min="12" max="13" width="105.5546875" style="2" customWidth="1"/>
    <col min="14" max="14" width="9.109375" style="2" customWidth="1"/>
    <col min="15" max="16384" width="10" style="2" hidden="1"/>
  </cols>
  <sheetData>
    <row r="1" spans="2:13" x14ac:dyDescent="0.25"/>
    <row r="2" spans="2:13" x14ac:dyDescent="0.25"/>
    <row r="3" spans="2:13" x14ac:dyDescent="0.25"/>
    <row r="4" spans="2:13" x14ac:dyDescent="0.25"/>
    <row r="5" spans="2:13" x14ac:dyDescent="0.25">
      <c r="B5" s="1311"/>
      <c r="C5" s="1311"/>
      <c r="D5" s="1311"/>
      <c r="E5" s="1311"/>
      <c r="G5" s="1311"/>
      <c r="H5" s="1311"/>
      <c r="I5" s="1311"/>
      <c r="J5" s="1311"/>
      <c r="K5" s="1311"/>
      <c r="L5" s="1311"/>
      <c r="M5" s="1311"/>
    </row>
    <row r="6" spans="2:13" ht="21" x14ac:dyDescent="0.4">
      <c r="B6" s="2911" t="s">
        <v>1</v>
      </c>
      <c r="C6" s="2911"/>
      <c r="D6" s="2911"/>
      <c r="E6" s="2911"/>
      <c r="G6" s="1487" t="s">
        <v>16</v>
      </c>
      <c r="H6" s="1488"/>
      <c r="I6" s="1446"/>
      <c r="J6" s="1446"/>
      <c r="K6" s="1446"/>
      <c r="L6" s="1446"/>
      <c r="M6" s="1446"/>
    </row>
    <row r="7" spans="2:13" ht="14.4" thickBot="1" x14ac:dyDescent="0.3">
      <c r="B7" s="1498"/>
      <c r="C7" s="1498"/>
      <c r="D7" s="1498"/>
      <c r="E7" s="1498"/>
      <c r="G7" s="1498"/>
      <c r="H7" s="1498"/>
      <c r="I7" s="1498"/>
      <c r="J7" s="1498"/>
      <c r="K7" s="1498"/>
      <c r="L7" s="1498"/>
      <c r="M7" s="1498"/>
    </row>
    <row r="8" spans="2:13" x14ac:dyDescent="0.25">
      <c r="H8" s="2"/>
    </row>
    <row r="9" spans="2:13" ht="14.25" customHeight="1" x14ac:dyDescent="0.25">
      <c r="G9" s="2910" t="s">
        <v>653</v>
      </c>
      <c r="H9" s="2910"/>
      <c r="I9" s="2910"/>
      <c r="J9" s="2910"/>
      <c r="K9" s="2910"/>
      <c r="L9" s="95"/>
      <c r="M9" s="95"/>
    </row>
    <row r="10" spans="2:13" x14ac:dyDescent="0.25">
      <c r="G10" s="2910"/>
      <c r="H10" s="2910"/>
      <c r="I10" s="2910"/>
      <c r="J10" s="2910"/>
      <c r="K10" s="2910"/>
      <c r="L10" s="95"/>
      <c r="M10" s="95"/>
    </row>
    <row r="11" spans="2:13" x14ac:dyDescent="0.25">
      <c r="G11" s="2910"/>
      <c r="H11" s="2910"/>
      <c r="I11" s="2910"/>
      <c r="J11" s="2910"/>
      <c r="K11" s="2910"/>
      <c r="L11" s="95"/>
      <c r="M11" s="95"/>
    </row>
    <row r="12" spans="2:13" x14ac:dyDescent="0.25">
      <c r="G12" s="2910"/>
      <c r="H12" s="2910"/>
      <c r="I12" s="2910"/>
      <c r="J12" s="2910"/>
      <c r="K12" s="2910"/>
      <c r="L12" s="95"/>
      <c r="M12" s="95"/>
    </row>
    <row r="13" spans="2:13" x14ac:dyDescent="0.25">
      <c r="G13" s="94" t="s">
        <v>654</v>
      </c>
      <c r="H13" s="95"/>
      <c r="I13" s="99"/>
      <c r="J13" s="99"/>
      <c r="K13" s="99"/>
      <c r="L13" s="95"/>
      <c r="M13" s="95"/>
    </row>
    <row r="14" spans="2:13" x14ac:dyDescent="0.25">
      <c r="G14" s="99"/>
      <c r="H14" s="95"/>
      <c r="I14" s="99"/>
      <c r="J14" s="99"/>
      <c r="K14" s="99"/>
      <c r="L14" s="99"/>
      <c r="M14" s="99"/>
    </row>
    <row r="15" spans="2:13" x14ac:dyDescent="0.25">
      <c r="G15" s="1490" t="s">
        <v>655</v>
      </c>
      <c r="H15" s="2362"/>
    </row>
    <row r="16" spans="2:13" x14ac:dyDescent="0.25">
      <c r="G16" s="1489" t="s">
        <v>656</v>
      </c>
      <c r="H16" s="2362"/>
    </row>
    <row r="17" spans="7:13" ht="33" customHeight="1" x14ac:dyDescent="0.25">
      <c r="G17" s="2912" t="s">
        <v>657</v>
      </c>
      <c r="H17" s="2912"/>
      <c r="I17" s="2359" t="s">
        <v>658</v>
      </c>
      <c r="J17" s="2359" t="s">
        <v>659</v>
      </c>
      <c r="K17" s="2359" t="s">
        <v>660</v>
      </c>
      <c r="L17" s="2359" t="s">
        <v>661</v>
      </c>
      <c r="M17" s="2359" t="s">
        <v>662</v>
      </c>
    </row>
    <row r="18" spans="7:13" ht="286.2" customHeight="1" x14ac:dyDescent="0.25">
      <c r="G18" s="2908" t="s">
        <v>663</v>
      </c>
      <c r="H18" s="2908"/>
      <c r="I18" s="65" t="s">
        <v>664</v>
      </c>
      <c r="J18" s="65" t="s">
        <v>665</v>
      </c>
      <c r="K18" s="65" t="s">
        <v>666</v>
      </c>
      <c r="L18" s="65" t="s">
        <v>667</v>
      </c>
      <c r="M18" s="65" t="s">
        <v>668</v>
      </c>
    </row>
    <row r="19" spans="7:13" s="133" customFormat="1" ht="282.60000000000002" customHeight="1" x14ac:dyDescent="0.3">
      <c r="G19" s="2909" t="s">
        <v>669</v>
      </c>
      <c r="H19" s="2909"/>
      <c r="I19" s="1313" t="s">
        <v>670</v>
      </c>
      <c r="J19" s="1313" t="s">
        <v>671</v>
      </c>
      <c r="K19" s="1314" t="s">
        <v>672</v>
      </c>
      <c r="L19" s="1314" t="s">
        <v>673</v>
      </c>
      <c r="M19" s="1314" t="s">
        <v>674</v>
      </c>
    </row>
    <row r="20" spans="7:13" ht="91.95" customHeight="1" x14ac:dyDescent="0.25">
      <c r="G20" s="2908" t="s">
        <v>675</v>
      </c>
      <c r="H20" s="2908"/>
      <c r="I20" s="65" t="s">
        <v>676</v>
      </c>
      <c r="J20" s="65" t="s">
        <v>677</v>
      </c>
      <c r="K20" s="65" t="s">
        <v>678</v>
      </c>
      <c r="L20" s="969" t="s">
        <v>679</v>
      </c>
      <c r="M20" s="65" t="s">
        <v>680</v>
      </c>
    </row>
    <row r="21" spans="7:13" ht="84" customHeight="1" x14ac:dyDescent="0.25">
      <c r="G21" s="2909" t="s">
        <v>681</v>
      </c>
      <c r="H21" s="2909"/>
      <c r="I21" s="1313" t="s">
        <v>682</v>
      </c>
      <c r="J21" s="1313" t="s">
        <v>683</v>
      </c>
      <c r="K21" s="1313" t="s">
        <v>684</v>
      </c>
      <c r="L21" s="1313" t="s">
        <v>685</v>
      </c>
      <c r="M21" s="1313" t="s">
        <v>686</v>
      </c>
    </row>
    <row r="22" spans="7:13" ht="88.2" customHeight="1" x14ac:dyDescent="0.25">
      <c r="G22" s="2908" t="s">
        <v>687</v>
      </c>
      <c r="H22" s="2908"/>
      <c r="I22" s="65" t="s">
        <v>688</v>
      </c>
      <c r="J22" s="65" t="s">
        <v>689</v>
      </c>
      <c r="K22" s="65" t="s">
        <v>690</v>
      </c>
      <c r="L22" s="65" t="s">
        <v>691</v>
      </c>
      <c r="M22" s="65" t="s">
        <v>692</v>
      </c>
    </row>
    <row r="23" spans="7:13" ht="99.6" customHeight="1" x14ac:dyDescent="0.25">
      <c r="G23" s="2909" t="s">
        <v>693</v>
      </c>
      <c r="H23" s="2909"/>
      <c r="I23" s="1313" t="s">
        <v>694</v>
      </c>
      <c r="J23" s="1313" t="s">
        <v>695</v>
      </c>
      <c r="K23" s="1313" t="s">
        <v>696</v>
      </c>
      <c r="L23" s="1313" t="s">
        <v>189</v>
      </c>
      <c r="M23" s="1313" t="s">
        <v>189</v>
      </c>
    </row>
    <row r="24" spans="7:13" ht="229.2" customHeight="1" x14ac:dyDescent="0.25">
      <c r="G24" s="2908" t="s">
        <v>697</v>
      </c>
      <c r="H24" s="2908"/>
      <c r="I24" s="65" t="s">
        <v>698</v>
      </c>
      <c r="J24" s="65" t="s">
        <v>699</v>
      </c>
      <c r="K24" s="65" t="s">
        <v>700</v>
      </c>
      <c r="L24" s="65" t="s">
        <v>701</v>
      </c>
      <c r="M24" s="65" t="s">
        <v>702</v>
      </c>
    </row>
    <row r="25" spans="7:13" ht="87.6" customHeight="1" x14ac:dyDescent="0.25">
      <c r="G25" s="2909" t="s">
        <v>703</v>
      </c>
      <c r="H25" s="2909"/>
      <c r="I25" s="1313" t="s">
        <v>704</v>
      </c>
      <c r="J25" s="1313" t="s">
        <v>705</v>
      </c>
      <c r="K25" s="1313" t="s">
        <v>706</v>
      </c>
      <c r="L25" s="1313" t="s">
        <v>707</v>
      </c>
      <c r="M25" s="1313" t="s">
        <v>708</v>
      </c>
    </row>
    <row r="26" spans="7:13" ht="335.4" customHeight="1" x14ac:dyDescent="0.25">
      <c r="G26" s="2908" t="s">
        <v>709</v>
      </c>
      <c r="H26" s="2908"/>
      <c r="I26" s="65" t="s">
        <v>710</v>
      </c>
      <c r="J26" s="65" t="s">
        <v>711</v>
      </c>
      <c r="K26" s="65" t="s">
        <v>712</v>
      </c>
      <c r="L26" s="65" t="s">
        <v>713</v>
      </c>
      <c r="M26" s="65" t="s">
        <v>714</v>
      </c>
    </row>
    <row r="27" spans="7:13" ht="168.6" customHeight="1" x14ac:dyDescent="0.25">
      <c r="G27" s="2909" t="s">
        <v>715</v>
      </c>
      <c r="H27" s="2909"/>
      <c r="I27" s="1313" t="s">
        <v>716</v>
      </c>
      <c r="J27" s="1313" t="s">
        <v>717</v>
      </c>
      <c r="K27" s="1313" t="s">
        <v>718</v>
      </c>
      <c r="L27" s="1313" t="s">
        <v>719</v>
      </c>
      <c r="M27" s="1313" t="s">
        <v>720</v>
      </c>
    </row>
    <row r="28" spans="7:13" x14ac:dyDescent="0.25"/>
    <row r="29" spans="7:13" x14ac:dyDescent="0.25"/>
    <row r="30" spans="7:13" x14ac:dyDescent="0.25"/>
    <row r="31" spans="7:13" x14ac:dyDescent="0.25"/>
    <row r="32" spans="7:13" x14ac:dyDescent="0.25"/>
  </sheetData>
  <sheetProtection algorithmName="SHA-512" hashValue="tEtnDG9INdP7Id7fqqXoIANolN+RmYAkoOvbXughrfhf7PYDwwtoo8H440uM3uSyKB/+DihuTvzvzSAu0vSvQw==" saltValue="5fwQNICn+YfDLOdqAUM3kQ==" spinCount="100000" sheet="1" objects="1" scenarios="1"/>
  <mergeCells count="13">
    <mergeCell ref="G9:K12"/>
    <mergeCell ref="B6:E6"/>
    <mergeCell ref="G17:H17"/>
    <mergeCell ref="G18:H18"/>
    <mergeCell ref="G19:H19"/>
    <mergeCell ref="G26:H26"/>
    <mergeCell ref="G27:H27"/>
    <mergeCell ref="G20:H20"/>
    <mergeCell ref="G21:H21"/>
    <mergeCell ref="G22:H22"/>
    <mergeCell ref="G23:H23"/>
    <mergeCell ref="G24:H24"/>
    <mergeCell ref="G25:H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D29F-7725-4E8A-B4AD-A783B9FEEB6A}">
  <sheetPr codeName="Sheet26">
    <tabColor theme="5" tint="0.749992370372631"/>
    <pageSetUpPr fitToPage="1"/>
  </sheetPr>
  <dimension ref="A1:Q130"/>
  <sheetViews>
    <sheetView showGridLines="0" zoomScale="70" zoomScaleNormal="70" workbookViewId="0"/>
  </sheetViews>
  <sheetFormatPr defaultColWidth="0" defaultRowHeight="13.8" zeroHeight="1" x14ac:dyDescent="0.25"/>
  <cols>
    <col min="1" max="1" width="3.6640625" style="2" customWidth="1"/>
    <col min="2" max="5" width="9.109375" style="2" customWidth="1"/>
    <col min="6" max="6" width="4.33203125" style="2" customWidth="1"/>
    <col min="7" max="7" width="39.109375" style="2" customWidth="1"/>
    <col min="8" max="8" width="17.6640625" style="2" customWidth="1"/>
    <col min="9" max="9" width="18" style="2" customWidth="1"/>
    <col min="10" max="13" width="17.6640625" style="2" customWidth="1"/>
    <col min="14" max="14" width="25" style="2" customWidth="1"/>
    <col min="15" max="16" width="8.6640625" style="2" customWidth="1"/>
    <col min="17" max="17" width="6.6640625" style="2" hidden="1" customWidth="1"/>
    <col min="18" max="16384" width="9.5546875" style="2" hidden="1"/>
  </cols>
  <sheetData>
    <row r="1" spans="2:16" x14ac:dyDescent="0.25"/>
    <row r="2" spans="2:16" x14ac:dyDescent="0.25"/>
    <row r="3" spans="2:16" x14ac:dyDescent="0.25"/>
    <row r="4" spans="2:16" x14ac:dyDescent="0.25"/>
    <row r="5" spans="2:16" customFormat="1" ht="14.4" x14ac:dyDescent="0.3">
      <c r="B5" s="1311"/>
      <c r="C5" s="1311"/>
      <c r="D5" s="1311"/>
      <c r="E5" s="1311"/>
      <c r="G5" s="1311"/>
      <c r="H5" s="1311"/>
      <c r="I5" s="1311"/>
      <c r="J5" s="1311"/>
      <c r="K5" s="1311"/>
      <c r="L5" s="1311"/>
      <c r="M5" s="1311"/>
      <c r="N5" s="1311"/>
      <c r="O5" s="1311"/>
      <c r="P5" s="137"/>
    </row>
    <row r="6" spans="2:16" customFormat="1" ht="21" x14ac:dyDescent="0.4">
      <c r="B6" s="2911" t="s">
        <v>1</v>
      </c>
      <c r="C6" s="2911"/>
      <c r="D6" s="2911"/>
      <c r="E6" s="2911"/>
      <c r="G6" s="1488" t="s">
        <v>721</v>
      </c>
      <c r="H6" s="1311"/>
      <c r="I6" s="1311"/>
      <c r="J6" s="1311"/>
      <c r="K6" s="1311"/>
      <c r="L6" s="1311"/>
      <c r="M6" s="1311"/>
      <c r="N6" s="1311"/>
      <c r="O6" s="1311"/>
      <c r="P6" s="137"/>
    </row>
    <row r="7" spans="2:16" customFormat="1" ht="15" thickBot="1" x14ac:dyDescent="0.35">
      <c r="B7" s="1312"/>
      <c r="C7" s="1312"/>
      <c r="D7" s="1312"/>
      <c r="E7" s="1312"/>
      <c r="G7" s="1312"/>
      <c r="H7" s="1312"/>
      <c r="I7" s="1312"/>
      <c r="J7" s="1312"/>
      <c r="K7" s="1312"/>
      <c r="L7" s="1312"/>
      <c r="M7" s="1312"/>
      <c r="N7" s="1312"/>
      <c r="O7" s="1312"/>
      <c r="P7" s="137"/>
    </row>
    <row r="8" spans="2:16" x14ac:dyDescent="0.25"/>
    <row r="9" spans="2:16" x14ac:dyDescent="0.25">
      <c r="G9" s="2910" t="s">
        <v>722</v>
      </c>
      <c r="H9" s="2910"/>
      <c r="I9" s="2910"/>
      <c r="J9" s="2910"/>
      <c r="K9" s="2910"/>
      <c r="L9" s="2910"/>
      <c r="M9" s="2910"/>
      <c r="N9" s="2910"/>
      <c r="O9" s="2910"/>
      <c r="P9" s="99"/>
    </row>
    <row r="10" spans="2:16" x14ac:dyDescent="0.25">
      <c r="G10" s="2910"/>
      <c r="H10" s="2910"/>
      <c r="I10" s="2910"/>
      <c r="J10" s="2910"/>
      <c r="K10" s="2910"/>
      <c r="L10" s="2910"/>
      <c r="M10" s="2910"/>
      <c r="N10" s="2910"/>
      <c r="O10" s="2910"/>
      <c r="P10" s="99"/>
    </row>
    <row r="11" spans="2:16" x14ac:dyDescent="0.25">
      <c r="G11" s="2910"/>
      <c r="H11" s="2910"/>
      <c r="I11" s="2910"/>
      <c r="J11" s="2910"/>
      <c r="K11" s="2910"/>
      <c r="L11" s="2910"/>
      <c r="M11" s="2910"/>
      <c r="N11" s="2910"/>
      <c r="O11" s="2910"/>
      <c r="P11" s="73"/>
    </row>
    <row r="12" spans="2:16" x14ac:dyDescent="0.25">
      <c r="G12" s="99"/>
      <c r="H12" s="99"/>
      <c r="I12" s="99"/>
      <c r="J12" s="99"/>
      <c r="K12" s="99"/>
      <c r="L12" s="99"/>
      <c r="M12" s="99"/>
      <c r="N12" s="99"/>
      <c r="O12" s="99"/>
      <c r="P12" s="73"/>
    </row>
    <row r="13" spans="2:16" ht="14.4" x14ac:dyDescent="0.3">
      <c r="E13"/>
      <c r="G13" s="2890" t="s">
        <v>723</v>
      </c>
      <c r="H13" s="2890"/>
      <c r="I13" s="2890"/>
      <c r="J13" s="2890"/>
      <c r="K13" s="2890"/>
      <c r="L13" s="2890"/>
      <c r="M13" s="2890"/>
      <c r="N13" s="2890"/>
      <c r="O13" s="2890"/>
      <c r="P13" s="73"/>
    </row>
    <row r="14" spans="2:16" x14ac:dyDescent="0.25">
      <c r="G14" s="2890"/>
      <c r="H14" s="2890"/>
      <c r="I14" s="2890"/>
      <c r="J14" s="2890"/>
      <c r="K14" s="2890"/>
      <c r="L14" s="2890"/>
      <c r="M14" s="2890"/>
      <c r="N14" s="2890"/>
      <c r="O14" s="2890"/>
      <c r="P14" s="73"/>
    </row>
    <row r="15" spans="2:16" x14ac:dyDescent="0.25">
      <c r="D15" s="2358"/>
      <c r="G15" s="2890"/>
      <c r="H15" s="2890"/>
      <c r="I15" s="2890"/>
      <c r="J15" s="2890"/>
      <c r="K15" s="2890"/>
      <c r="L15" s="2890"/>
      <c r="M15" s="2890"/>
      <c r="N15" s="2890"/>
      <c r="O15" s="2890"/>
    </row>
    <row r="16" spans="2:16" ht="14.25" customHeight="1" x14ac:dyDescent="0.25">
      <c r="H16" s="95"/>
      <c r="I16" s="95"/>
      <c r="J16" s="95"/>
      <c r="K16" s="95"/>
      <c r="L16" s="95"/>
      <c r="M16" s="95"/>
      <c r="N16" s="95"/>
      <c r="O16" s="95"/>
      <c r="P16" s="11"/>
    </row>
    <row r="17" spans="7:16" x14ac:dyDescent="0.25">
      <c r="G17" s="2910" t="s">
        <v>724</v>
      </c>
      <c r="H17" s="2910"/>
      <c r="I17" s="2910"/>
      <c r="J17" s="2910"/>
      <c r="K17" s="2910"/>
      <c r="L17" s="2910"/>
      <c r="M17" s="2910"/>
      <c r="N17" s="2910"/>
      <c r="O17" s="2910"/>
      <c r="P17" s="11"/>
    </row>
    <row r="18" spans="7:16" x14ac:dyDescent="0.25">
      <c r="G18" s="2910"/>
      <c r="H18" s="2910"/>
      <c r="I18" s="2910"/>
      <c r="J18" s="2910"/>
      <c r="K18" s="2910"/>
      <c r="L18" s="2910"/>
      <c r="M18" s="2910"/>
      <c r="N18" s="2910"/>
      <c r="O18" s="2910"/>
      <c r="P18" s="11"/>
    </row>
    <row r="19" spans="7:16" x14ac:dyDescent="0.25">
      <c r="G19" s="99"/>
      <c r="H19" s="99"/>
      <c r="I19" s="99"/>
      <c r="J19" s="99"/>
      <c r="K19" s="99"/>
      <c r="L19" s="99"/>
      <c r="M19" s="99"/>
      <c r="N19" s="99"/>
      <c r="O19" s="99"/>
      <c r="P19" s="11"/>
    </row>
    <row r="20" spans="7:16" x14ac:dyDescent="0.25">
      <c r="G20" s="2923" t="s">
        <v>725</v>
      </c>
      <c r="H20" s="2923"/>
      <c r="I20" s="2923"/>
      <c r="J20" s="2923"/>
      <c r="L20" s="2358"/>
    </row>
    <row r="21" spans="7:16" ht="14.4" x14ac:dyDescent="0.3">
      <c r="G21" s="970" t="s">
        <v>726</v>
      </c>
    </row>
    <row r="22" spans="7:16" ht="14.4" x14ac:dyDescent="0.3">
      <c r="G22" s="970" t="s">
        <v>727</v>
      </c>
    </row>
    <row r="23" spans="7:16" ht="14.4" x14ac:dyDescent="0.3">
      <c r="G23" s="970" t="s">
        <v>728</v>
      </c>
    </row>
    <row r="24" spans="7:16" x14ac:dyDescent="0.25"/>
    <row r="25" spans="7:16" x14ac:dyDescent="0.25">
      <c r="G25" s="326"/>
    </row>
    <row r="26" spans="7:16" ht="16.2" x14ac:dyDescent="0.25">
      <c r="G26" s="1489" t="s">
        <v>729</v>
      </c>
      <c r="H26" s="440"/>
      <c r="I26" s="440"/>
      <c r="J26" s="440"/>
      <c r="K26" s="440"/>
    </row>
    <row r="27" spans="7:16" x14ac:dyDescent="0.25">
      <c r="G27" s="2355"/>
      <c r="H27" s="2347" t="s">
        <v>730</v>
      </c>
      <c r="I27" s="2347" t="s">
        <v>731</v>
      </c>
      <c r="J27" s="2356" t="s">
        <v>732</v>
      </c>
      <c r="K27" s="2347" t="s">
        <v>733</v>
      </c>
      <c r="L27" s="66" t="s">
        <v>734</v>
      </c>
    </row>
    <row r="28" spans="7:16" ht="16.2" x14ac:dyDescent="0.25">
      <c r="G28" s="13" t="s">
        <v>735</v>
      </c>
      <c r="H28" s="1316">
        <v>0.9068234455727775</v>
      </c>
      <c r="I28" s="1316">
        <v>0.90769999999999995</v>
      </c>
      <c r="J28" s="1317">
        <v>0.95399999999999996</v>
      </c>
      <c r="K28" s="1319">
        <f>(J28-I28)/I28</f>
        <v>5.1008042304726241E-2</v>
      </c>
      <c r="L28" s="24"/>
    </row>
    <row r="29" spans="7:16" x14ac:dyDescent="0.25">
      <c r="G29" s="1344" t="s">
        <v>736</v>
      </c>
      <c r="H29" s="1345">
        <v>9.3176554427222502E-2</v>
      </c>
      <c r="I29" s="1345">
        <v>9.2300000000000049E-2</v>
      </c>
      <c r="J29" s="1346">
        <f>1-J28</f>
        <v>4.6000000000000041E-2</v>
      </c>
      <c r="K29" s="1347">
        <f>(J29-I29)/I29</f>
        <v>-0.50162513542795217</v>
      </c>
      <c r="L29" s="24"/>
    </row>
    <row r="30" spans="7:16" s="707" customFormat="1" ht="12" customHeight="1" x14ac:dyDescent="0.3">
      <c r="G30" s="1318" t="s">
        <v>737</v>
      </c>
      <c r="H30" s="1318"/>
      <c r="I30" s="1318"/>
      <c r="J30" s="1318"/>
      <c r="K30" s="1318"/>
    </row>
    <row r="31" spans="7:16" s="707" customFormat="1" ht="12" customHeight="1" x14ac:dyDescent="0.3">
      <c r="G31" s="802" t="s">
        <v>738</v>
      </c>
      <c r="H31" s="706"/>
      <c r="I31" s="706"/>
      <c r="J31" s="706"/>
      <c r="K31" s="706"/>
    </row>
    <row r="32" spans="7:16" ht="13.95" customHeight="1" x14ac:dyDescent="0.25">
      <c r="G32" s="706"/>
      <c r="H32" s="706"/>
      <c r="I32" s="706"/>
      <c r="J32" s="706"/>
      <c r="K32" s="706"/>
    </row>
    <row r="33" spans="7:15" x14ac:dyDescent="0.25">
      <c r="G33" s="805"/>
      <c r="H33" s="805"/>
      <c r="I33" s="805"/>
      <c r="J33" s="805"/>
      <c r="K33" s="805"/>
    </row>
    <row r="34" spans="7:15" x14ac:dyDescent="0.25">
      <c r="G34" s="1490" t="s">
        <v>739</v>
      </c>
      <c r="H34" s="1087"/>
      <c r="I34" s="1087"/>
      <c r="J34" s="1087"/>
      <c r="K34" s="1087"/>
    </row>
    <row r="35" spans="7:15" x14ac:dyDescent="0.25">
      <c r="G35" s="1489" t="s">
        <v>22</v>
      </c>
      <c r="H35" s="1087"/>
      <c r="I35" s="1087"/>
      <c r="J35" s="1087"/>
      <c r="K35" s="1087"/>
    </row>
    <row r="36" spans="7:15" x14ac:dyDescent="0.25">
      <c r="G36" s="2355"/>
      <c r="H36" s="2352" t="s">
        <v>730</v>
      </c>
      <c r="I36" s="2352" t="s">
        <v>731</v>
      </c>
      <c r="J36" s="2353" t="s">
        <v>732</v>
      </c>
      <c r="K36" s="2357" t="s">
        <v>733</v>
      </c>
    </row>
    <row r="37" spans="7:15" ht="16.2" x14ac:dyDescent="0.25">
      <c r="G37" s="988" t="s">
        <v>740</v>
      </c>
      <c r="H37" s="1320">
        <v>60500</v>
      </c>
      <c r="I37" s="1320">
        <v>55000</v>
      </c>
      <c r="J37" s="1321">
        <v>56200</v>
      </c>
      <c r="K37" s="391">
        <f>(J37-I37)/I37</f>
        <v>2.181818181818182E-2</v>
      </c>
      <c r="N37" s="811"/>
      <c r="O37" s="810"/>
    </row>
    <row r="38" spans="7:15" x14ac:dyDescent="0.25">
      <c r="G38" s="1348" t="s">
        <v>741</v>
      </c>
      <c r="H38" s="1349">
        <v>0</v>
      </c>
      <c r="I38" s="1350">
        <v>71500</v>
      </c>
      <c r="J38" s="1351">
        <v>38000</v>
      </c>
      <c r="K38" s="1352">
        <f t="shared" ref="K38:K39" si="0">(J38-I38)/I38</f>
        <v>-0.46853146853146854</v>
      </c>
      <c r="N38" s="811"/>
      <c r="O38" s="810"/>
    </row>
    <row r="39" spans="7:15" x14ac:dyDescent="0.25">
      <c r="G39" s="1108" t="s">
        <v>742</v>
      </c>
      <c r="H39" s="1322">
        <v>60500</v>
      </c>
      <c r="I39" s="1322">
        <v>126500</v>
      </c>
      <c r="J39" s="1323">
        <f>SUM(J37:J38)</f>
        <v>94200</v>
      </c>
      <c r="K39" s="1326">
        <f t="shared" si="0"/>
        <v>-0.25533596837944667</v>
      </c>
      <c r="N39" s="812"/>
      <c r="O39" s="813"/>
    </row>
    <row r="40" spans="7:15" x14ac:dyDescent="0.25">
      <c r="G40" s="1090" t="s">
        <v>743</v>
      </c>
      <c r="H40" s="1324"/>
      <c r="I40" s="1324"/>
      <c r="J40" s="1325"/>
      <c r="K40" s="1325"/>
    </row>
    <row r="41" spans="7:15" x14ac:dyDescent="0.25">
      <c r="G41" s="732"/>
      <c r="J41" s="23"/>
    </row>
    <row r="42" spans="7:15" x14ac:dyDescent="0.25">
      <c r="G42" s="23"/>
      <c r="J42" s="23"/>
    </row>
    <row r="43" spans="7:15" x14ac:dyDescent="0.25">
      <c r="G43" s="1490" t="s">
        <v>744</v>
      </c>
      <c r="J43" s="23"/>
    </row>
    <row r="44" spans="7:15" x14ac:dyDescent="0.25">
      <c r="G44" s="1499" t="s">
        <v>745</v>
      </c>
      <c r="J44" s="93"/>
    </row>
    <row r="45" spans="7:15" x14ac:dyDescent="0.25">
      <c r="G45" s="2346"/>
      <c r="H45" s="2347" t="s">
        <v>730</v>
      </c>
      <c r="I45" s="2347" t="s">
        <v>731</v>
      </c>
      <c r="J45" s="2354" t="s">
        <v>732</v>
      </c>
      <c r="K45" s="2347" t="s">
        <v>733</v>
      </c>
    </row>
    <row r="46" spans="7:15" x14ac:dyDescent="0.25">
      <c r="G46" s="1327" t="s">
        <v>746</v>
      </c>
      <c r="H46" s="1328">
        <v>55</v>
      </c>
      <c r="I46" s="1328">
        <v>105</v>
      </c>
      <c r="J46" s="1329">
        <v>41</v>
      </c>
      <c r="K46" s="391">
        <f>(J46-I46)/I46</f>
        <v>-0.60952380952380958</v>
      </c>
      <c r="L46" s="202"/>
    </row>
    <row r="47" spans="7:15" x14ac:dyDescent="0.25">
      <c r="G47" s="1353" t="s">
        <v>747</v>
      </c>
      <c r="H47" s="1354">
        <v>46</v>
      </c>
      <c r="I47" s="1354">
        <v>92</v>
      </c>
      <c r="J47" s="1355">
        <v>34</v>
      </c>
      <c r="K47" s="1352">
        <f t="shared" ref="K47:K49" si="1">(J47-I47)/I47</f>
        <v>-0.63043478260869568</v>
      </c>
    </row>
    <row r="48" spans="7:15" x14ac:dyDescent="0.25">
      <c r="G48" s="1327" t="s">
        <v>748</v>
      </c>
      <c r="H48" s="1328">
        <v>9</v>
      </c>
      <c r="I48" s="1328">
        <v>13</v>
      </c>
      <c r="J48" s="1329">
        <v>7</v>
      </c>
      <c r="K48" s="391">
        <f t="shared" si="1"/>
        <v>-0.46153846153846156</v>
      </c>
      <c r="L48" s="89"/>
      <c r="M48" s="89"/>
    </row>
    <row r="49" spans="7:16" ht="16.2" x14ac:dyDescent="0.25">
      <c r="G49" s="1353" t="s">
        <v>749</v>
      </c>
      <c r="H49" s="1354">
        <v>5</v>
      </c>
      <c r="I49" s="1354">
        <v>13</v>
      </c>
      <c r="J49" s="1355">
        <v>3</v>
      </c>
      <c r="K49" s="1352">
        <f t="shared" si="1"/>
        <v>-0.76923076923076927</v>
      </c>
      <c r="L49" s="89"/>
      <c r="M49" s="89"/>
    </row>
    <row r="50" spans="7:16" x14ac:dyDescent="0.25">
      <c r="G50" s="1330" t="s">
        <v>750</v>
      </c>
      <c r="H50" s="1331">
        <v>9.0909090909090912E-2</v>
      </c>
      <c r="I50" s="1331">
        <v>0.14099999999999999</v>
      </c>
      <c r="J50" s="1332">
        <f>J49/J46</f>
        <v>7.3170731707317069E-2</v>
      </c>
      <c r="K50" s="1333">
        <f>J50-I50</f>
        <v>-6.7829268292682918E-2</v>
      </c>
      <c r="L50" s="871"/>
    </row>
    <row r="51" spans="7:16" ht="12" customHeight="1" x14ac:dyDescent="0.25">
      <c r="G51" s="775" t="s">
        <v>751</v>
      </c>
      <c r="H51" s="415"/>
      <c r="I51" s="416"/>
      <c r="J51" s="416"/>
    </row>
    <row r="52" spans="7:16" ht="13.95" customHeight="1" x14ac:dyDescent="0.25">
      <c r="G52" s="416"/>
      <c r="H52" s="416"/>
      <c r="I52" s="416"/>
      <c r="J52" s="416"/>
    </row>
    <row r="53" spans="7:16" x14ac:dyDescent="0.25">
      <c r="G53" s="23"/>
      <c r="I53" s="72"/>
      <c r="J53" s="72"/>
    </row>
    <row r="54" spans="7:16" x14ac:dyDescent="0.25">
      <c r="G54" s="1499" t="s">
        <v>752</v>
      </c>
      <c r="I54" s="72"/>
      <c r="J54" s="72"/>
    </row>
    <row r="55" spans="7:16" x14ac:dyDescent="0.25">
      <c r="G55" s="2349"/>
      <c r="H55" s="2918" t="s">
        <v>730</v>
      </c>
      <c r="I55" s="2918"/>
      <c r="J55" s="2919" t="s">
        <v>731</v>
      </c>
      <c r="K55" s="2919"/>
      <c r="L55" s="2919" t="s">
        <v>732</v>
      </c>
      <c r="M55" s="2920"/>
      <c r="N55" s="2350" t="s">
        <v>733</v>
      </c>
    </row>
    <row r="56" spans="7:16" ht="14.25" customHeight="1" x14ac:dyDescent="0.25">
      <c r="G56" s="2351" t="s">
        <v>753</v>
      </c>
      <c r="H56" s="2917" t="s">
        <v>754</v>
      </c>
      <c r="I56" s="2921" t="s">
        <v>755</v>
      </c>
      <c r="J56" s="2922" t="s">
        <v>754</v>
      </c>
      <c r="K56" s="2921" t="s">
        <v>755</v>
      </c>
      <c r="L56" s="2922" t="s">
        <v>754</v>
      </c>
      <c r="M56" s="2921" t="s">
        <v>755</v>
      </c>
      <c r="N56" s="2917" t="s">
        <v>754</v>
      </c>
    </row>
    <row r="57" spans="7:16" x14ac:dyDescent="0.25">
      <c r="G57" s="2351"/>
      <c r="H57" s="2917"/>
      <c r="I57" s="2921"/>
      <c r="J57" s="2922"/>
      <c r="K57" s="2921"/>
      <c r="L57" s="2922"/>
      <c r="M57" s="2921"/>
      <c r="N57" s="2917"/>
    </row>
    <row r="58" spans="7:16" x14ac:dyDescent="0.25">
      <c r="G58" s="32" t="s">
        <v>756</v>
      </c>
      <c r="H58" s="703">
        <v>13</v>
      </c>
      <c r="I58" s="1334">
        <v>0.23636363636363636</v>
      </c>
      <c r="J58" s="703">
        <v>32</v>
      </c>
      <c r="K58" s="1334">
        <v>0.3</v>
      </c>
      <c r="L58" s="703">
        <v>18</v>
      </c>
      <c r="M58" s="1334">
        <v>0.43902439024390244</v>
      </c>
      <c r="N58" s="1337">
        <f>(L58-J58)/J58</f>
        <v>-0.4375</v>
      </c>
      <c r="O58" s="89"/>
      <c r="P58" s="72"/>
    </row>
    <row r="59" spans="7:16" x14ac:dyDescent="0.25">
      <c r="G59" s="1353" t="s">
        <v>757</v>
      </c>
      <c r="H59" s="1354">
        <v>6</v>
      </c>
      <c r="I59" s="1356">
        <v>0.10909090909090909</v>
      </c>
      <c r="J59" s="1354">
        <v>7</v>
      </c>
      <c r="K59" s="1356">
        <v>7.0000000000000007E-2</v>
      </c>
      <c r="L59" s="1354">
        <v>7</v>
      </c>
      <c r="M59" s="1356">
        <v>0.17073170731707318</v>
      </c>
      <c r="N59" s="1352"/>
      <c r="O59" s="89"/>
    </row>
    <row r="60" spans="7:16" x14ac:dyDescent="0.25">
      <c r="G60" s="32" t="s">
        <v>758</v>
      </c>
      <c r="H60" s="703">
        <v>30</v>
      </c>
      <c r="I60" s="1334">
        <v>0.54545454545454541</v>
      </c>
      <c r="J60" s="703">
        <v>52</v>
      </c>
      <c r="K60" s="1334">
        <v>0.5</v>
      </c>
      <c r="L60" s="1335">
        <v>15</v>
      </c>
      <c r="M60" s="1336">
        <v>0.36585365853658536</v>
      </c>
      <c r="N60" s="391">
        <f t="shared" ref="N60:N62" si="2">(L60-J60)/J60</f>
        <v>-0.71153846153846156</v>
      </c>
      <c r="O60" s="89"/>
    </row>
    <row r="61" spans="7:16" x14ac:dyDescent="0.25">
      <c r="G61" s="1353" t="s">
        <v>759</v>
      </c>
      <c r="H61" s="1354">
        <v>3</v>
      </c>
      <c r="I61" s="1356">
        <v>5.4545454545454543E-2</v>
      </c>
      <c r="J61" s="1354">
        <v>1</v>
      </c>
      <c r="K61" s="1356">
        <v>0.01</v>
      </c>
      <c r="L61" s="1357" t="s">
        <v>635</v>
      </c>
      <c r="M61" s="1358" t="s">
        <v>635</v>
      </c>
      <c r="N61" s="1352">
        <v>-1</v>
      </c>
      <c r="O61" s="89"/>
    </row>
    <row r="62" spans="7:16" x14ac:dyDescent="0.25">
      <c r="G62" s="32" t="s">
        <v>760</v>
      </c>
      <c r="H62" s="703">
        <v>3</v>
      </c>
      <c r="I62" s="1334">
        <v>5.4545454545454501E-2</v>
      </c>
      <c r="J62" s="703">
        <v>13</v>
      </c>
      <c r="K62" s="1334">
        <v>0.12</v>
      </c>
      <c r="L62" s="1335">
        <v>1</v>
      </c>
      <c r="M62" s="1336">
        <v>2.4390243902439025E-2</v>
      </c>
      <c r="N62" s="1338">
        <f t="shared" si="2"/>
        <v>-0.92307692307692313</v>
      </c>
      <c r="O62" s="89"/>
    </row>
    <row r="63" spans="7:16" x14ac:dyDescent="0.25">
      <c r="G63" s="1359" t="s">
        <v>761</v>
      </c>
      <c r="H63" s="1360">
        <v>55</v>
      </c>
      <c r="I63" s="1361">
        <v>1</v>
      </c>
      <c r="J63" s="1360">
        <v>105</v>
      </c>
      <c r="K63" s="1361">
        <v>1</v>
      </c>
      <c r="L63" s="1360">
        <v>41</v>
      </c>
      <c r="M63" s="1361">
        <v>1</v>
      </c>
      <c r="N63" s="2375">
        <f>(L63-J63)/J63</f>
        <v>-0.60952380952380958</v>
      </c>
    </row>
    <row r="64" spans="7:16" x14ac:dyDescent="0.25"/>
    <row r="65" spans="1:14" x14ac:dyDescent="0.25"/>
    <row r="66" spans="1:14" x14ac:dyDescent="0.25">
      <c r="G66" s="1490" t="s">
        <v>762</v>
      </c>
    </row>
    <row r="67" spans="1:14" ht="16.2" x14ac:dyDescent="0.25">
      <c r="F67" s="330"/>
      <c r="G67" s="1491" t="s">
        <v>763</v>
      </c>
    </row>
    <row r="68" spans="1:14" x14ac:dyDescent="0.25">
      <c r="G68" s="2346"/>
      <c r="H68" s="2347" t="s">
        <v>730</v>
      </c>
      <c r="I68" s="2347" t="s">
        <v>731</v>
      </c>
      <c r="J68" s="2348" t="s">
        <v>732</v>
      </c>
      <c r="K68" s="2347" t="s">
        <v>733</v>
      </c>
    </row>
    <row r="69" spans="1:14" x14ac:dyDescent="0.25">
      <c r="G69" s="1110" t="s">
        <v>764</v>
      </c>
      <c r="H69" s="1339">
        <v>0.71052631578947367</v>
      </c>
      <c r="I69" s="1339">
        <v>0.67</v>
      </c>
      <c r="J69" s="1340">
        <v>0.72222222222222221</v>
      </c>
      <c r="K69" s="1341">
        <f>(J69-I69)/I69</f>
        <v>7.7943615257048016E-2</v>
      </c>
    </row>
    <row r="70" spans="1:14" s="707" customFormat="1" ht="12" customHeight="1" x14ac:dyDescent="0.3">
      <c r="G70" s="707" t="s">
        <v>765</v>
      </c>
      <c r="H70" s="795"/>
    </row>
    <row r="71" spans="1:14" s="707" customFormat="1" ht="12" customHeight="1" x14ac:dyDescent="0.3">
      <c r="G71" s="707" t="s">
        <v>766</v>
      </c>
    </row>
    <row r="72" spans="1:14" x14ac:dyDescent="0.25"/>
    <row r="73" spans="1:14" x14ac:dyDescent="0.25"/>
    <row r="74" spans="1:14" x14ac:dyDescent="0.25">
      <c r="G74" s="1490" t="s">
        <v>767</v>
      </c>
    </row>
    <row r="75" spans="1:14" x14ac:dyDescent="0.25">
      <c r="G75" s="1489" t="s">
        <v>768</v>
      </c>
    </row>
    <row r="76" spans="1:14" x14ac:dyDescent="0.25">
      <c r="G76" s="2343"/>
      <c r="H76" s="2344" t="s">
        <v>769</v>
      </c>
      <c r="I76" s="2344" t="s">
        <v>770</v>
      </c>
      <c r="J76" s="2344" t="s">
        <v>771</v>
      </c>
      <c r="K76" s="2345" t="s">
        <v>772</v>
      </c>
      <c r="L76" s="2345"/>
      <c r="M76" s="2344"/>
      <c r="N76" s="2344"/>
    </row>
    <row r="77" spans="1:14" ht="14.4" customHeight="1" x14ac:dyDescent="0.25">
      <c r="A77" s="30"/>
      <c r="B77" s="30"/>
      <c r="C77" s="30"/>
      <c r="D77" s="30"/>
      <c r="E77" s="30"/>
      <c r="F77" s="30"/>
      <c r="G77" s="2913" t="s">
        <v>773</v>
      </c>
      <c r="H77" s="2914" t="s">
        <v>774</v>
      </c>
      <c r="I77" s="2916" t="s">
        <v>775</v>
      </c>
      <c r="J77" s="1089">
        <v>22017</v>
      </c>
      <c r="K77" s="2915" t="s">
        <v>1643</v>
      </c>
      <c r="L77" s="2915"/>
      <c r="M77" s="2915"/>
      <c r="N77" s="2915"/>
    </row>
    <row r="78" spans="1:14" x14ac:dyDescent="0.25">
      <c r="A78" s="30"/>
      <c r="B78" s="30"/>
      <c r="C78" s="30"/>
      <c r="D78" s="30"/>
      <c r="E78" s="30"/>
      <c r="F78" s="30"/>
      <c r="G78" s="2913"/>
      <c r="H78" s="2914"/>
      <c r="I78" s="2916"/>
      <c r="J78" s="1342">
        <v>20126</v>
      </c>
      <c r="K78" s="2915"/>
      <c r="L78" s="2915"/>
      <c r="M78" s="2915"/>
      <c r="N78" s="2915"/>
    </row>
    <row r="79" spans="1:14" x14ac:dyDescent="0.25">
      <c r="A79" s="30"/>
      <c r="B79" s="30"/>
      <c r="C79" s="30"/>
      <c r="D79" s="30"/>
      <c r="E79" s="30"/>
      <c r="F79" s="30"/>
      <c r="G79" s="2913"/>
      <c r="H79" s="2914"/>
      <c r="I79" s="2916"/>
      <c r="J79" s="655"/>
      <c r="K79" s="2915"/>
      <c r="L79" s="2915"/>
      <c r="M79" s="2915"/>
      <c r="N79" s="2915"/>
    </row>
    <row r="80" spans="1:14" x14ac:dyDescent="0.25">
      <c r="A80" s="30"/>
      <c r="B80" s="30"/>
      <c r="C80" s="30"/>
      <c r="D80" s="30"/>
      <c r="E80" s="30"/>
      <c r="F80" s="30"/>
      <c r="G80" s="2913"/>
      <c r="H80" s="2914"/>
      <c r="I80" s="2916"/>
      <c r="J80" s="655"/>
      <c r="K80" s="2915"/>
      <c r="L80" s="2915"/>
      <c r="M80" s="2915"/>
      <c r="N80" s="2915"/>
    </row>
    <row r="81" spans="6:14" x14ac:dyDescent="0.25">
      <c r="G81" s="2301" t="s">
        <v>776</v>
      </c>
      <c r="H81" s="1362">
        <v>2</v>
      </c>
      <c r="I81" s="1363"/>
      <c r="J81" s="1365">
        <f>SUM(J77:J78)</f>
        <v>42143</v>
      </c>
      <c r="K81" s="1365"/>
      <c r="L81" s="1364"/>
      <c r="M81" s="1364"/>
      <c r="N81" s="1364"/>
    </row>
    <row r="82" spans="6:14" x14ac:dyDescent="0.25">
      <c r="G82" s="1404" t="s">
        <v>777</v>
      </c>
      <c r="H82" s="1343" t="s">
        <v>778</v>
      </c>
      <c r="I82" s="612"/>
      <c r="J82" s="612"/>
      <c r="K82" s="612"/>
      <c r="L82" s="612"/>
      <c r="M82" s="612"/>
      <c r="N82" s="440"/>
    </row>
    <row r="83" spans="6:14" x14ac:dyDescent="0.25">
      <c r="G83" s="2301" t="s">
        <v>779</v>
      </c>
      <c r="H83" s="1366" t="s">
        <v>635</v>
      </c>
      <c r="I83" s="1367"/>
      <c r="J83" s="1366"/>
      <c r="K83" s="1366"/>
      <c r="L83" s="1366"/>
      <c r="M83" s="1367"/>
      <c r="N83" s="1364"/>
    </row>
    <row r="84" spans="6:14" x14ac:dyDescent="0.25"/>
    <row r="85" spans="6:14" x14ac:dyDescent="0.25"/>
    <row r="86" spans="6:14" x14ac:dyDescent="0.25">
      <c r="F86" s="29"/>
      <c r="G86" s="1368" t="s">
        <v>780</v>
      </c>
    </row>
    <row r="87" spans="6:14" x14ac:dyDescent="0.25">
      <c r="G87" s="1369"/>
      <c r="H87" s="1370" t="s">
        <v>769</v>
      </c>
      <c r="I87" s="1370" t="s">
        <v>781</v>
      </c>
      <c r="J87" s="1370" t="s">
        <v>770</v>
      </c>
      <c r="K87" s="1370" t="s">
        <v>771</v>
      </c>
      <c r="L87" s="1371" t="s">
        <v>772</v>
      </c>
      <c r="M87" s="1370"/>
      <c r="N87" s="1370"/>
    </row>
    <row r="88" spans="6:14" x14ac:dyDescent="0.25">
      <c r="G88" s="94" t="s">
        <v>773</v>
      </c>
      <c r="H88" s="558" t="s">
        <v>782</v>
      </c>
      <c r="I88" s="95"/>
      <c r="J88" s="95"/>
      <c r="K88" s="95"/>
      <c r="L88" s="95"/>
      <c r="M88" s="95"/>
      <c r="N88" s="95"/>
    </row>
    <row r="89" spans="6:14" ht="14.1" customHeight="1" x14ac:dyDescent="0.25">
      <c r="G89" s="1372" t="s">
        <v>776</v>
      </c>
      <c r="H89" s="1375"/>
      <c r="I89" s="1375"/>
      <c r="J89" s="1376"/>
      <c r="K89" s="1376"/>
      <c r="L89" s="1376"/>
      <c r="M89" s="1376"/>
      <c r="N89" s="1376"/>
    </row>
    <row r="90" spans="6:14" ht="14.1" customHeight="1" x14ac:dyDescent="0.25">
      <c r="G90" s="2" t="s">
        <v>777</v>
      </c>
      <c r="H90" s="558" t="s">
        <v>778</v>
      </c>
      <c r="I90" s="95"/>
      <c r="J90" s="557"/>
      <c r="K90" s="557"/>
      <c r="L90" s="557"/>
      <c r="M90" s="95"/>
      <c r="N90" s="95"/>
    </row>
    <row r="91" spans="6:14" ht="16.5" customHeight="1" x14ac:dyDescent="0.25">
      <c r="G91" s="1372" t="s">
        <v>779</v>
      </c>
      <c r="H91" s="1373"/>
      <c r="I91" s="1374"/>
      <c r="J91" s="1373"/>
      <c r="K91" s="1373"/>
      <c r="L91" s="1373"/>
      <c r="M91" s="1374"/>
      <c r="N91" s="1374"/>
    </row>
    <row r="92" spans="6:14" x14ac:dyDescent="0.25"/>
    <row r="93" spans="6:14" x14ac:dyDescent="0.25">
      <c r="G93" s="14"/>
      <c r="H93" s="8"/>
      <c r="I93" s="8"/>
      <c r="J93" s="8"/>
      <c r="K93" s="8"/>
    </row>
    <row r="94" spans="6:14" hidden="1" x14ac:dyDescent="0.25">
      <c r="H94" s="14"/>
      <c r="I94" s="14"/>
      <c r="J94" s="14"/>
      <c r="K94" s="14"/>
    </row>
    <row r="95" spans="6:14" x14ac:dyDescent="0.25"/>
    <row r="96" spans="6:14" x14ac:dyDescent="0.25"/>
    <row r="97" x14ac:dyDescent="0.25"/>
    <row r="128" x14ac:dyDescent="0.25"/>
    <row r="129" x14ac:dyDescent="0.25"/>
    <row r="130" x14ac:dyDescent="0.25"/>
  </sheetData>
  <sheetProtection algorithmName="SHA-512" hashValue="7hILKUx1DvjuNRc8NPog3BG5/NEo91w+R8tEzCRBaM3LUmlr4cOIHMEBGofbjWpBB2DSo3RQhsnOW7HxECfV9Q==" saltValue="36AmQbIQA3jCxmqTP1oUtg==" spinCount="100000" sheet="1" objects="1" scenarios="1"/>
  <mergeCells count="19">
    <mergeCell ref="B6:E6"/>
    <mergeCell ref="N56:N57"/>
    <mergeCell ref="H55:I55"/>
    <mergeCell ref="L55:M55"/>
    <mergeCell ref="H56:H57"/>
    <mergeCell ref="I56:I57"/>
    <mergeCell ref="L56:L57"/>
    <mergeCell ref="M56:M57"/>
    <mergeCell ref="J55:K55"/>
    <mergeCell ref="J56:J57"/>
    <mergeCell ref="K56:K57"/>
    <mergeCell ref="G9:O11"/>
    <mergeCell ref="G20:J20"/>
    <mergeCell ref="G77:G80"/>
    <mergeCell ref="H77:H80"/>
    <mergeCell ref="K77:N80"/>
    <mergeCell ref="G13:O15"/>
    <mergeCell ref="G17:O18"/>
    <mergeCell ref="I77:I80"/>
  </mergeCells>
  <phoneticPr fontId="26" type="noConversion"/>
  <hyperlinks>
    <hyperlink ref="G20" r:id="rId1" xr:uid="{90A537DC-CD3B-46CA-AA0C-090BD7E617C6}"/>
  </hyperlinks>
  <pageMargins left="0.70866141732283472" right="0.70866141732283472" top="0.74803149606299213" bottom="0.74803149606299213" header="0.31496062992125984" footer="0.31496062992125984"/>
  <pageSetup scale="40"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aa5c9d-ec10-40a7-9082-efeff3cb1910" xsi:nil="true"/>
    <lcf76f155ced4ddcb4097134ff3c332f xmlns="daa1d60f-d341-4867-ac7d-3f223c793cd0">
      <Terms xmlns="http://schemas.microsoft.com/office/infopath/2007/PartnerControls"/>
    </lcf76f155ced4ddcb4097134ff3c332f>
    <Notes xmlns="daa1d60f-d341-4867-ac7d-3f223c793c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3255259E55F64996BF99A29F830365" ma:contentTypeVersion="19" ma:contentTypeDescription="Create a new document." ma:contentTypeScope="" ma:versionID="679bd13413b6f1449d0b794927ba900d">
  <xsd:schema xmlns:xsd="http://www.w3.org/2001/XMLSchema" xmlns:xs="http://www.w3.org/2001/XMLSchema" xmlns:p="http://schemas.microsoft.com/office/2006/metadata/properties" xmlns:ns2="daa1d60f-d341-4867-ac7d-3f223c793cd0" xmlns:ns3="69aa5c9d-ec10-40a7-9082-efeff3cb1910" targetNamespace="http://schemas.microsoft.com/office/2006/metadata/properties" ma:root="true" ma:fieldsID="1ed2e4833258e727862ccac6dcca8438" ns2:_="" ns3:_="">
    <xsd:import namespace="daa1d60f-d341-4867-ac7d-3f223c793cd0"/>
    <xsd:import namespace="69aa5c9d-ec10-40a7-9082-efeff3cb191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1d60f-d341-4867-ac7d-3f223c793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24a45c-a7df-4794-950b-2dd09ab0ed4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Notes" ma:index="24"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aa5c9d-ec10-40a7-9082-efeff3cb19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7a58a4-d9fc-4074-8165-f7d97625f25f}" ma:internalName="TaxCatchAll" ma:showField="CatchAllData" ma:web="69aa5c9d-ec10-40a7-9082-efeff3cb191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666251-0F22-4BE3-84DA-697ECE321179}">
  <ds:schemaRefs>
    <ds:schemaRef ds:uri="daa1d60f-d341-4867-ac7d-3f223c793cd0"/>
    <ds:schemaRef ds:uri="http://purl.org/dc/elements/1.1/"/>
    <ds:schemaRef ds:uri="http://schemas.microsoft.com/office/2006/documentManagement/types"/>
    <ds:schemaRef ds:uri="http://purl.org/dc/terms/"/>
    <ds:schemaRef ds:uri="69aa5c9d-ec10-40a7-9082-efeff3cb1910"/>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1B0FFBB-B98D-46AC-9129-1FED2CEB4E9A}">
  <ds:schemaRefs>
    <ds:schemaRef ds:uri="http://schemas.microsoft.com/sharepoint/v3/contenttype/forms"/>
  </ds:schemaRefs>
</ds:datastoreItem>
</file>

<file path=customXml/itemProps3.xml><?xml version="1.0" encoding="utf-8"?>
<ds:datastoreItem xmlns:ds="http://schemas.openxmlformats.org/officeDocument/2006/customXml" ds:itemID="{F1ED4E13-9B94-44D3-907F-148F054541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1d60f-d341-4867-ac7d-3f223c793cd0"/>
    <ds:schemaRef ds:uri="69aa5c9d-ec10-40a7-9082-efeff3cb19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Cover</vt:lpstr>
      <vt:lpstr>About</vt:lpstr>
      <vt:lpstr>GRI Content Index</vt:lpstr>
      <vt:lpstr>SASB Index</vt:lpstr>
      <vt:lpstr>UNGC Index</vt:lpstr>
      <vt:lpstr>TCFD Index</vt:lpstr>
      <vt:lpstr>SDG Index</vt:lpstr>
      <vt:lpstr>Our Stakeholders</vt:lpstr>
      <vt:lpstr>Ethics &amp; Integrity</vt:lpstr>
      <vt:lpstr>Value &amp; Performance</vt:lpstr>
      <vt:lpstr>Responsible Supply Chain</vt:lpstr>
      <vt:lpstr>Safety, Health &amp; Wellbeing</vt:lpstr>
      <vt:lpstr>Our People &amp; Diversity </vt:lpstr>
      <vt:lpstr>Attracting &amp; Retaining Talent</vt:lpstr>
      <vt:lpstr>Working With Traditional Owners</vt:lpstr>
      <vt:lpstr>Climate Change</vt:lpstr>
      <vt:lpstr>Environmental Stewardship</vt:lpstr>
      <vt:lpstr>Water</vt:lpstr>
      <vt:lpstr>Waste &amp; Tailings</vt:lpstr>
      <vt:lpstr>Air Quality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Sustainability Performance Data Tables 2021</dc:title>
  <dc:subject/>
  <dc:creator>Marie-Alice Small</dc:creator>
  <cp:keywords/>
  <dc:description/>
  <cp:lastModifiedBy>Isabelle Lan</cp:lastModifiedBy>
  <cp:revision/>
  <dcterms:created xsi:type="dcterms:W3CDTF">2021-09-27T05:35:46Z</dcterms:created>
  <dcterms:modified xsi:type="dcterms:W3CDTF">2025-10-16T11:21:40Z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0x0101005F3255259E55F64996BF99A29F830365</vt:lpwstr>
  </property>
  <property fmtid="{D5CDD505-2E9C-101B-9397-08002B2CF9AE}" pid="3" name="MediaServiceImageTags">
    <vt:lpwstr/>
  </property>
</Properties>
</file>