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ovasf.sharepoint.com/sites/VMMaritimtransport/Shared Documents/VM Banebrytende maritim teknologi/BMT 2024-/Virkemiddel/Oppdaterte dokumenter/8. Lønnsomhet og utslipp/"/>
    </mc:Choice>
  </mc:AlternateContent>
  <xr:revisionPtr revIDLastSave="26" documentId="13_ncr:1_{AA6D5415-8DAE-4FB3-99F2-0029AFE8A2BE}" xr6:coauthVersionLast="47" xr6:coauthVersionMax="47" xr10:uidLastSave="{4B952411-FABB-4946-AC3F-1B61FC99F890}"/>
  <bookViews>
    <workbookView xWindow="28680" yWindow="-16170" windowWidth="51840" windowHeight="21120" tabRatio="764" firstSheet="1" activeTab="1" xr2:uid="{6374F6C5-9A89-4330-B948-ED26F1989D88}"/>
  </bookViews>
  <sheets>
    <sheet name="VERDIER TIL ERS (skjules)" sheetId="8" state="hidden" r:id="rId1"/>
    <sheet name="LES MEG" sheetId="1" r:id="rId2"/>
    <sheet name="(1) Detaljerte budsjetter" sheetId="2" r:id="rId3"/>
    <sheet name="(2) Forutsetninger prosjekt" sheetId="5" r:id="rId4"/>
    <sheet name="Kontrolltabeller" sheetId="12" r:id="rId5"/>
    <sheet name="(3) Støtteberegning og NNV" sheetId="3" r:id="rId6"/>
    <sheet name="(4) Finansieringsplan" sheetId="9" r:id="rId7"/>
    <sheet name="(5) Energiforbruk" sheetId="13" r:id="rId8"/>
    <sheet name="(6) Fremtidig konkurransekraft" sheetId="14" r:id="rId9"/>
    <sheet name="Sensitivitet" sheetId="11" state="hidden" r:id="rId10"/>
    <sheet name="Lister (skjules)" sheetId="7" state="hidden" r:id="rId11"/>
    <sheet name="Forutsetninger ENOVA (skjules)" sheetId="4" state="hidden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4" l="1"/>
  <c r="B62" i="14"/>
  <c r="B61" i="14"/>
  <c r="B60" i="14"/>
  <c r="B59" i="14"/>
  <c r="B58" i="14"/>
  <c r="B57" i="14"/>
  <c r="B56" i="14"/>
  <c r="B55" i="14"/>
  <c r="B54" i="14"/>
  <c r="B53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R25" i="14"/>
  <c r="Q25" i="14"/>
  <c r="P25" i="14"/>
  <c r="N25" i="14"/>
  <c r="M25" i="14"/>
  <c r="L25" i="14"/>
  <c r="B25" i="14"/>
  <c r="R24" i="14"/>
  <c r="Q24" i="14"/>
  <c r="P24" i="14"/>
  <c r="N24" i="14"/>
  <c r="M24" i="14"/>
  <c r="L24" i="14"/>
  <c r="B24" i="14"/>
  <c r="R23" i="14"/>
  <c r="Q23" i="14"/>
  <c r="P23" i="14"/>
  <c r="N23" i="14"/>
  <c r="M23" i="14"/>
  <c r="L23" i="14"/>
  <c r="B23" i="14"/>
  <c r="R22" i="14"/>
  <c r="Q22" i="14"/>
  <c r="P22" i="14"/>
  <c r="N22" i="14"/>
  <c r="M22" i="14"/>
  <c r="L22" i="14"/>
  <c r="B22" i="14"/>
  <c r="R21" i="14"/>
  <c r="Q21" i="14"/>
  <c r="P21" i="14"/>
  <c r="N21" i="14"/>
  <c r="M21" i="14"/>
  <c r="L21" i="14"/>
  <c r="B21" i="14"/>
  <c r="R20" i="14"/>
  <c r="Q20" i="14"/>
  <c r="P20" i="14"/>
  <c r="N20" i="14"/>
  <c r="M20" i="14"/>
  <c r="L20" i="14"/>
  <c r="B20" i="14"/>
  <c r="R19" i="14"/>
  <c r="Q19" i="14"/>
  <c r="P19" i="14"/>
  <c r="N19" i="14"/>
  <c r="M19" i="14"/>
  <c r="L19" i="14"/>
  <c r="B19" i="14"/>
  <c r="R18" i="14"/>
  <c r="Q18" i="14"/>
  <c r="P18" i="14"/>
  <c r="N18" i="14"/>
  <c r="M18" i="14"/>
  <c r="L18" i="14"/>
  <c r="B18" i="14"/>
  <c r="R17" i="14"/>
  <c r="Q17" i="14"/>
  <c r="P17" i="14"/>
  <c r="N17" i="14"/>
  <c r="M17" i="14"/>
  <c r="L17" i="14"/>
  <c r="B17" i="14"/>
  <c r="R16" i="14"/>
  <c r="Q16" i="14"/>
  <c r="P16" i="14"/>
  <c r="N16" i="14"/>
  <c r="M16" i="14"/>
  <c r="L16" i="14"/>
  <c r="B16" i="14"/>
  <c r="R15" i="14"/>
  <c r="Q15" i="14"/>
  <c r="P15" i="14"/>
  <c r="N15" i="14"/>
  <c r="M15" i="14"/>
  <c r="L15" i="14"/>
  <c r="B15" i="14"/>
  <c r="R14" i="14"/>
  <c r="Q14" i="14"/>
  <c r="P14" i="14"/>
  <c r="N14" i="14"/>
  <c r="M14" i="14"/>
  <c r="L14" i="14"/>
  <c r="B14" i="14"/>
  <c r="R13" i="14"/>
  <c r="Q13" i="14"/>
  <c r="P13" i="14"/>
  <c r="N13" i="14"/>
  <c r="M13" i="14"/>
  <c r="L13" i="14"/>
  <c r="B13" i="14"/>
  <c r="R12" i="14"/>
  <c r="Q12" i="14"/>
  <c r="P12" i="14"/>
  <c r="N12" i="14"/>
  <c r="M12" i="14"/>
  <c r="L12" i="14"/>
  <c r="B12" i="14"/>
  <c r="R11" i="14"/>
  <c r="Q11" i="14"/>
  <c r="P11" i="14"/>
  <c r="N11" i="14"/>
  <c r="M11" i="14"/>
  <c r="L11" i="14"/>
  <c r="B11" i="14"/>
  <c r="R10" i="14"/>
  <c r="Q10" i="14"/>
  <c r="P10" i="14"/>
  <c r="N10" i="14"/>
  <c r="M10" i="14"/>
  <c r="L10" i="14"/>
  <c r="B10" i="14"/>
  <c r="R9" i="14"/>
  <c r="Q9" i="14"/>
  <c r="P9" i="14"/>
  <c r="N9" i="14"/>
  <c r="M9" i="14"/>
  <c r="L9" i="14"/>
  <c r="B9" i="14"/>
  <c r="R8" i="14"/>
  <c r="Q8" i="14"/>
  <c r="P8" i="14"/>
  <c r="N8" i="14"/>
  <c r="M8" i="14"/>
  <c r="L8" i="14"/>
  <c r="B8" i="14"/>
  <c r="R7" i="14"/>
  <c r="Q7" i="14"/>
  <c r="P7" i="14"/>
  <c r="N7" i="14"/>
  <c r="M7" i="14"/>
  <c r="L7" i="14"/>
  <c r="B7" i="14"/>
  <c r="B80" i="13"/>
  <c r="I76" i="13"/>
  <c r="I77" i="13" s="1"/>
  <c r="B75" i="13"/>
  <c r="L72" i="13"/>
  <c r="F72" i="13"/>
  <c r="E72" i="13"/>
  <c r="B71" i="13"/>
  <c r="L68" i="13"/>
  <c r="K68" i="13"/>
  <c r="J68" i="13"/>
  <c r="I68" i="13"/>
  <c r="B67" i="13"/>
  <c r="L61" i="13"/>
  <c r="L60" i="13"/>
  <c r="K60" i="13"/>
  <c r="J60" i="13"/>
  <c r="I60" i="13"/>
  <c r="H60" i="13"/>
  <c r="D60" i="13" s="1"/>
  <c r="G60" i="13"/>
  <c r="F60" i="13"/>
  <c r="E60" i="13"/>
  <c r="L59" i="13"/>
  <c r="K59" i="13"/>
  <c r="J59" i="13"/>
  <c r="I59" i="13"/>
  <c r="H59" i="13"/>
  <c r="G59" i="13"/>
  <c r="F59" i="13"/>
  <c r="E59" i="13"/>
  <c r="D59" i="13" s="1"/>
  <c r="B59" i="13"/>
  <c r="G58" i="13"/>
  <c r="F58" i="13"/>
  <c r="E58" i="13"/>
  <c r="B58" i="13"/>
  <c r="L53" i="13"/>
  <c r="L81" i="13" s="1"/>
  <c r="L82" i="13" s="1"/>
  <c r="K53" i="13"/>
  <c r="K81" i="13" s="1"/>
  <c r="J53" i="13"/>
  <c r="J81" i="13" s="1"/>
  <c r="I53" i="13"/>
  <c r="I81" i="13" s="1"/>
  <c r="H53" i="13"/>
  <c r="H81" i="13" s="1"/>
  <c r="G53" i="13"/>
  <c r="G81" i="13" s="1"/>
  <c r="G82" i="13" s="1"/>
  <c r="F53" i="13"/>
  <c r="F81" i="13" s="1"/>
  <c r="F82" i="13" s="1"/>
  <c r="E53" i="13"/>
  <c r="E81" i="13" s="1"/>
  <c r="E82" i="13" s="1"/>
  <c r="D53" i="13"/>
  <c r="L48" i="13"/>
  <c r="L76" i="13" s="1"/>
  <c r="L77" i="13" s="1"/>
  <c r="K48" i="13"/>
  <c r="K76" i="13" s="1"/>
  <c r="K77" i="13" s="1"/>
  <c r="J48" i="13"/>
  <c r="D48" i="13" s="1"/>
  <c r="I48" i="13"/>
  <c r="H48" i="13"/>
  <c r="H76" i="13" s="1"/>
  <c r="H77" i="13" s="1"/>
  <c r="G48" i="13"/>
  <c r="G76" i="13" s="1"/>
  <c r="G77" i="13" s="1"/>
  <c r="F48" i="13"/>
  <c r="F76" i="13" s="1"/>
  <c r="F77" i="13" s="1"/>
  <c r="E48" i="13"/>
  <c r="E76" i="13" s="1"/>
  <c r="L43" i="13"/>
  <c r="K43" i="13"/>
  <c r="K72" i="13" s="1"/>
  <c r="J43" i="13"/>
  <c r="J72" i="13" s="1"/>
  <c r="I43" i="13"/>
  <c r="I72" i="13" s="1"/>
  <c r="H43" i="13"/>
  <c r="H72" i="13" s="1"/>
  <c r="G43" i="13"/>
  <c r="F43" i="13"/>
  <c r="E43" i="13"/>
  <c r="L38" i="13"/>
  <c r="K38" i="13"/>
  <c r="J38" i="13"/>
  <c r="I38" i="13"/>
  <c r="H38" i="13"/>
  <c r="H68" i="13" s="1"/>
  <c r="G38" i="13"/>
  <c r="G68" i="13" s="1"/>
  <c r="F38" i="13"/>
  <c r="F68" i="13" s="1"/>
  <c r="E38" i="13"/>
  <c r="E68" i="13" s="1"/>
  <c r="D38" i="13"/>
  <c r="L24" i="13"/>
  <c r="K24" i="13"/>
  <c r="J24" i="13"/>
  <c r="L21" i="13"/>
  <c r="K21" i="13"/>
  <c r="K61" i="13" s="1"/>
  <c r="J21" i="13"/>
  <c r="J61" i="13" s="1"/>
  <c r="I21" i="13"/>
  <c r="I61" i="13" s="1"/>
  <c r="H21" i="13"/>
  <c r="H61" i="13" s="1"/>
  <c r="G21" i="13"/>
  <c r="G61" i="13" s="1"/>
  <c r="D20" i="13"/>
  <c r="L19" i="13"/>
  <c r="L58" i="13" s="1"/>
  <c r="K19" i="13"/>
  <c r="K58" i="13" s="1"/>
  <c r="J19" i="13"/>
  <c r="J58" i="13" s="1"/>
  <c r="I19" i="13"/>
  <c r="H19" i="13"/>
  <c r="G19" i="13"/>
  <c r="G24" i="13" s="1"/>
  <c r="F19" i="13"/>
  <c r="E19" i="13"/>
  <c r="D18" i="13"/>
  <c r="D12" i="13"/>
  <c r="D82" i="13" l="1"/>
  <c r="L33" i="13"/>
  <c r="L65" i="13" s="1"/>
  <c r="L62" i="13"/>
  <c r="L13" i="13"/>
  <c r="K13" i="13"/>
  <c r="J13" i="13"/>
  <c r="I13" i="13"/>
  <c r="H13" i="13"/>
  <c r="J76" i="13"/>
  <c r="J77" i="13" s="1"/>
  <c r="D13" i="13"/>
  <c r="G72" i="13"/>
  <c r="D72" i="13" s="1"/>
  <c r="D73" i="13" s="1"/>
  <c r="D43" i="13"/>
  <c r="E13" i="13"/>
  <c r="F13" i="13"/>
  <c r="D68" i="13"/>
  <c r="D89" i="13" s="1"/>
  <c r="G13" i="13"/>
  <c r="D19" i="13"/>
  <c r="E21" i="13"/>
  <c r="E24" i="13"/>
  <c r="D81" i="13"/>
  <c r="D83" i="13" s="1"/>
  <c r="F21" i="13"/>
  <c r="F61" i="13" s="1"/>
  <c r="F24" i="13"/>
  <c r="D76" i="13"/>
  <c r="E77" i="13"/>
  <c r="D77" i="13" s="1"/>
  <c r="H82" i="13"/>
  <c r="G33" i="13"/>
  <c r="G65" i="13" s="1"/>
  <c r="G62" i="13"/>
  <c r="I82" i="13"/>
  <c r="H24" i="13"/>
  <c r="H58" i="13"/>
  <c r="J33" i="13"/>
  <c r="J65" i="13" s="1"/>
  <c r="J62" i="13"/>
  <c r="J82" i="13"/>
  <c r="I24" i="13"/>
  <c r="I58" i="13"/>
  <c r="K33" i="13"/>
  <c r="K65" i="13" s="1"/>
  <c r="K62" i="13"/>
  <c r="K82" i="13"/>
  <c r="D85" i="13" l="1"/>
  <c r="I33" i="13"/>
  <c r="I65" i="13" s="1"/>
  <c r="I62" i="13"/>
  <c r="F33" i="13"/>
  <c r="F65" i="13" s="1"/>
  <c r="F62" i="13"/>
  <c r="D24" i="13"/>
  <c r="E62" i="13"/>
  <c r="E33" i="13"/>
  <c r="D58" i="13"/>
  <c r="D78" i="13" s="1"/>
  <c r="D21" i="13"/>
  <c r="E61" i="13"/>
  <c r="D61" i="13" s="1"/>
  <c r="D90" i="13" s="1"/>
  <c r="D91" i="13" s="1"/>
  <c r="D92" i="13" s="1"/>
  <c r="H33" i="13"/>
  <c r="H65" i="13" s="1"/>
  <c r="H62" i="13"/>
  <c r="D69" i="13"/>
  <c r="E65" i="13" l="1"/>
  <c r="D65" i="13" s="1"/>
  <c r="D33" i="13"/>
  <c r="D62" i="13"/>
  <c r="BG17" i="2" l="1"/>
  <c r="C14" i="12" l="1"/>
  <c r="C8" i="8" l="1"/>
  <c r="C7" i="8"/>
  <c r="C6" i="8"/>
  <c r="C5" i="8"/>
  <c r="K1" i="4" l="1" a="1"/>
  <c r="I22" i="11"/>
  <c r="E92" i="11"/>
  <c r="E88" i="11"/>
  <c r="E84" i="11"/>
  <c r="E80" i="11"/>
  <c r="E58" i="11"/>
  <c r="E23" i="11"/>
  <c r="E27" i="11"/>
  <c r="U136" i="2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AK91" i="11"/>
  <c r="AL91" i="11"/>
  <c r="AM91" i="11"/>
  <c r="AN91" i="11"/>
  <c r="AO91" i="11"/>
  <c r="AP91" i="11"/>
  <c r="AQ91" i="11"/>
  <c r="AR91" i="11"/>
  <c r="AS91" i="11"/>
  <c r="AT91" i="11"/>
  <c r="AU91" i="11"/>
  <c r="AV91" i="11"/>
  <c r="I91" i="11"/>
  <c r="J87" i="11"/>
  <c r="K87" i="11"/>
  <c r="L87" i="11"/>
  <c r="M87" i="11"/>
  <c r="N87" i="11"/>
  <c r="O87" i="11"/>
  <c r="P87" i="11"/>
  <c r="Q87" i="11"/>
  <c r="R87" i="11"/>
  <c r="S87" i="11"/>
  <c r="T87" i="11"/>
  <c r="U87" i="11"/>
  <c r="V87" i="11"/>
  <c r="W87" i="11"/>
  <c r="X87" i="11"/>
  <c r="Y87" i="11"/>
  <c r="Z87" i="11"/>
  <c r="AA87" i="11"/>
  <c r="AB87" i="11"/>
  <c r="AC87" i="11"/>
  <c r="AD87" i="11"/>
  <c r="AE87" i="11"/>
  <c r="AF87" i="11"/>
  <c r="AG87" i="11"/>
  <c r="AH87" i="11"/>
  <c r="AI87" i="11"/>
  <c r="AJ87" i="11"/>
  <c r="AK87" i="11"/>
  <c r="AL87" i="11"/>
  <c r="AM87" i="11"/>
  <c r="AN87" i="11"/>
  <c r="AO87" i="11"/>
  <c r="AP87" i="11"/>
  <c r="AQ87" i="11"/>
  <c r="AR87" i="11"/>
  <c r="AS87" i="11"/>
  <c r="AT87" i="11"/>
  <c r="AU87" i="11"/>
  <c r="AV87" i="11"/>
  <c r="I87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AA83" i="11"/>
  <c r="AB83" i="11"/>
  <c r="AC83" i="11"/>
  <c r="AD83" i="11"/>
  <c r="AE83" i="11"/>
  <c r="AF83" i="11"/>
  <c r="AG83" i="11"/>
  <c r="AH83" i="11"/>
  <c r="AI83" i="11"/>
  <c r="AJ83" i="11"/>
  <c r="AK83" i="11"/>
  <c r="AL83" i="11"/>
  <c r="AM83" i="11"/>
  <c r="AN83" i="11"/>
  <c r="AO83" i="11"/>
  <c r="AP83" i="11"/>
  <c r="AQ83" i="11"/>
  <c r="AR83" i="11"/>
  <c r="AS83" i="11"/>
  <c r="AT83" i="11"/>
  <c r="AU83" i="11"/>
  <c r="AV83" i="11"/>
  <c r="I83" i="11"/>
  <c r="I79" i="11"/>
  <c r="I81" i="11" s="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W79" i="11"/>
  <c r="X79" i="11"/>
  <c r="Y79" i="11"/>
  <c r="Z79" i="11"/>
  <c r="AA79" i="11"/>
  <c r="AB79" i="11"/>
  <c r="AC79" i="11"/>
  <c r="AD79" i="11"/>
  <c r="AE79" i="11"/>
  <c r="AF79" i="11"/>
  <c r="AG79" i="11"/>
  <c r="AH79" i="11"/>
  <c r="AI79" i="11"/>
  <c r="AJ79" i="11"/>
  <c r="AK79" i="11"/>
  <c r="AL79" i="11"/>
  <c r="AM79" i="11"/>
  <c r="AN79" i="11"/>
  <c r="AO79" i="11"/>
  <c r="AP79" i="11"/>
  <c r="AQ79" i="11"/>
  <c r="AR79" i="11"/>
  <c r="AS79" i="11"/>
  <c r="AT79" i="11"/>
  <c r="AU79" i="11"/>
  <c r="AV79" i="11"/>
  <c r="I61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Y57" i="11"/>
  <c r="Z57" i="11"/>
  <c r="AA57" i="11"/>
  <c r="AB57" i="11"/>
  <c r="AC57" i="11"/>
  <c r="AD57" i="11"/>
  <c r="AE57" i="11"/>
  <c r="AF57" i="11"/>
  <c r="AG57" i="11"/>
  <c r="AH57" i="11"/>
  <c r="AI57" i="11"/>
  <c r="AJ57" i="11"/>
  <c r="AK57" i="11"/>
  <c r="AL57" i="11"/>
  <c r="AM57" i="11"/>
  <c r="AN57" i="11"/>
  <c r="AO57" i="11"/>
  <c r="AP57" i="11"/>
  <c r="AQ57" i="11"/>
  <c r="AR57" i="11"/>
  <c r="AS57" i="11"/>
  <c r="AT57" i="11"/>
  <c r="AU57" i="11"/>
  <c r="AV57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Y61" i="11"/>
  <c r="Z61" i="11"/>
  <c r="AA61" i="11"/>
  <c r="AB61" i="11"/>
  <c r="AC61" i="11"/>
  <c r="AD61" i="11"/>
  <c r="AE61" i="11"/>
  <c r="AF61" i="11"/>
  <c r="AG61" i="11"/>
  <c r="AH61" i="11"/>
  <c r="AI61" i="11"/>
  <c r="AJ61" i="11"/>
  <c r="AK61" i="11"/>
  <c r="AL61" i="11"/>
  <c r="AM61" i="11"/>
  <c r="AN61" i="11"/>
  <c r="AO61" i="11"/>
  <c r="AP61" i="11"/>
  <c r="AQ61" i="11"/>
  <c r="AR61" i="11"/>
  <c r="AS61" i="11"/>
  <c r="AT61" i="11"/>
  <c r="AU61" i="11"/>
  <c r="AV61" i="11"/>
  <c r="I57" i="11"/>
  <c r="I53" i="11"/>
  <c r="I49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I45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B42" i="12"/>
  <c r="F42" i="12" s="1"/>
  <c r="B43" i="12"/>
  <c r="K43" i="12" s="1"/>
  <c r="B44" i="12"/>
  <c r="F44" i="12" s="1"/>
  <c r="B45" i="12"/>
  <c r="D45" i="12" s="1"/>
  <c r="B46" i="12"/>
  <c r="E46" i="12" s="1"/>
  <c r="B47" i="12"/>
  <c r="H47" i="12" s="1"/>
  <c r="B48" i="12"/>
  <c r="K48" i="12" s="1"/>
  <c r="B41" i="12"/>
  <c r="BG94" i="2"/>
  <c r="BG49" i="2"/>
  <c r="BG50" i="2"/>
  <c r="BG51" i="2"/>
  <c r="BG52" i="2"/>
  <c r="BG53" i="2"/>
  <c r="BG54" i="2"/>
  <c r="BG55" i="2"/>
  <c r="BG56" i="2"/>
  <c r="BG57" i="2"/>
  <c r="BG58" i="2"/>
  <c r="BG59" i="2"/>
  <c r="BG60" i="2"/>
  <c r="BG61" i="2"/>
  <c r="BG62" i="2"/>
  <c r="BG63" i="2"/>
  <c r="BG64" i="2"/>
  <c r="BG65" i="2"/>
  <c r="BG66" i="2"/>
  <c r="BG67" i="2"/>
  <c r="BG68" i="2"/>
  <c r="BG69" i="2"/>
  <c r="BG70" i="2"/>
  <c r="BG71" i="2"/>
  <c r="BG72" i="2"/>
  <c r="BG73" i="2"/>
  <c r="BG74" i="2"/>
  <c r="BG75" i="2"/>
  <c r="BG76" i="2"/>
  <c r="BG77" i="2"/>
  <c r="BG78" i="2"/>
  <c r="BG79" i="2"/>
  <c r="BG80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4" i="2"/>
  <c r="BG45" i="2"/>
  <c r="BG46" i="2"/>
  <c r="BG47" i="2"/>
  <c r="BG48" i="2"/>
  <c r="BG81" i="2"/>
  <c r="BG82" i="2"/>
  <c r="BG83" i="2"/>
  <c r="BG84" i="2"/>
  <c r="BG85" i="2"/>
  <c r="BG86" i="2"/>
  <c r="BG87" i="2"/>
  <c r="BG88" i="2"/>
  <c r="BG89" i="2"/>
  <c r="BG90" i="2"/>
  <c r="BG91" i="2"/>
  <c r="BG92" i="2"/>
  <c r="BG93" i="2"/>
  <c r="BG98" i="2"/>
  <c r="BG99" i="2"/>
  <c r="BG100" i="2"/>
  <c r="BG101" i="2"/>
  <c r="BG102" i="2"/>
  <c r="BG103" i="2"/>
  <c r="BG104" i="2"/>
  <c r="BG105" i="2"/>
  <c r="BG106" i="2"/>
  <c r="BG107" i="2"/>
  <c r="BG108" i="2"/>
  <c r="BG109" i="2"/>
  <c r="BG110" i="2"/>
  <c r="BG111" i="2"/>
  <c r="BG112" i="2"/>
  <c r="BG113" i="2"/>
  <c r="BG126" i="2"/>
  <c r="BG127" i="2"/>
  <c r="BG128" i="2"/>
  <c r="BG129" i="2"/>
  <c r="BG130" i="2"/>
  <c r="BG131" i="2"/>
  <c r="BG132" i="2"/>
  <c r="BG133" i="2"/>
  <c r="BG134" i="2"/>
  <c r="BG135" i="2"/>
  <c r="BG139" i="2"/>
  <c r="BG140" i="2"/>
  <c r="BG141" i="2"/>
  <c r="BG142" i="2"/>
  <c r="BG143" i="2"/>
  <c r="BG144" i="2"/>
  <c r="BG145" i="2"/>
  <c r="BG146" i="2"/>
  <c r="BG147" i="2"/>
  <c r="BG148" i="2"/>
  <c r="BG149" i="2"/>
  <c r="BG150" i="2"/>
  <c r="BG151" i="2"/>
  <c r="BG152" i="2"/>
  <c r="BG153" i="2"/>
  <c r="BG154" i="2"/>
  <c r="BG155" i="2"/>
  <c r="BG156" i="2"/>
  <c r="BG157" i="2"/>
  <c r="BG158" i="2"/>
  <c r="BG162" i="2"/>
  <c r="BG163" i="2"/>
  <c r="BG164" i="2"/>
  <c r="BG165" i="2"/>
  <c r="BG166" i="2"/>
  <c r="BG167" i="2"/>
  <c r="BG168" i="2"/>
  <c r="BG169" i="2"/>
  <c r="BG170" i="2"/>
  <c r="BG171" i="2"/>
  <c r="BG172" i="2"/>
  <c r="BG173" i="2"/>
  <c r="BG174" i="2"/>
  <c r="BG175" i="2"/>
  <c r="BG176" i="2"/>
  <c r="BG177" i="2"/>
  <c r="BG178" i="2"/>
  <c r="BG7" i="2"/>
  <c r="BG8" i="2"/>
  <c r="BG9" i="2"/>
  <c r="BG10" i="2"/>
  <c r="BG11" i="2"/>
  <c r="BG12" i="2"/>
  <c r="BG13" i="2"/>
  <c r="BG14" i="2"/>
  <c r="BG15" i="2"/>
  <c r="BG16" i="2"/>
  <c r="BG6" i="2"/>
  <c r="D28" i="12"/>
  <c r="E28" i="12"/>
  <c r="F28" i="12"/>
  <c r="G28" i="12"/>
  <c r="H28" i="12"/>
  <c r="I28" i="12"/>
  <c r="J28" i="12"/>
  <c r="K28" i="12"/>
  <c r="L28" i="12"/>
  <c r="D29" i="12"/>
  <c r="E29" i="12"/>
  <c r="F29" i="12"/>
  <c r="G29" i="12"/>
  <c r="H29" i="12"/>
  <c r="I29" i="12"/>
  <c r="J29" i="12"/>
  <c r="K29" i="12"/>
  <c r="L29" i="12"/>
  <c r="D30" i="12"/>
  <c r="E30" i="12"/>
  <c r="F30" i="12"/>
  <c r="G30" i="12"/>
  <c r="H30" i="12"/>
  <c r="I30" i="12"/>
  <c r="J30" i="12"/>
  <c r="K30" i="12"/>
  <c r="L30" i="12"/>
  <c r="C28" i="12"/>
  <c r="C29" i="12"/>
  <c r="C30" i="12"/>
  <c r="D27" i="12"/>
  <c r="E27" i="12"/>
  <c r="F27" i="12"/>
  <c r="G27" i="12"/>
  <c r="H27" i="12"/>
  <c r="I27" i="12"/>
  <c r="J27" i="12"/>
  <c r="K27" i="12"/>
  <c r="L27" i="12"/>
  <c r="C27" i="12"/>
  <c r="M26" i="12"/>
  <c r="D15" i="12"/>
  <c r="E15" i="12"/>
  <c r="F15" i="12"/>
  <c r="G15" i="12"/>
  <c r="H15" i="12"/>
  <c r="I15" i="12"/>
  <c r="J15" i="12"/>
  <c r="K15" i="12"/>
  <c r="L15" i="12"/>
  <c r="D16" i="12"/>
  <c r="E16" i="12"/>
  <c r="F16" i="12"/>
  <c r="G16" i="12"/>
  <c r="H16" i="12"/>
  <c r="I16" i="12"/>
  <c r="J16" i="12"/>
  <c r="K16" i="12"/>
  <c r="L16" i="12"/>
  <c r="D17" i="12"/>
  <c r="E17" i="12"/>
  <c r="F17" i="12"/>
  <c r="G17" i="12"/>
  <c r="H17" i="12"/>
  <c r="I17" i="12"/>
  <c r="J17" i="12"/>
  <c r="K17" i="12"/>
  <c r="L17" i="12"/>
  <c r="C15" i="12"/>
  <c r="C16" i="12"/>
  <c r="C17" i="12"/>
  <c r="D14" i="12"/>
  <c r="E14" i="12"/>
  <c r="F14" i="12"/>
  <c r="G14" i="12"/>
  <c r="H14" i="12"/>
  <c r="I14" i="12"/>
  <c r="J14" i="12"/>
  <c r="K14" i="12"/>
  <c r="L14" i="12"/>
  <c r="E41" i="12" l="1"/>
  <c r="C41" i="12"/>
  <c r="K1" i="4"/>
  <c r="C43" i="12"/>
  <c r="D46" i="12"/>
  <c r="L45" i="12"/>
  <c r="G43" i="12"/>
  <c r="K41" i="12"/>
  <c r="L41" i="12"/>
  <c r="F47" i="12"/>
  <c r="D47" i="12"/>
  <c r="E47" i="12"/>
  <c r="L46" i="12"/>
  <c r="K46" i="12"/>
  <c r="J46" i="12"/>
  <c r="J41" i="12"/>
  <c r="F43" i="12"/>
  <c r="D41" i="12"/>
  <c r="E43" i="12"/>
  <c r="I48" i="12"/>
  <c r="G48" i="12"/>
  <c r="J45" i="12"/>
  <c r="J48" i="12"/>
  <c r="I45" i="12"/>
  <c r="H48" i="12"/>
  <c r="K45" i="12"/>
  <c r="F48" i="12"/>
  <c r="G47" i="12"/>
  <c r="H45" i="12"/>
  <c r="G45" i="12"/>
  <c r="F45" i="12"/>
  <c r="J43" i="12"/>
  <c r="I43" i="12"/>
  <c r="H43" i="12"/>
  <c r="D43" i="12"/>
  <c r="C48" i="12"/>
  <c r="E48" i="12"/>
  <c r="C47" i="12"/>
  <c r="D48" i="12"/>
  <c r="C46" i="12"/>
  <c r="L47" i="12"/>
  <c r="I46" i="12"/>
  <c r="C45" i="12"/>
  <c r="K47" i="12"/>
  <c r="H46" i="12"/>
  <c r="E45" i="12"/>
  <c r="J47" i="12"/>
  <c r="G46" i="12"/>
  <c r="L48" i="12"/>
  <c r="I47" i="12"/>
  <c r="F46" i="12"/>
  <c r="L43" i="12"/>
  <c r="I109" i="11"/>
  <c r="I24" i="11"/>
  <c r="C44" i="12"/>
  <c r="L44" i="12"/>
  <c r="K44" i="12"/>
  <c r="J44" i="12"/>
  <c r="I44" i="12"/>
  <c r="H44" i="12"/>
  <c r="E44" i="12"/>
  <c r="D44" i="12"/>
  <c r="G44" i="12"/>
  <c r="K42" i="12"/>
  <c r="J42" i="12"/>
  <c r="H42" i="12"/>
  <c r="I41" i="12"/>
  <c r="G42" i="12"/>
  <c r="H41" i="12"/>
  <c r="E42" i="12"/>
  <c r="F41" i="12"/>
  <c r="D42" i="12"/>
  <c r="L42" i="12"/>
  <c r="I42" i="12"/>
  <c r="C42" i="12"/>
  <c r="G41" i="12"/>
  <c r="J31" i="12"/>
  <c r="K31" i="12"/>
  <c r="F31" i="12"/>
  <c r="E31" i="12"/>
  <c r="I31" i="12"/>
  <c r="G31" i="12"/>
  <c r="H31" i="12"/>
  <c r="M30" i="12"/>
  <c r="M29" i="12"/>
  <c r="C31" i="12"/>
  <c r="L31" i="12"/>
  <c r="M28" i="12"/>
  <c r="M27" i="12"/>
  <c r="D31" i="12"/>
  <c r="M16" i="12"/>
  <c r="H18" i="12"/>
  <c r="G18" i="12"/>
  <c r="C18" i="12"/>
  <c r="I18" i="12"/>
  <c r="M17" i="12"/>
  <c r="L18" i="12"/>
  <c r="M15" i="12"/>
  <c r="F18" i="12"/>
  <c r="K18" i="12"/>
  <c r="E18" i="12"/>
  <c r="J18" i="12"/>
  <c r="D18" i="12"/>
  <c r="M14" i="12"/>
  <c r="M43" i="12" l="1"/>
  <c r="M45" i="12"/>
  <c r="M46" i="12"/>
  <c r="M48" i="12"/>
  <c r="F49" i="12"/>
  <c r="F51" i="12" s="1"/>
  <c r="M47" i="12"/>
  <c r="M41" i="12"/>
  <c r="C49" i="12"/>
  <c r="J49" i="12"/>
  <c r="J51" i="12" s="1"/>
  <c r="M42" i="12"/>
  <c r="G49" i="12"/>
  <c r="G50" i="12" s="1"/>
  <c r="E49" i="12"/>
  <c r="K49" i="12"/>
  <c r="K51" i="12" s="1"/>
  <c r="M44" i="12"/>
  <c r="L49" i="12"/>
  <c r="L50" i="12" s="1"/>
  <c r="H49" i="12"/>
  <c r="H50" i="12" s="1"/>
  <c r="I49" i="12"/>
  <c r="I51" i="12" s="1"/>
  <c r="D49" i="12"/>
  <c r="M31" i="12"/>
  <c r="M18" i="12"/>
  <c r="G3" i="5"/>
  <c r="F50" i="12" l="1"/>
  <c r="L51" i="12"/>
  <c r="G51" i="12"/>
  <c r="J50" i="12"/>
  <c r="K50" i="12"/>
  <c r="I50" i="12"/>
  <c r="M49" i="12"/>
  <c r="H51" i="12"/>
  <c r="D18" i="3"/>
  <c r="B118" i="11" l="1"/>
  <c r="C97" i="2"/>
  <c r="J109" i="11"/>
  <c r="K109" i="11"/>
  <c r="L109" i="11"/>
  <c r="M109" i="11"/>
  <c r="N109" i="11"/>
  <c r="O109" i="11"/>
  <c r="P109" i="11"/>
  <c r="Q109" i="11"/>
  <c r="R109" i="11"/>
  <c r="S109" i="11"/>
  <c r="T109" i="11"/>
  <c r="U109" i="11"/>
  <c r="V109" i="11"/>
  <c r="W109" i="11"/>
  <c r="X109" i="11"/>
  <c r="Y109" i="11"/>
  <c r="Z109" i="11"/>
  <c r="AC109" i="11"/>
  <c r="AD109" i="11"/>
  <c r="AE109" i="11"/>
  <c r="AF109" i="11"/>
  <c r="AH109" i="11"/>
  <c r="AI109" i="11"/>
  <c r="AJ109" i="11"/>
  <c r="AK109" i="11"/>
  <c r="AL109" i="11"/>
  <c r="AO109" i="11"/>
  <c r="AT109" i="11"/>
  <c r="AU109" i="11"/>
  <c r="AV109" i="11"/>
  <c r="B128" i="11"/>
  <c r="B127" i="11"/>
  <c r="B126" i="11"/>
  <c r="B125" i="11"/>
  <c r="B124" i="11"/>
  <c r="B123" i="11"/>
  <c r="B121" i="11"/>
  <c r="B120" i="11"/>
  <c r="B119" i="11"/>
  <c r="B117" i="11"/>
  <c r="B114" i="11"/>
  <c r="B122" i="11"/>
  <c r="B113" i="11"/>
  <c r="B112" i="11"/>
  <c r="AB109" i="11"/>
  <c r="AN109" i="11" l="1"/>
  <c r="AM109" i="11"/>
  <c r="AA109" i="11"/>
  <c r="AS109" i="11"/>
  <c r="AG109" i="11"/>
  <c r="AR109" i="11"/>
  <c r="AQ109" i="11"/>
  <c r="AP109" i="11"/>
  <c r="B116" i="11"/>
  <c r="B115" i="11"/>
  <c r="J17" i="11"/>
  <c r="K17" i="11" s="1"/>
  <c r="L17" i="11" s="1"/>
  <c r="M17" i="11" s="1"/>
  <c r="N17" i="11" s="1"/>
  <c r="O17" i="11" s="1"/>
  <c r="P17" i="11" s="1"/>
  <c r="Q17" i="11" s="1"/>
  <c r="R17" i="11" s="1"/>
  <c r="S17" i="11" s="1"/>
  <c r="T17" i="11" s="1"/>
  <c r="U17" i="11" s="1"/>
  <c r="V17" i="11" s="1"/>
  <c r="W17" i="11" s="1"/>
  <c r="X17" i="11" s="1"/>
  <c r="Y17" i="11" s="1"/>
  <c r="Z17" i="11" s="1"/>
  <c r="AA17" i="11" s="1"/>
  <c r="AB17" i="11" s="1"/>
  <c r="AC17" i="11" s="1"/>
  <c r="AD17" i="11" s="1"/>
  <c r="AE17" i="11" s="1"/>
  <c r="AF17" i="11" s="1"/>
  <c r="AG17" i="11" s="1"/>
  <c r="AH17" i="11" s="1"/>
  <c r="AI17" i="11" s="1"/>
  <c r="AJ17" i="11" s="1"/>
  <c r="AK17" i="11" s="1"/>
  <c r="AL17" i="11" s="1"/>
  <c r="AM17" i="11" s="1"/>
  <c r="AN17" i="11" s="1"/>
  <c r="AO17" i="11" s="1"/>
  <c r="AP17" i="11" s="1"/>
  <c r="AQ17" i="11" s="1"/>
  <c r="AR17" i="11" s="1"/>
  <c r="AS17" i="11" s="1"/>
  <c r="AT17" i="11" s="1"/>
  <c r="AU17" i="11" s="1"/>
  <c r="AV17" i="11" s="1"/>
  <c r="B111" i="11"/>
  <c r="B110" i="11"/>
  <c r="E62" i="11"/>
  <c r="E119" i="11" s="1"/>
  <c r="AS63" i="11"/>
  <c r="AR63" i="11"/>
  <c r="AQ63" i="11"/>
  <c r="AP63" i="11"/>
  <c r="AO63" i="11"/>
  <c r="AN63" i="11"/>
  <c r="AM63" i="11"/>
  <c r="AL63" i="11"/>
  <c r="AG63" i="11"/>
  <c r="AD63" i="11"/>
  <c r="AC63" i="11"/>
  <c r="AB63" i="11"/>
  <c r="AA63" i="11"/>
  <c r="Z63" i="11"/>
  <c r="U63" i="11"/>
  <c r="R63" i="11"/>
  <c r="Q63" i="11"/>
  <c r="P63" i="11"/>
  <c r="O63" i="11"/>
  <c r="N63" i="11"/>
  <c r="I63" i="11"/>
  <c r="AV59" i="11"/>
  <c r="AU59" i="11"/>
  <c r="AT59" i="11"/>
  <c r="AQ59" i="11"/>
  <c r="AN59" i="11"/>
  <c r="AL59" i="11"/>
  <c r="AJ59" i="11"/>
  <c r="AH59" i="11"/>
  <c r="Z59" i="11"/>
  <c r="X59" i="11"/>
  <c r="V59" i="11"/>
  <c r="L59" i="11"/>
  <c r="J59" i="11"/>
  <c r="AR59" i="11"/>
  <c r="AP59" i="11"/>
  <c r="AO59" i="11"/>
  <c r="AM59" i="11"/>
  <c r="AI59" i="11"/>
  <c r="AF59" i="11"/>
  <c r="AD59" i="11"/>
  <c r="AA59" i="11"/>
  <c r="T59" i="11"/>
  <c r="R59" i="11"/>
  <c r="O59" i="11"/>
  <c r="AU55" i="11"/>
  <c r="AT55" i="11"/>
  <c r="AS55" i="11"/>
  <c r="AM55" i="11"/>
  <c r="AK55" i="11"/>
  <c r="AJ55" i="11"/>
  <c r="AI55" i="11"/>
  <c r="AH55" i="11"/>
  <c r="Y55" i="11"/>
  <c r="X55" i="11"/>
  <c r="W55" i="11"/>
  <c r="V55" i="11"/>
  <c r="O55" i="11"/>
  <c r="K55" i="11"/>
  <c r="J55" i="11"/>
  <c r="I55" i="11"/>
  <c r="E54" i="11"/>
  <c r="E117" i="11" s="1"/>
  <c r="AV55" i="11"/>
  <c r="AO55" i="11"/>
  <c r="AN55" i="11"/>
  <c r="AE55" i="11"/>
  <c r="AC55" i="11"/>
  <c r="AB55" i="11"/>
  <c r="AA55" i="11"/>
  <c r="U55" i="11"/>
  <c r="P55" i="11"/>
  <c r="N55" i="11"/>
  <c r="M55" i="11"/>
  <c r="L55" i="11"/>
  <c r="AV51" i="11"/>
  <c r="AU51" i="11"/>
  <c r="AT51" i="11"/>
  <c r="AO51" i="11"/>
  <c r="AN51" i="11"/>
  <c r="AL51" i="11"/>
  <c r="AJ51" i="11"/>
  <c r="AI51" i="11"/>
  <c r="AH51" i="11"/>
  <c r="AC51" i="11"/>
  <c r="AB51" i="11"/>
  <c r="Z51" i="11"/>
  <c r="Y51" i="11"/>
  <c r="X51" i="11"/>
  <c r="W51" i="11"/>
  <c r="V51" i="11"/>
  <c r="Q51" i="11"/>
  <c r="P51" i="11"/>
  <c r="N51" i="11"/>
  <c r="M51" i="11"/>
  <c r="L51" i="11"/>
  <c r="J51" i="11"/>
  <c r="E50" i="11"/>
  <c r="AP51" i="11"/>
  <c r="AM51" i="11"/>
  <c r="AK51" i="11"/>
  <c r="AA51" i="11"/>
  <c r="U51" i="11"/>
  <c r="T51" i="11"/>
  <c r="O51" i="11"/>
  <c r="K51" i="11"/>
  <c r="AV47" i="11"/>
  <c r="AT47" i="11"/>
  <c r="AQ47" i="11"/>
  <c r="AP47" i="11"/>
  <c r="AO47" i="11"/>
  <c r="AJ47" i="11"/>
  <c r="AI47" i="11"/>
  <c r="AH47" i="11"/>
  <c r="AE47" i="11"/>
  <c r="AD47" i="11"/>
  <c r="AC47" i="11"/>
  <c r="AA47" i="11"/>
  <c r="X47" i="11"/>
  <c r="R47" i="11"/>
  <c r="Q47" i="11"/>
  <c r="O47" i="11"/>
  <c r="L47" i="11"/>
  <c r="E46" i="11"/>
  <c r="AN47" i="11"/>
  <c r="AB47" i="11"/>
  <c r="W47" i="11"/>
  <c r="V47" i="11"/>
  <c r="P47" i="11"/>
  <c r="I47" i="11"/>
  <c r="AV43" i="11"/>
  <c r="AU43" i="11"/>
  <c r="AQ43" i="11"/>
  <c r="AP43" i="11"/>
  <c r="AL43" i="11"/>
  <c r="AK43" i="11"/>
  <c r="AJ43" i="11"/>
  <c r="AI43" i="11"/>
  <c r="AF43" i="11"/>
  <c r="AE43" i="11"/>
  <c r="AD43" i="11"/>
  <c r="Z43" i="11"/>
  <c r="Y43" i="11"/>
  <c r="X43" i="11"/>
  <c r="W43" i="11"/>
  <c r="T43" i="11"/>
  <c r="S43" i="11"/>
  <c r="R43" i="11"/>
  <c r="N43" i="11"/>
  <c r="M43" i="11"/>
  <c r="E42" i="11"/>
  <c r="E114" i="11" s="1"/>
  <c r="AT43" i="11"/>
  <c r="AS43" i="11"/>
  <c r="AO43" i="11"/>
  <c r="AN43" i="11"/>
  <c r="AM43" i="11"/>
  <c r="AG43" i="11"/>
  <c r="AC43" i="11"/>
  <c r="AB43" i="11"/>
  <c r="AA43" i="11"/>
  <c r="Q43" i="11"/>
  <c r="P43" i="11"/>
  <c r="O43" i="11"/>
  <c r="L43" i="11"/>
  <c r="K43" i="11"/>
  <c r="J43" i="11"/>
  <c r="AT93" i="11"/>
  <c r="AS93" i="11"/>
  <c r="AR93" i="11"/>
  <c r="AN93" i="11"/>
  <c r="AM93" i="11"/>
  <c r="AL93" i="11"/>
  <c r="AK93" i="11"/>
  <c r="AH93" i="11"/>
  <c r="AG93" i="11"/>
  <c r="AF93" i="11"/>
  <c r="AE93" i="11"/>
  <c r="AA93" i="11"/>
  <c r="V93" i="11"/>
  <c r="U93" i="11"/>
  <c r="T93" i="11"/>
  <c r="P93" i="11"/>
  <c r="O93" i="11"/>
  <c r="I93" i="11"/>
  <c r="AV93" i="11"/>
  <c r="AU93" i="11"/>
  <c r="AQ93" i="11"/>
  <c r="AP93" i="11"/>
  <c r="AO93" i="11"/>
  <c r="AD93" i="11"/>
  <c r="Z93" i="11"/>
  <c r="Y93" i="11"/>
  <c r="X93" i="11"/>
  <c r="W93" i="11"/>
  <c r="Q93" i="11"/>
  <c r="N93" i="11"/>
  <c r="M93" i="11"/>
  <c r="L93" i="11"/>
  <c r="K93" i="11"/>
  <c r="J93" i="11"/>
  <c r="AT89" i="11"/>
  <c r="AS89" i="11"/>
  <c r="AR89" i="11"/>
  <c r="AP89" i="11"/>
  <c r="AN89" i="11"/>
  <c r="AM89" i="11"/>
  <c r="AL89" i="11"/>
  <c r="AI89" i="11"/>
  <c r="AH89" i="11"/>
  <c r="AG89" i="11"/>
  <c r="AB89" i="11"/>
  <c r="AA89" i="11"/>
  <c r="Z89" i="11"/>
  <c r="V89" i="11"/>
  <c r="U89" i="11"/>
  <c r="T89" i="11"/>
  <c r="P89" i="11"/>
  <c r="O89" i="11"/>
  <c r="N89" i="11"/>
  <c r="J89" i="11"/>
  <c r="I89" i="11"/>
  <c r="AV89" i="11"/>
  <c r="AK89" i="11"/>
  <c r="AJ89" i="11"/>
  <c r="AF89" i="11"/>
  <c r="AE89" i="11"/>
  <c r="Y89" i="11"/>
  <c r="S89" i="11"/>
  <c r="R89" i="11"/>
  <c r="M89" i="11"/>
  <c r="L89" i="11"/>
  <c r="AU85" i="11"/>
  <c r="AT85" i="11"/>
  <c r="AS85" i="11"/>
  <c r="AQ85" i="11"/>
  <c r="AO85" i="11"/>
  <c r="AM85" i="11"/>
  <c r="AI85" i="11"/>
  <c r="AH85" i="11"/>
  <c r="AG85" i="11"/>
  <c r="AE85" i="11"/>
  <c r="AC85" i="11"/>
  <c r="W85" i="11"/>
  <c r="V85" i="11"/>
  <c r="U85" i="11"/>
  <c r="S85" i="11"/>
  <c r="Q85" i="11"/>
  <c r="O85" i="11"/>
  <c r="K85" i="11"/>
  <c r="J85" i="11"/>
  <c r="AR85" i="11"/>
  <c r="AN85" i="11"/>
  <c r="AL85" i="11"/>
  <c r="AK85" i="11"/>
  <c r="AF85" i="11"/>
  <c r="AA85" i="11"/>
  <c r="Z85" i="11"/>
  <c r="Y85" i="11"/>
  <c r="T85" i="11"/>
  <c r="N85" i="11"/>
  <c r="M85" i="11"/>
  <c r="I85" i="11"/>
  <c r="AV81" i="11"/>
  <c r="AU81" i="11"/>
  <c r="AR81" i="11"/>
  <c r="AQ81" i="11"/>
  <c r="AP81" i="11"/>
  <c r="AK81" i="11"/>
  <c r="AJ81" i="11"/>
  <c r="AI81" i="11"/>
  <c r="AD81" i="11"/>
  <c r="Y81" i="11"/>
  <c r="X81" i="11"/>
  <c r="W81" i="11"/>
  <c r="T81" i="11"/>
  <c r="S81" i="11"/>
  <c r="R81" i="11"/>
  <c r="M81" i="11"/>
  <c r="L81" i="11"/>
  <c r="K81" i="11"/>
  <c r="I80" i="11"/>
  <c r="AT81" i="11"/>
  <c r="AS81" i="11"/>
  <c r="AM81" i="11"/>
  <c r="AL81" i="11"/>
  <c r="AH81" i="11"/>
  <c r="AG81" i="11"/>
  <c r="AF81" i="11"/>
  <c r="AC81" i="11"/>
  <c r="AA81" i="11"/>
  <c r="Z81" i="11"/>
  <c r="V81" i="11"/>
  <c r="U81" i="11"/>
  <c r="Q81" i="11"/>
  <c r="P81" i="11"/>
  <c r="O81" i="11"/>
  <c r="N81" i="11"/>
  <c r="AS28" i="11"/>
  <c r="AR28" i="11"/>
  <c r="AQ28" i="11"/>
  <c r="AG28" i="11"/>
  <c r="AF28" i="11"/>
  <c r="AE28" i="11"/>
  <c r="Z28" i="11"/>
  <c r="Y28" i="11"/>
  <c r="X28" i="11"/>
  <c r="U28" i="11"/>
  <c r="T28" i="11"/>
  <c r="S28" i="11"/>
  <c r="R28" i="11"/>
  <c r="Q28" i="11"/>
  <c r="I28" i="11"/>
  <c r="AV28" i="11"/>
  <c r="AU28" i="11"/>
  <c r="AN28" i="11"/>
  <c r="AL28" i="11"/>
  <c r="AK28" i="11"/>
  <c r="AJ28" i="11"/>
  <c r="AI28" i="11"/>
  <c r="AH28" i="11"/>
  <c r="W28" i="11"/>
  <c r="V28" i="11"/>
  <c r="M28" i="11"/>
  <c r="L28" i="11"/>
  <c r="K28" i="11"/>
  <c r="AS24" i="11"/>
  <c r="AO24" i="11"/>
  <c r="AM24" i="11"/>
  <c r="AL24" i="11"/>
  <c r="AK24" i="11"/>
  <c r="AG24" i="11"/>
  <c r="AF24" i="11"/>
  <c r="AC24" i="11"/>
  <c r="AB24" i="11"/>
  <c r="AA24" i="11"/>
  <c r="Z24" i="11"/>
  <c r="Y24" i="11"/>
  <c r="U24" i="11"/>
  <c r="Q24" i="11"/>
  <c r="P24" i="11"/>
  <c r="O24" i="11"/>
  <c r="N24" i="11"/>
  <c r="M24" i="11"/>
  <c r="K24" i="11"/>
  <c r="J24" i="11"/>
  <c r="AP24" i="11"/>
  <c r="C109" i="11" l="1"/>
  <c r="C12" i="11" s="1"/>
  <c r="E110" i="11"/>
  <c r="I23" i="11"/>
  <c r="I110" i="11" s="1"/>
  <c r="AJ46" i="11"/>
  <c r="AJ115" i="11" s="1"/>
  <c r="E115" i="11"/>
  <c r="AQ84" i="11"/>
  <c r="AQ124" i="11" s="1"/>
  <c r="E124" i="11"/>
  <c r="T27" i="11"/>
  <c r="T111" i="11" s="1"/>
  <c r="E111" i="11"/>
  <c r="AE58" i="11"/>
  <c r="AE118" i="11" s="1"/>
  <c r="E118" i="11"/>
  <c r="AR92" i="11"/>
  <c r="AR126" i="11" s="1"/>
  <c r="E126" i="11"/>
  <c r="L80" i="11"/>
  <c r="L123" i="11" s="1"/>
  <c r="E123" i="11"/>
  <c r="AV88" i="11"/>
  <c r="AV125" i="11" s="1"/>
  <c r="E125" i="11"/>
  <c r="AI50" i="11"/>
  <c r="AI116" i="11" s="1"/>
  <c r="E116" i="11"/>
  <c r="I62" i="11"/>
  <c r="I119" i="11" s="1"/>
  <c r="I92" i="11"/>
  <c r="I126" i="11" s="1"/>
  <c r="Y80" i="11"/>
  <c r="Y123" i="11" s="1"/>
  <c r="AN58" i="11"/>
  <c r="AN118" i="11" s="1"/>
  <c r="AV58" i="11"/>
  <c r="AV118" i="11" s="1"/>
  <c r="AU62" i="11"/>
  <c r="AU119" i="11" s="1"/>
  <c r="Q27" i="11"/>
  <c r="Q111" i="11" s="1"/>
  <c r="AN80" i="11"/>
  <c r="AN123" i="11" s="1"/>
  <c r="X80" i="11"/>
  <c r="X123" i="11" s="1"/>
  <c r="Z46" i="11"/>
  <c r="Z115" i="11" s="1"/>
  <c r="AG46" i="11"/>
  <c r="AG115" i="11" s="1"/>
  <c r="L58" i="11"/>
  <c r="L118" i="11" s="1"/>
  <c r="AI46" i="11"/>
  <c r="AI115" i="11" s="1"/>
  <c r="J54" i="11"/>
  <c r="J117" i="11" s="1"/>
  <c r="AI62" i="11"/>
  <c r="AI119" i="11" s="1"/>
  <c r="K54" i="11"/>
  <c r="K117" i="11" s="1"/>
  <c r="AJ62" i="11"/>
  <c r="AJ119" i="11" s="1"/>
  <c r="AO80" i="11"/>
  <c r="AO123" i="11" s="1"/>
  <c r="L54" i="11"/>
  <c r="L117" i="11" s="1"/>
  <c r="R27" i="11"/>
  <c r="R111" i="11" s="1"/>
  <c r="AB80" i="11"/>
  <c r="AB123" i="11" s="1"/>
  <c r="AR46" i="11"/>
  <c r="AR115" i="11" s="1"/>
  <c r="AL27" i="11"/>
  <c r="AL111" i="11" s="1"/>
  <c r="AK62" i="11"/>
  <c r="AK119" i="11" s="1"/>
  <c r="AV27" i="11"/>
  <c r="AV111" i="11" s="1"/>
  <c r="J80" i="11"/>
  <c r="J123" i="11" s="1"/>
  <c r="AT27" i="11"/>
  <c r="AT111" i="11" s="1"/>
  <c r="AU27" i="11"/>
  <c r="AU111" i="11" s="1"/>
  <c r="AT62" i="11"/>
  <c r="AT119" i="11" s="1"/>
  <c r="AV62" i="11"/>
  <c r="AV119" i="11" s="1"/>
  <c r="O54" i="11"/>
  <c r="O117" i="11" s="1"/>
  <c r="N80" i="11"/>
  <c r="N123" i="11" s="1"/>
  <c r="AR84" i="11"/>
  <c r="AR124" i="11" s="1"/>
  <c r="T88" i="11"/>
  <c r="T125" i="11" s="1"/>
  <c r="S92" i="11"/>
  <c r="S126" i="11" s="1"/>
  <c r="AD54" i="11"/>
  <c r="AD117" i="11" s="1"/>
  <c r="AH54" i="11"/>
  <c r="AH117" i="11" s="1"/>
  <c r="X58" i="11"/>
  <c r="X118" i="11" s="1"/>
  <c r="AK80" i="11"/>
  <c r="AK123" i="11" s="1"/>
  <c r="AG80" i="11"/>
  <c r="AG123" i="11" s="1"/>
  <c r="AG54" i="11"/>
  <c r="AG117" i="11" s="1"/>
  <c r="AK54" i="11"/>
  <c r="AK117" i="11" s="1"/>
  <c r="X27" i="11"/>
  <c r="X111" i="11" s="1"/>
  <c r="AF27" i="11"/>
  <c r="AF111" i="11" s="1"/>
  <c r="AH80" i="11"/>
  <c r="AH123" i="11" s="1"/>
  <c r="AQ46" i="11"/>
  <c r="AQ115" i="11" s="1"/>
  <c r="AM54" i="11"/>
  <c r="AM117" i="11" s="1"/>
  <c r="AS23" i="11"/>
  <c r="AS110" i="11" s="1"/>
  <c r="AA80" i="11"/>
  <c r="AA123" i="11" s="1"/>
  <c r="AF80" i="11"/>
  <c r="AF123" i="11" s="1"/>
  <c r="W88" i="11"/>
  <c r="W125" i="11" s="1"/>
  <c r="AI54" i="11"/>
  <c r="AI117" i="11" s="1"/>
  <c r="T80" i="11"/>
  <c r="T123" i="11" s="1"/>
  <c r="Y27" i="11"/>
  <c r="Y111" i="11" s="1"/>
  <c r="AG27" i="11"/>
  <c r="AG111" i="11" s="1"/>
  <c r="AJ80" i="11"/>
  <c r="AJ123" i="11" s="1"/>
  <c r="AQ80" i="11"/>
  <c r="AQ123" i="11" s="1"/>
  <c r="I54" i="11"/>
  <c r="I117" i="11" s="1"/>
  <c r="V88" i="11"/>
  <c r="V125" i="11" s="1"/>
  <c r="AC88" i="11"/>
  <c r="AC125" i="11" s="1"/>
  <c r="Y23" i="11"/>
  <c r="Y110" i="11" s="1"/>
  <c r="K50" i="11"/>
  <c r="K116" i="11" s="1"/>
  <c r="X62" i="11"/>
  <c r="X119" i="11" s="1"/>
  <c r="M50" i="11"/>
  <c r="M116" i="11" s="1"/>
  <c r="AP23" i="11"/>
  <c r="AP110" i="11" s="1"/>
  <c r="AD27" i="11"/>
  <c r="AD111" i="11" s="1"/>
  <c r="M27" i="11"/>
  <c r="M111" i="11" s="1"/>
  <c r="AO88" i="11"/>
  <c r="AO125" i="11" s="1"/>
  <c r="J46" i="11"/>
  <c r="J115" i="11" s="1"/>
  <c r="AH46" i="11"/>
  <c r="AH115" i="11" s="1"/>
  <c r="AT50" i="11"/>
  <c r="AT116" i="11" s="1"/>
  <c r="AN54" i="11"/>
  <c r="AN117" i="11" s="1"/>
  <c r="L62" i="11"/>
  <c r="L119" i="11" s="1"/>
  <c r="AA88" i="11"/>
  <c r="AA125" i="11" s="1"/>
  <c r="AF88" i="11"/>
  <c r="AF125" i="11" s="1"/>
  <c r="J50" i="11"/>
  <c r="J116" i="11" s="1"/>
  <c r="W62" i="11"/>
  <c r="W119" i="11" s="1"/>
  <c r="AG88" i="11"/>
  <c r="AG125" i="11" s="1"/>
  <c r="AA23" i="11"/>
  <c r="AA110" i="11" s="1"/>
  <c r="AH88" i="11"/>
  <c r="AH125" i="11" s="1"/>
  <c r="AC23" i="11"/>
  <c r="AC110" i="11" s="1"/>
  <c r="L27" i="11"/>
  <c r="L111" i="11" s="1"/>
  <c r="AM50" i="11"/>
  <c r="AM116" i="11" s="1"/>
  <c r="AQ23" i="11"/>
  <c r="AQ110" i="11" s="1"/>
  <c r="J27" i="11"/>
  <c r="J111" i="11" s="1"/>
  <c r="U27" i="11"/>
  <c r="U111" i="11" s="1"/>
  <c r="AP88" i="11"/>
  <c r="AP125" i="11" s="1"/>
  <c r="M46" i="11"/>
  <c r="M115" i="11" s="1"/>
  <c r="AO46" i="11"/>
  <c r="AO115" i="11" s="1"/>
  <c r="Y50" i="11"/>
  <c r="Y116" i="11" s="1"/>
  <c r="AU50" i="11"/>
  <c r="AU116" i="11" s="1"/>
  <c r="M62" i="11"/>
  <c r="M119" i="11" s="1"/>
  <c r="O23" i="11"/>
  <c r="O110" i="11" s="1"/>
  <c r="Q23" i="11"/>
  <c r="Q110" i="11" s="1"/>
  <c r="AE88" i="11"/>
  <c r="AE125" i="11" s="1"/>
  <c r="Z23" i="11"/>
  <c r="Z110" i="11" s="1"/>
  <c r="Z27" i="11"/>
  <c r="Z111" i="11" s="1"/>
  <c r="AM88" i="11"/>
  <c r="AM125" i="11" s="1"/>
  <c r="AR23" i="11"/>
  <c r="AR110" i="11" s="1"/>
  <c r="AE27" i="11"/>
  <c r="AE111" i="11" s="1"/>
  <c r="O80" i="11"/>
  <c r="O123" i="11" s="1"/>
  <c r="AR88" i="11"/>
  <c r="AR125" i="11" s="1"/>
  <c r="AN42" i="11"/>
  <c r="AN114" i="11" s="1"/>
  <c r="AP46" i="11"/>
  <c r="AP115" i="11" s="1"/>
  <c r="Z50" i="11"/>
  <c r="Z116" i="11" s="1"/>
  <c r="AJ58" i="11"/>
  <c r="AJ118" i="11" s="1"/>
  <c r="AV84" i="11"/>
  <c r="AV124" i="11" s="1"/>
  <c r="AM84" i="11"/>
  <c r="AM124" i="11" s="1"/>
  <c r="Z42" i="11"/>
  <c r="Z114" i="11" s="1"/>
  <c r="AE42" i="11"/>
  <c r="AE114" i="11" s="1"/>
  <c r="S50" i="11"/>
  <c r="S116" i="11" s="1"/>
  <c r="AS50" i="11"/>
  <c r="AS116" i="11" s="1"/>
  <c r="AJ50" i="11"/>
  <c r="AJ116" i="11" s="1"/>
  <c r="AC54" i="11"/>
  <c r="AC117" i="11" s="1"/>
  <c r="AK42" i="11"/>
  <c r="AK114" i="11" s="1"/>
  <c r="AK50" i="11"/>
  <c r="AK116" i="11" s="1"/>
  <c r="K84" i="11"/>
  <c r="K124" i="11" s="1"/>
  <c r="AO42" i="11"/>
  <c r="AO114" i="11" s="1"/>
  <c r="AP42" i="11"/>
  <c r="AP114" i="11" s="1"/>
  <c r="M92" i="11"/>
  <c r="M126" i="11" s="1"/>
  <c r="M42" i="11"/>
  <c r="M114" i="11" s="1"/>
  <c r="AQ42" i="11"/>
  <c r="AQ114" i="11" s="1"/>
  <c r="N50" i="11"/>
  <c r="N116" i="11" s="1"/>
  <c r="AV50" i="11"/>
  <c r="AV116" i="11" s="1"/>
  <c r="X23" i="11"/>
  <c r="X110" i="11" s="1"/>
  <c r="AF23" i="11"/>
  <c r="AF110" i="11" s="1"/>
  <c r="AK27" i="11"/>
  <c r="AK111" i="11" s="1"/>
  <c r="M80" i="11"/>
  <c r="M123" i="11" s="1"/>
  <c r="AR80" i="11"/>
  <c r="AR123" i="11" s="1"/>
  <c r="AI80" i="11"/>
  <c r="AI123" i="11" s="1"/>
  <c r="L84" i="11"/>
  <c r="L124" i="11" s="1"/>
  <c r="W84" i="11"/>
  <c r="W124" i="11" s="1"/>
  <c r="AJ88" i="11"/>
  <c r="AJ125" i="11" s="1"/>
  <c r="N92" i="11"/>
  <c r="N126" i="11" s="1"/>
  <c r="N42" i="11"/>
  <c r="N114" i="11" s="1"/>
  <c r="AI42" i="11"/>
  <c r="AI114" i="11" s="1"/>
  <c r="R42" i="11"/>
  <c r="R114" i="11" s="1"/>
  <c r="AU42" i="11"/>
  <c r="AU114" i="11" s="1"/>
  <c r="AB50" i="11"/>
  <c r="AB116" i="11" s="1"/>
  <c r="U50" i="11"/>
  <c r="U116" i="11" s="1"/>
  <c r="AJ54" i="11"/>
  <c r="AJ117" i="11" s="1"/>
  <c r="P54" i="11"/>
  <c r="P117" i="11" s="1"/>
  <c r="AO54" i="11"/>
  <c r="AO117" i="11" s="1"/>
  <c r="AJ84" i="11"/>
  <c r="AJ124" i="11" s="1"/>
  <c r="Y84" i="11"/>
  <c r="Y124" i="11" s="1"/>
  <c r="AK88" i="11"/>
  <c r="AK125" i="11" s="1"/>
  <c r="Y92" i="11"/>
  <c r="Y126" i="11" s="1"/>
  <c r="AJ42" i="11"/>
  <c r="AJ114" i="11" s="1"/>
  <c r="S42" i="11"/>
  <c r="S114" i="11" s="1"/>
  <c r="AV42" i="11"/>
  <c r="AV114" i="11" s="1"/>
  <c r="O46" i="11"/>
  <c r="O115" i="11" s="1"/>
  <c r="P46" i="11"/>
  <c r="P115" i="11" s="1"/>
  <c r="AF50" i="11"/>
  <c r="AF116" i="11" s="1"/>
  <c r="V50" i="11"/>
  <c r="V116" i="11" s="1"/>
  <c r="V54" i="11"/>
  <c r="V117" i="11" s="1"/>
  <c r="AT54" i="11"/>
  <c r="AT117" i="11" s="1"/>
  <c r="AL80" i="11"/>
  <c r="AL123" i="11" s="1"/>
  <c r="Z84" i="11"/>
  <c r="Z124" i="11" s="1"/>
  <c r="AD88" i="11"/>
  <c r="AD125" i="11" s="1"/>
  <c r="M88" i="11"/>
  <c r="M125" i="11" s="1"/>
  <c r="AL88" i="11"/>
  <c r="AL125" i="11" s="1"/>
  <c r="AC92" i="11"/>
  <c r="AC126" i="11" s="1"/>
  <c r="Z92" i="11"/>
  <c r="Z126" i="11" s="1"/>
  <c r="AL42" i="11"/>
  <c r="AL114" i="11" s="1"/>
  <c r="X42" i="11"/>
  <c r="X114" i="11" s="1"/>
  <c r="Q46" i="11"/>
  <c r="Q115" i="11" s="1"/>
  <c r="W50" i="11"/>
  <c r="W116" i="11" s="1"/>
  <c r="R54" i="11"/>
  <c r="R117" i="11" s="1"/>
  <c r="W54" i="11"/>
  <c r="W117" i="11" s="1"/>
  <c r="AU54" i="11"/>
  <c r="AU117" i="11" s="1"/>
  <c r="AR58" i="11"/>
  <c r="AR118" i="11" s="1"/>
  <c r="AU80" i="11"/>
  <c r="AU123" i="11" s="1"/>
  <c r="P84" i="11"/>
  <c r="P124" i="11" s="1"/>
  <c r="AI84" i="11"/>
  <c r="AI124" i="11" s="1"/>
  <c r="N88" i="11"/>
  <c r="N125" i="11" s="1"/>
  <c r="AS88" i="11"/>
  <c r="AS125" i="11" s="1"/>
  <c r="AK92" i="11"/>
  <c r="AK126" i="11" s="1"/>
  <c r="Y42" i="11"/>
  <c r="Y114" i="11" s="1"/>
  <c r="T46" i="11"/>
  <c r="T115" i="11" s="1"/>
  <c r="R46" i="11"/>
  <c r="R115" i="11" s="1"/>
  <c r="AC50" i="11"/>
  <c r="AC116" i="11" s="1"/>
  <c r="S54" i="11"/>
  <c r="S117" i="11" s="1"/>
  <c r="AR54" i="11"/>
  <c r="AR117" i="11" s="1"/>
  <c r="Y54" i="11"/>
  <c r="Y117" i="11" s="1"/>
  <c r="AV54" i="11"/>
  <c r="AV117" i="11" s="1"/>
  <c r="M84" i="11"/>
  <c r="M124" i="11" s="1"/>
  <c r="N84" i="11"/>
  <c r="N124" i="11" s="1"/>
  <c r="L42" i="11"/>
  <c r="L114" i="11" s="1"/>
  <c r="AD84" i="11"/>
  <c r="AD124" i="11" s="1"/>
  <c r="AK23" i="11"/>
  <c r="AK110" i="11" s="1"/>
  <c r="AL23" i="11"/>
  <c r="AL110" i="11" s="1"/>
  <c r="M23" i="11"/>
  <c r="M110" i="11" s="1"/>
  <c r="AM23" i="11"/>
  <c r="AM110" i="11" s="1"/>
  <c r="K80" i="11"/>
  <c r="K123" i="11" s="1"/>
  <c r="AV80" i="11"/>
  <c r="AV123" i="11" s="1"/>
  <c r="R84" i="11"/>
  <c r="R124" i="11" s="1"/>
  <c r="AK84" i="11"/>
  <c r="AK124" i="11" s="1"/>
  <c r="O88" i="11"/>
  <c r="O125" i="11" s="1"/>
  <c r="AT88" i="11"/>
  <c r="AT125" i="11" s="1"/>
  <c r="AE92" i="11"/>
  <c r="AE126" i="11" s="1"/>
  <c r="AL92" i="11"/>
  <c r="AL126" i="11" s="1"/>
  <c r="T42" i="11"/>
  <c r="T114" i="11" s="1"/>
  <c r="AC42" i="11"/>
  <c r="AC114" i="11" s="1"/>
  <c r="X46" i="11"/>
  <c r="X115" i="11" s="1"/>
  <c r="AN50" i="11"/>
  <c r="AN116" i="11" s="1"/>
  <c r="AH50" i="11"/>
  <c r="AH116" i="11" s="1"/>
  <c r="AS54" i="11"/>
  <c r="AS117" i="11" s="1"/>
  <c r="AA54" i="11"/>
  <c r="AA117" i="11" s="1"/>
  <c r="Y62" i="11"/>
  <c r="Y119" i="11" s="1"/>
  <c r="AS84" i="11"/>
  <c r="AS124" i="11" s="1"/>
  <c r="AT84" i="11"/>
  <c r="AT124" i="11" s="1"/>
  <c r="K42" i="11"/>
  <c r="K114" i="11" s="1"/>
  <c r="AB84" i="11"/>
  <c r="AB124" i="11" s="1"/>
  <c r="AF42" i="11"/>
  <c r="AF114" i="11" s="1"/>
  <c r="T84" i="11"/>
  <c r="T124" i="11" s="1"/>
  <c r="AG23" i="11"/>
  <c r="AG110" i="11" s="1"/>
  <c r="K23" i="11"/>
  <c r="K110" i="11" s="1"/>
  <c r="N23" i="11"/>
  <c r="N110" i="11" s="1"/>
  <c r="AO23" i="11"/>
  <c r="AO110" i="11" s="1"/>
  <c r="K27" i="11"/>
  <c r="K111" i="11" s="1"/>
  <c r="S80" i="11"/>
  <c r="S123" i="11" s="1"/>
  <c r="S84" i="11"/>
  <c r="S124" i="11" s="1"/>
  <c r="AL84" i="11"/>
  <c r="AL124" i="11" s="1"/>
  <c r="K88" i="11"/>
  <c r="K125" i="11" s="1"/>
  <c r="AI88" i="11"/>
  <c r="AI125" i="11" s="1"/>
  <c r="U88" i="11"/>
  <c r="U125" i="11" s="1"/>
  <c r="AS92" i="11"/>
  <c r="AS126" i="11" s="1"/>
  <c r="W42" i="11"/>
  <c r="W114" i="11" s="1"/>
  <c r="AD42" i="11"/>
  <c r="AD114" i="11" s="1"/>
  <c r="AA46" i="11"/>
  <c r="AA115" i="11" s="1"/>
  <c r="P50" i="11"/>
  <c r="P116" i="11" s="1"/>
  <c r="X54" i="11"/>
  <c r="X117" i="11" s="1"/>
  <c r="AB54" i="11"/>
  <c r="AB117" i="11" s="1"/>
  <c r="K62" i="11"/>
  <c r="K119" i="11" s="1"/>
  <c r="T24" i="11"/>
  <c r="AE54" i="11"/>
  <c r="AE117" i="11" s="1"/>
  <c r="AV24" i="11"/>
  <c r="AV23" i="11"/>
  <c r="AV110" i="11" s="1"/>
  <c r="AI93" i="11"/>
  <c r="AI92" i="11"/>
  <c r="AI126" i="11" s="1"/>
  <c r="AS80" i="11"/>
  <c r="AS123" i="11" s="1"/>
  <c r="AF46" i="11"/>
  <c r="AF115" i="11" s="1"/>
  <c r="AF47" i="11"/>
  <c r="AC28" i="11"/>
  <c r="AC27" i="11"/>
  <c r="AC111" i="11" s="1"/>
  <c r="V80" i="11"/>
  <c r="V123" i="11" s="1"/>
  <c r="AT80" i="11"/>
  <c r="AT123" i="11" s="1"/>
  <c r="P85" i="11"/>
  <c r="AU88" i="11"/>
  <c r="AU125" i="11" s="1"/>
  <c r="AU89" i="11"/>
  <c r="U46" i="11"/>
  <c r="U115" i="11" s="1"/>
  <c r="U47" i="11"/>
  <c r="AS47" i="11"/>
  <c r="AS46" i="11"/>
  <c r="AS115" i="11" s="1"/>
  <c r="Z55" i="11"/>
  <c r="Z54" i="11"/>
  <c r="Z117" i="11" s="1"/>
  <c r="AQ24" i="11"/>
  <c r="AP28" i="11"/>
  <c r="AP27" i="11"/>
  <c r="AP111" i="11" s="1"/>
  <c r="X89" i="11"/>
  <c r="X88" i="11"/>
  <c r="X125" i="11" s="1"/>
  <c r="Q92" i="11"/>
  <c r="Q126" i="11" s="1"/>
  <c r="AO92" i="11"/>
  <c r="AO126" i="11" s="1"/>
  <c r="S93" i="11"/>
  <c r="M58" i="11"/>
  <c r="M118" i="11" s="1"/>
  <c r="M59" i="11"/>
  <c r="J28" i="11"/>
  <c r="AT28" i="11"/>
  <c r="AB81" i="11"/>
  <c r="R85" i="11"/>
  <c r="AJ85" i="11"/>
  <c r="AC89" i="11"/>
  <c r="U92" i="11"/>
  <c r="U126" i="11" s="1"/>
  <c r="AP92" i="11"/>
  <c r="AP126" i="11" s="1"/>
  <c r="O42" i="11"/>
  <c r="O114" i="11" s="1"/>
  <c r="AG42" i="11"/>
  <c r="AG114" i="11" s="1"/>
  <c r="K47" i="11"/>
  <c r="K46" i="11"/>
  <c r="K115" i="11" s="1"/>
  <c r="AU47" i="11"/>
  <c r="AU46" i="11"/>
  <c r="AU115" i="11" s="1"/>
  <c r="T47" i="11"/>
  <c r="J23" i="11"/>
  <c r="J110" i="11" s="1"/>
  <c r="V24" i="11"/>
  <c r="V23" i="11"/>
  <c r="V110" i="11" s="1"/>
  <c r="AH24" i="11"/>
  <c r="AH23" i="11"/>
  <c r="AH110" i="11" s="1"/>
  <c r="AT24" i="11"/>
  <c r="T23" i="11"/>
  <c r="T110" i="11" s="1"/>
  <c r="AD24" i="11"/>
  <c r="S27" i="11"/>
  <c r="S111" i="11" s="1"/>
  <c r="AI27" i="11"/>
  <c r="AI111" i="11" s="1"/>
  <c r="AC80" i="11"/>
  <c r="AC123" i="11" s="1"/>
  <c r="J81" i="11"/>
  <c r="U84" i="11"/>
  <c r="U124" i="11" s="1"/>
  <c r="AN84" i="11"/>
  <c r="AN124" i="11" s="1"/>
  <c r="L88" i="11"/>
  <c r="L125" i="11" s="1"/>
  <c r="K89" i="11"/>
  <c r="AD89" i="11"/>
  <c r="W92" i="11"/>
  <c r="W126" i="11" s="1"/>
  <c r="AQ92" i="11"/>
  <c r="AQ126" i="11" s="1"/>
  <c r="P42" i="11"/>
  <c r="P114" i="11" s="1"/>
  <c r="AS51" i="11"/>
  <c r="Q54" i="11"/>
  <c r="Q117" i="11" s="1"/>
  <c r="Q55" i="11"/>
  <c r="AJ24" i="11"/>
  <c r="AJ23" i="11"/>
  <c r="AJ110" i="11" s="1"/>
  <c r="P28" i="11"/>
  <c r="P27" i="11"/>
  <c r="P111" i="11" s="1"/>
  <c r="AB28" i="11"/>
  <c r="AB27" i="11"/>
  <c r="AB111" i="11" s="1"/>
  <c r="I123" i="11"/>
  <c r="U80" i="11"/>
  <c r="U123" i="11" s="1"/>
  <c r="AO28" i="11"/>
  <c r="AO27" i="11"/>
  <c r="AO111" i="11" s="1"/>
  <c r="R93" i="11"/>
  <c r="R92" i="11"/>
  <c r="R126" i="11" s="1"/>
  <c r="AL55" i="11"/>
  <c r="AL54" i="11"/>
  <c r="AL117" i="11" s="1"/>
  <c r="R23" i="11"/>
  <c r="R110" i="11" s="1"/>
  <c r="AP84" i="11"/>
  <c r="AP124" i="11" s="1"/>
  <c r="AP85" i="11"/>
  <c r="Y58" i="11"/>
  <c r="Y118" i="11" s="1"/>
  <c r="Y59" i="11"/>
  <c r="S23" i="11"/>
  <c r="S110" i="11" s="1"/>
  <c r="AR24" i="11"/>
  <c r="AH27" i="11"/>
  <c r="AH111" i="11" s="1"/>
  <c r="AD28" i="11"/>
  <c r="W23" i="11"/>
  <c r="W110" i="11" s="1"/>
  <c r="AI24" i="11"/>
  <c r="AI23" i="11"/>
  <c r="AI110" i="11" s="1"/>
  <c r="AU24" i="11"/>
  <c r="AU23" i="11"/>
  <c r="AU110" i="11" s="1"/>
  <c r="AE24" i="11"/>
  <c r="AJ27" i="11"/>
  <c r="AJ111" i="11" s="1"/>
  <c r="AG84" i="11"/>
  <c r="AG124" i="11" s="1"/>
  <c r="V84" i="11"/>
  <c r="V124" i="11" s="1"/>
  <c r="X92" i="11"/>
  <c r="X126" i="11" s="1"/>
  <c r="AR42" i="11"/>
  <c r="AR114" i="11" s="1"/>
  <c r="AR43" i="11"/>
  <c r="Q42" i="11"/>
  <c r="Q114" i="11" s="1"/>
  <c r="AM42" i="11"/>
  <c r="AM114" i="11" s="1"/>
  <c r="Y47" i="11"/>
  <c r="Y46" i="11"/>
  <c r="Y115" i="11" s="1"/>
  <c r="AK47" i="11"/>
  <c r="AK46" i="11"/>
  <c r="AK115" i="11" s="1"/>
  <c r="L46" i="11"/>
  <c r="L115" i="11" s="1"/>
  <c r="AV46" i="11"/>
  <c r="AV115" i="11" s="1"/>
  <c r="AD46" i="11"/>
  <c r="AD115" i="11" s="1"/>
  <c r="AC46" i="11"/>
  <c r="AC115" i="11" s="1"/>
  <c r="AB46" i="11"/>
  <c r="AB115" i="11" s="1"/>
  <c r="AN46" i="11"/>
  <c r="AN115" i="11" s="1"/>
  <c r="Z47" i="11"/>
  <c r="AR47" i="11"/>
  <c r="R51" i="11"/>
  <c r="R50" i="11"/>
  <c r="R116" i="11" s="1"/>
  <c r="AD51" i="11"/>
  <c r="AD50" i="11"/>
  <c r="AD116" i="11" s="1"/>
  <c r="AP54" i="11"/>
  <c r="AP117" i="11" s="1"/>
  <c r="AP55" i="11"/>
  <c r="M54" i="11"/>
  <c r="M117" i="11" s="1"/>
  <c r="R55" i="11"/>
  <c r="P58" i="11"/>
  <c r="P118" i="11" s="1"/>
  <c r="P59" i="11"/>
  <c r="AB58" i="11"/>
  <c r="AB118" i="11" s="1"/>
  <c r="AB59" i="11"/>
  <c r="X24" i="11"/>
  <c r="N47" i="11"/>
  <c r="N46" i="11"/>
  <c r="N115" i="11" s="1"/>
  <c r="AL47" i="11"/>
  <c r="AL46" i="11"/>
  <c r="AL115" i="11" s="1"/>
  <c r="I46" i="11"/>
  <c r="I115" i="11" s="1"/>
  <c r="T50" i="11"/>
  <c r="T116" i="11" s="1"/>
  <c r="AQ55" i="11"/>
  <c r="AQ54" i="11"/>
  <c r="AQ117" i="11" s="1"/>
  <c r="N54" i="11"/>
  <c r="N117" i="11" s="1"/>
  <c r="S55" i="11"/>
  <c r="AR55" i="11"/>
  <c r="J62" i="11"/>
  <c r="J119" i="11" s="1"/>
  <c r="J63" i="11"/>
  <c r="Q88" i="11"/>
  <c r="Q125" i="11" s="1"/>
  <c r="Q89" i="11"/>
  <c r="AH43" i="11"/>
  <c r="AH42" i="11"/>
  <c r="AH114" i="11" s="1"/>
  <c r="AR51" i="11"/>
  <c r="AR50" i="11"/>
  <c r="AR116" i="11" s="1"/>
  <c r="T54" i="11"/>
  <c r="T117" i="11" s="1"/>
  <c r="T55" i="11"/>
  <c r="AF54" i="11"/>
  <c r="AF117" i="11" s="1"/>
  <c r="AF55" i="11"/>
  <c r="L24" i="11"/>
  <c r="U43" i="11"/>
  <c r="U42" i="11"/>
  <c r="U114" i="11" s="1"/>
  <c r="AU92" i="11"/>
  <c r="AU126" i="11" s="1"/>
  <c r="S58" i="11"/>
  <c r="S118" i="11" s="1"/>
  <c r="S59" i="11"/>
  <c r="V43" i="11"/>
  <c r="V42" i="11"/>
  <c r="V114" i="11" s="1"/>
  <c r="X84" i="11"/>
  <c r="X124" i="11" s="1"/>
  <c r="X85" i="11"/>
  <c r="I43" i="11"/>
  <c r="I42" i="11"/>
  <c r="I114" i="11" s="1"/>
  <c r="R24" i="11"/>
  <c r="V27" i="11"/>
  <c r="V111" i="11" s="1"/>
  <c r="AJ93" i="11"/>
  <c r="AJ92" i="11"/>
  <c r="AJ126" i="11" s="1"/>
  <c r="AC93" i="11"/>
  <c r="S24" i="11"/>
  <c r="W27" i="11"/>
  <c r="W111" i="11" s="1"/>
  <c r="AN27" i="11"/>
  <c r="AN111" i="11" s="1"/>
  <c r="AB85" i="11"/>
  <c r="R88" i="11"/>
  <c r="R125" i="11" s="1"/>
  <c r="AM92" i="11"/>
  <c r="AM126" i="11" s="1"/>
  <c r="AA92" i="11"/>
  <c r="AA126" i="11" s="1"/>
  <c r="O92" i="11"/>
  <c r="O126" i="11" s="1"/>
  <c r="T92" i="11"/>
  <c r="T126" i="11" s="1"/>
  <c r="AG92" i="11"/>
  <c r="AG126" i="11" s="1"/>
  <c r="AV92" i="11"/>
  <c r="AV126" i="11" s="1"/>
  <c r="I51" i="11"/>
  <c r="I50" i="11"/>
  <c r="I116" i="11" s="1"/>
  <c r="AG50" i="11"/>
  <c r="AG116" i="11" s="1"/>
  <c r="AG51" i="11"/>
  <c r="L23" i="11"/>
  <c r="L110" i="11" s="1"/>
  <c r="AQ27" i="11"/>
  <c r="AQ111" i="11" s="1"/>
  <c r="AR27" i="11"/>
  <c r="AR111" i="11" s="1"/>
  <c r="P80" i="11"/>
  <c r="P123" i="11" s="1"/>
  <c r="AN81" i="11"/>
  <c r="AO84" i="11"/>
  <c r="AO124" i="11" s="1"/>
  <c r="AC84" i="11"/>
  <c r="AC124" i="11" s="1"/>
  <c r="Q84" i="11"/>
  <c r="Q124" i="11" s="1"/>
  <c r="AH84" i="11"/>
  <c r="AH124" i="11" s="1"/>
  <c r="AU84" i="11"/>
  <c r="AU124" i="11" s="1"/>
  <c r="AF84" i="11"/>
  <c r="AF124" i="11" s="1"/>
  <c r="AA84" i="11"/>
  <c r="AA124" i="11" s="1"/>
  <c r="AQ89" i="11"/>
  <c r="AQ88" i="11"/>
  <c r="AQ125" i="11" s="1"/>
  <c r="S88" i="11"/>
  <c r="S125" i="11" s="1"/>
  <c r="AD92" i="11"/>
  <c r="AD126" i="11" s="1"/>
  <c r="J47" i="11"/>
  <c r="AF51" i="11"/>
  <c r="P23" i="11"/>
  <c r="P110" i="11" s="1"/>
  <c r="AB23" i="11"/>
  <c r="AB110" i="11" s="1"/>
  <c r="AN23" i="11"/>
  <c r="AN110" i="11" s="1"/>
  <c r="AD23" i="11"/>
  <c r="AD110" i="11" s="1"/>
  <c r="AT23" i="11"/>
  <c r="AT110" i="11" s="1"/>
  <c r="W24" i="11"/>
  <c r="N28" i="11"/>
  <c r="N27" i="11"/>
  <c r="N111" i="11" s="1"/>
  <c r="I27" i="11"/>
  <c r="I111" i="11" s="1"/>
  <c r="AS27" i="11"/>
  <c r="AS111" i="11" s="1"/>
  <c r="AE80" i="11"/>
  <c r="AE123" i="11" s="1"/>
  <c r="AE81" i="11"/>
  <c r="Q80" i="11"/>
  <c r="Q123" i="11" s="1"/>
  <c r="AO81" i="11"/>
  <c r="I84" i="11"/>
  <c r="I124" i="11" s="1"/>
  <c r="AD85" i="11"/>
  <c r="AV85" i="11"/>
  <c r="K92" i="11"/>
  <c r="K126" i="11" s="1"/>
  <c r="AA42" i="11"/>
  <c r="AA114" i="11" s="1"/>
  <c r="AS42" i="11"/>
  <c r="AS114" i="11" s="1"/>
  <c r="V46" i="11"/>
  <c r="V115" i="11" s="1"/>
  <c r="AG47" i="11"/>
  <c r="AE23" i="11"/>
  <c r="AE110" i="11" s="1"/>
  <c r="AN24" i="11"/>
  <c r="O27" i="11"/>
  <c r="O111" i="11" s="1"/>
  <c r="O28" i="11"/>
  <c r="O129" i="11" s="1"/>
  <c r="AA27" i="11"/>
  <c r="AA111" i="11" s="1"/>
  <c r="AA28" i="11"/>
  <c r="AA129" i="11" s="1"/>
  <c r="AM27" i="11"/>
  <c r="AM111" i="11" s="1"/>
  <c r="AM28" i="11"/>
  <c r="O84" i="11"/>
  <c r="O124" i="11" s="1"/>
  <c r="J84" i="11"/>
  <c r="J124" i="11" s="1"/>
  <c r="AE84" i="11"/>
  <c r="AE124" i="11" s="1"/>
  <c r="L85" i="11"/>
  <c r="W89" i="11"/>
  <c r="AO89" i="11"/>
  <c r="P92" i="11"/>
  <c r="P126" i="11" s="1"/>
  <c r="AB92" i="11"/>
  <c r="AB126" i="11" s="1"/>
  <c r="AB93" i="11"/>
  <c r="AN92" i="11"/>
  <c r="AN126" i="11" s="1"/>
  <c r="L92" i="11"/>
  <c r="L126" i="11" s="1"/>
  <c r="AF92" i="11"/>
  <c r="AF126" i="11" s="1"/>
  <c r="J42" i="11"/>
  <c r="J114" i="11" s="1"/>
  <c r="AB42" i="11"/>
  <c r="AB114" i="11" s="1"/>
  <c r="AT42" i="11"/>
  <c r="AT114" i="11" s="1"/>
  <c r="S47" i="11"/>
  <c r="S46" i="11"/>
  <c r="S115" i="11" s="1"/>
  <c r="AE46" i="11"/>
  <c r="AE115" i="11" s="1"/>
  <c r="W46" i="11"/>
  <c r="W115" i="11" s="1"/>
  <c r="M47" i="11"/>
  <c r="AD55" i="11"/>
  <c r="AM46" i="11"/>
  <c r="AM115" i="11" s="1"/>
  <c r="AP80" i="11"/>
  <c r="AP123" i="11" s="1"/>
  <c r="AD80" i="11"/>
  <c r="AD123" i="11" s="1"/>
  <c r="R80" i="11"/>
  <c r="R123" i="11" s="1"/>
  <c r="AM80" i="11"/>
  <c r="AM123" i="11" s="1"/>
  <c r="AN88" i="11"/>
  <c r="AN125" i="11" s="1"/>
  <c r="AB88" i="11"/>
  <c r="AB125" i="11" s="1"/>
  <c r="P88" i="11"/>
  <c r="P125" i="11" s="1"/>
  <c r="AM47" i="11"/>
  <c r="L50" i="11"/>
  <c r="L116" i="11" s="1"/>
  <c r="Q50" i="11"/>
  <c r="Q116" i="11" s="1"/>
  <c r="X50" i="11"/>
  <c r="X116" i="11" s="1"/>
  <c r="AO50" i="11"/>
  <c r="AO116" i="11" s="1"/>
  <c r="S51" i="11"/>
  <c r="S63" i="11"/>
  <c r="S62" i="11"/>
  <c r="S119" i="11" s="1"/>
  <c r="AE63" i="11"/>
  <c r="AE62" i="11"/>
  <c r="AE119" i="11" s="1"/>
  <c r="U23" i="11"/>
  <c r="U110" i="11" s="1"/>
  <c r="W80" i="11"/>
  <c r="W123" i="11" s="1"/>
  <c r="I88" i="11"/>
  <c r="I125" i="11" s="1"/>
  <c r="Y88" i="11"/>
  <c r="Y125" i="11" s="1"/>
  <c r="AL50" i="11"/>
  <c r="AL116" i="11" s="1"/>
  <c r="AP50" i="11"/>
  <c r="AP116" i="11" s="1"/>
  <c r="U54" i="11"/>
  <c r="U117" i="11" s="1"/>
  <c r="AG55" i="11"/>
  <c r="Z80" i="11"/>
  <c r="Z123" i="11" s="1"/>
  <c r="J88" i="11"/>
  <c r="J125" i="11" s="1"/>
  <c r="Z88" i="11"/>
  <c r="Z125" i="11" s="1"/>
  <c r="J92" i="11"/>
  <c r="J126" i="11" s="1"/>
  <c r="V92" i="11"/>
  <c r="V126" i="11" s="1"/>
  <c r="AH92" i="11"/>
  <c r="AH126" i="11" s="1"/>
  <c r="AT92" i="11"/>
  <c r="AT126" i="11" s="1"/>
  <c r="AA50" i="11"/>
  <c r="AA116" i="11" s="1"/>
  <c r="K59" i="11"/>
  <c r="K58" i="11"/>
  <c r="K118" i="11" s="1"/>
  <c r="W58" i="11"/>
  <c r="W118" i="11" s="1"/>
  <c r="AU58" i="11"/>
  <c r="AU118" i="11" s="1"/>
  <c r="W59" i="11"/>
  <c r="V62" i="11"/>
  <c r="V119" i="11" s="1"/>
  <c r="V63" i="11"/>
  <c r="AK58" i="11"/>
  <c r="AK118" i="11" s="1"/>
  <c r="AK59" i="11"/>
  <c r="AT58" i="11"/>
  <c r="AT118" i="11" s="1"/>
  <c r="AH58" i="11"/>
  <c r="AH118" i="11" s="1"/>
  <c r="V58" i="11"/>
  <c r="V118" i="11" s="1"/>
  <c r="J58" i="11"/>
  <c r="J118" i="11" s="1"/>
  <c r="AA58" i="11"/>
  <c r="AA118" i="11" s="1"/>
  <c r="AP58" i="11"/>
  <c r="AP118" i="11" s="1"/>
  <c r="AT46" i="11"/>
  <c r="AT115" i="11" s="1"/>
  <c r="AE50" i="11"/>
  <c r="AE116" i="11" s="1"/>
  <c r="AE51" i="11"/>
  <c r="AQ50" i="11"/>
  <c r="AQ116" i="11" s="1"/>
  <c r="AQ51" i="11"/>
  <c r="O50" i="11"/>
  <c r="O116" i="11" s="1"/>
  <c r="AD58" i="11"/>
  <c r="AD118" i="11" s="1"/>
  <c r="AI58" i="11"/>
  <c r="AI118" i="11" s="1"/>
  <c r="Q59" i="11"/>
  <c r="Q58" i="11"/>
  <c r="Q118" i="11" s="1"/>
  <c r="AM58" i="11"/>
  <c r="AM118" i="11" s="1"/>
  <c r="AF58" i="11"/>
  <c r="AF118" i="11" s="1"/>
  <c r="N58" i="11"/>
  <c r="N118" i="11" s="1"/>
  <c r="Z58" i="11"/>
  <c r="Z118" i="11" s="1"/>
  <c r="AL58" i="11"/>
  <c r="AL118" i="11" s="1"/>
  <c r="T63" i="11"/>
  <c r="T62" i="11"/>
  <c r="T119" i="11" s="1"/>
  <c r="AF63" i="11"/>
  <c r="AF62" i="11"/>
  <c r="AF119" i="11" s="1"/>
  <c r="O58" i="11"/>
  <c r="O118" i="11" s="1"/>
  <c r="AH62" i="11"/>
  <c r="AH119" i="11" s="1"/>
  <c r="AH63" i="11"/>
  <c r="AC59" i="11"/>
  <c r="AC58" i="11"/>
  <c r="AC118" i="11" s="1"/>
  <c r="R58" i="11"/>
  <c r="R118" i="11" s="1"/>
  <c r="AE59" i="11"/>
  <c r="T58" i="11"/>
  <c r="T118" i="11" s="1"/>
  <c r="AQ58" i="11"/>
  <c r="AQ118" i="11" s="1"/>
  <c r="I59" i="11"/>
  <c r="I58" i="11"/>
  <c r="I118" i="11" s="1"/>
  <c r="U59" i="11"/>
  <c r="U58" i="11"/>
  <c r="U118" i="11" s="1"/>
  <c r="AG59" i="11"/>
  <c r="AG58" i="11"/>
  <c r="AG118" i="11" s="1"/>
  <c r="AS59" i="11"/>
  <c r="AS58" i="11"/>
  <c r="AS118" i="11" s="1"/>
  <c r="N59" i="11"/>
  <c r="N62" i="11"/>
  <c r="N119" i="11" s="1"/>
  <c r="Z62" i="11"/>
  <c r="Z119" i="11" s="1"/>
  <c r="AL62" i="11"/>
  <c r="AL119" i="11" s="1"/>
  <c r="AT63" i="11"/>
  <c r="O62" i="11"/>
  <c r="O119" i="11" s="1"/>
  <c r="AA62" i="11"/>
  <c r="AA119" i="11" s="1"/>
  <c r="AM62" i="11"/>
  <c r="AM119" i="11" s="1"/>
  <c r="K63" i="11"/>
  <c r="W63" i="11"/>
  <c r="AI63" i="11"/>
  <c r="AU63" i="11"/>
  <c r="AO58" i="11"/>
  <c r="AO118" i="11" s="1"/>
  <c r="P62" i="11"/>
  <c r="P119" i="11" s="1"/>
  <c r="AB62" i="11"/>
  <c r="AB119" i="11" s="1"/>
  <c r="AN62" i="11"/>
  <c r="AN119" i="11" s="1"/>
  <c r="L63" i="11"/>
  <c r="X63" i="11"/>
  <c r="AJ63" i="11"/>
  <c r="AV63" i="11"/>
  <c r="Q62" i="11"/>
  <c r="Q119" i="11" s="1"/>
  <c r="AC62" i="11"/>
  <c r="AC119" i="11" s="1"/>
  <c r="AO62" i="11"/>
  <c r="AO119" i="11" s="1"/>
  <c r="M63" i="11"/>
  <c r="Y63" i="11"/>
  <c r="AK63" i="11"/>
  <c r="R62" i="11"/>
  <c r="R119" i="11" s="1"/>
  <c r="AD62" i="11"/>
  <c r="AD119" i="11" s="1"/>
  <c r="AP62" i="11"/>
  <c r="AP119" i="11" s="1"/>
  <c r="AQ62" i="11"/>
  <c r="AQ119" i="11" s="1"/>
  <c r="AR62" i="11"/>
  <c r="AR119" i="11" s="1"/>
  <c r="U62" i="11"/>
  <c r="U119" i="11" s="1"/>
  <c r="AG62" i="11"/>
  <c r="AG119" i="11" s="1"/>
  <c r="AS62" i="11"/>
  <c r="AS119" i="11" s="1"/>
  <c r="I129" i="11" l="1"/>
  <c r="Z129" i="11"/>
  <c r="AT129" i="11"/>
  <c r="AL129" i="11"/>
  <c r="AK129" i="11"/>
  <c r="T129" i="11"/>
  <c r="S129" i="11"/>
  <c r="U129" i="11"/>
  <c r="L129" i="11"/>
  <c r="X129" i="11"/>
  <c r="Y129" i="11"/>
  <c r="AP129" i="11"/>
  <c r="AI129" i="11"/>
  <c r="AJ129" i="11"/>
  <c r="AQ129" i="11"/>
  <c r="M129" i="11"/>
  <c r="Q129" i="11"/>
  <c r="AU129" i="11"/>
  <c r="AF129" i="11"/>
  <c r="P129" i="11"/>
  <c r="V129" i="11"/>
  <c r="AC129" i="11"/>
  <c r="N129" i="11"/>
  <c r="AM129" i="11"/>
  <c r="W129" i="11"/>
  <c r="AG129" i="11"/>
  <c r="R129" i="11"/>
  <c r="AR129" i="11"/>
  <c r="AD129" i="11"/>
  <c r="K129" i="11"/>
  <c r="AS129" i="11"/>
  <c r="AH129" i="11"/>
  <c r="AV129" i="11"/>
  <c r="AO129" i="11"/>
  <c r="AN129" i="11"/>
  <c r="J129" i="11"/>
  <c r="AE129" i="11"/>
  <c r="AB129" i="11"/>
  <c r="C126" i="11"/>
  <c r="C118" i="11"/>
  <c r="C117" i="11"/>
  <c r="C111" i="11"/>
  <c r="C116" i="11"/>
  <c r="C115" i="11"/>
  <c r="C114" i="11"/>
  <c r="C123" i="11"/>
  <c r="C125" i="11"/>
  <c r="C110" i="11"/>
  <c r="C119" i="11"/>
  <c r="C124" i="11"/>
  <c r="C129" i="11" l="1"/>
  <c r="D129" i="11" s="1"/>
  <c r="D116" i="11"/>
  <c r="D111" i="11"/>
  <c r="D117" i="11"/>
  <c r="D118" i="11"/>
  <c r="D110" i="11"/>
  <c r="D115" i="11"/>
  <c r="D126" i="11"/>
  <c r="D125" i="11"/>
  <c r="D124" i="11"/>
  <c r="D119" i="11"/>
  <c r="D123" i="11"/>
  <c r="D114" i="11"/>
  <c r="C52" i="3" l="1"/>
  <c r="D17" i="3" l="1"/>
  <c r="D19" i="9" l="1"/>
  <c r="I2" i="2"/>
  <c r="H95" i="2"/>
  <c r="BE114" i="2"/>
  <c r="BD114" i="2"/>
  <c r="BC114" i="2"/>
  <c r="BB114" i="2"/>
  <c r="BA114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AJ17" i="2"/>
  <c r="AF21" i="3" s="1"/>
  <c r="AK17" i="2"/>
  <c r="AG21" i="3" s="1"/>
  <c r="AL17" i="2"/>
  <c r="AH21" i="3" s="1"/>
  <c r="AM17" i="2"/>
  <c r="AI21" i="3" s="1"/>
  <c r="AN17" i="2"/>
  <c r="AJ21" i="3" s="1"/>
  <c r="AO17" i="2"/>
  <c r="AK21" i="3" s="1"/>
  <c r="AP17" i="2"/>
  <c r="AL21" i="3" s="1"/>
  <c r="AQ17" i="2"/>
  <c r="AM21" i="3" s="1"/>
  <c r="AR17" i="2"/>
  <c r="AN21" i="3" s="1"/>
  <c r="AS17" i="2"/>
  <c r="AO21" i="3" s="1"/>
  <c r="AT17" i="2"/>
  <c r="AP21" i="3" s="1"/>
  <c r="AU17" i="2"/>
  <c r="AQ21" i="3" s="1"/>
  <c r="AV17" i="2"/>
  <c r="AR21" i="3" s="1"/>
  <c r="AW17" i="2"/>
  <c r="AS21" i="3" s="1"/>
  <c r="AX17" i="2"/>
  <c r="AT21" i="3" s="1"/>
  <c r="AY17" i="2"/>
  <c r="AU21" i="3" s="1"/>
  <c r="AZ17" i="2"/>
  <c r="AV21" i="3" s="1"/>
  <c r="BA17" i="2"/>
  <c r="AW21" i="3" s="1"/>
  <c r="BB17" i="2"/>
  <c r="AX21" i="3" s="1"/>
  <c r="BC17" i="2"/>
  <c r="AY21" i="3" s="1"/>
  <c r="BD17" i="2"/>
  <c r="AZ21" i="3" s="1"/>
  <c r="BE17" i="2"/>
  <c r="BA21" i="3" s="1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AJ136" i="2"/>
  <c r="AK136" i="2"/>
  <c r="AG31" i="3" s="1"/>
  <c r="AL136" i="2"/>
  <c r="AH31" i="3" s="1"/>
  <c r="AM136" i="2"/>
  <c r="AI31" i="3" s="1"/>
  <c r="AN136" i="2"/>
  <c r="AO136" i="2"/>
  <c r="AP136" i="2"/>
  <c r="AL31" i="3" s="1"/>
  <c r="AQ136" i="2"/>
  <c r="AM31" i="3" s="1"/>
  <c r="AR136" i="2"/>
  <c r="AN31" i="3" s="1"/>
  <c r="AS136" i="2"/>
  <c r="AT136" i="2"/>
  <c r="AU136" i="2"/>
  <c r="AQ31" i="3" s="1"/>
  <c r="AV136" i="2"/>
  <c r="AR31" i="3" s="1"/>
  <c r="AW136" i="2"/>
  <c r="AS31" i="3" s="1"/>
  <c r="AX136" i="2"/>
  <c r="AT31" i="3" s="1"/>
  <c r="AY136" i="2"/>
  <c r="AU31" i="3" s="1"/>
  <c r="AZ136" i="2"/>
  <c r="AV31" i="3" s="1"/>
  <c r="BA136" i="2"/>
  <c r="BB136" i="2"/>
  <c r="AX31" i="3" s="1"/>
  <c r="BC136" i="2"/>
  <c r="AY31" i="3" s="1"/>
  <c r="BD136" i="2"/>
  <c r="AZ31" i="3" s="1"/>
  <c r="BE136" i="2"/>
  <c r="BA31" i="3" s="1"/>
  <c r="AJ159" i="2"/>
  <c r="AK159" i="2"/>
  <c r="AG32" i="3" s="1"/>
  <c r="AL159" i="2"/>
  <c r="AH32" i="3" s="1"/>
  <c r="AM159" i="2"/>
  <c r="AI32" i="3" s="1"/>
  <c r="AN159" i="2"/>
  <c r="AJ32" i="3" s="1"/>
  <c r="AO159" i="2"/>
  <c r="AK32" i="3" s="1"/>
  <c r="AP159" i="2"/>
  <c r="AQ159" i="2"/>
  <c r="AM32" i="3" s="1"/>
  <c r="AR159" i="2"/>
  <c r="AN32" i="3" s="1"/>
  <c r="AS159" i="2"/>
  <c r="AO32" i="3" s="1"/>
  <c r="AT159" i="2"/>
  <c r="AP32" i="3" s="1"/>
  <c r="AU159" i="2"/>
  <c r="AQ32" i="3" s="1"/>
  <c r="AV159" i="2"/>
  <c r="AW159" i="2"/>
  <c r="AS32" i="3" s="1"/>
  <c r="AX159" i="2"/>
  <c r="AT32" i="3" s="1"/>
  <c r="AY159" i="2"/>
  <c r="AU32" i="3" s="1"/>
  <c r="AZ159" i="2"/>
  <c r="AV32" i="3" s="1"/>
  <c r="BA159" i="2"/>
  <c r="AW32" i="3" s="1"/>
  <c r="BB159" i="2"/>
  <c r="AX32" i="3" s="1"/>
  <c r="BC159" i="2"/>
  <c r="AY32" i="3" s="1"/>
  <c r="BD159" i="2"/>
  <c r="AZ32" i="3" s="1"/>
  <c r="BE159" i="2"/>
  <c r="BA32" i="3" s="1"/>
  <c r="AJ179" i="2"/>
  <c r="AK179" i="2"/>
  <c r="AL179" i="2"/>
  <c r="AH33" i="3" s="1"/>
  <c r="AG19" i="8" s="1"/>
  <c r="AM179" i="2"/>
  <c r="AI33" i="3" s="1"/>
  <c r="AH19" i="8" s="1"/>
  <c r="AN179" i="2"/>
  <c r="AJ33" i="3" s="1"/>
  <c r="AI19" i="8" s="1"/>
  <c r="AO179" i="2"/>
  <c r="AK33" i="3" s="1"/>
  <c r="AJ19" i="8" s="1"/>
  <c r="AP179" i="2"/>
  <c r="AL33" i="3" s="1"/>
  <c r="AK19" i="8" s="1"/>
  <c r="AQ179" i="2"/>
  <c r="AM33" i="3" s="1"/>
  <c r="AL19" i="8" s="1"/>
  <c r="AR179" i="2"/>
  <c r="AN33" i="3" s="1"/>
  <c r="AM19" i="8" s="1"/>
  <c r="AS179" i="2"/>
  <c r="AO33" i="3" s="1"/>
  <c r="AN19" i="8" s="1"/>
  <c r="AT179" i="2"/>
  <c r="AP33" i="3" s="1"/>
  <c r="AO19" i="8" s="1"/>
  <c r="AU179" i="2"/>
  <c r="AQ33" i="3" s="1"/>
  <c r="AP19" i="8" s="1"/>
  <c r="AV179" i="2"/>
  <c r="AR33" i="3" s="1"/>
  <c r="AQ19" i="8" s="1"/>
  <c r="AW179" i="2"/>
  <c r="AS33" i="3" s="1"/>
  <c r="AR19" i="8" s="1"/>
  <c r="AX179" i="2"/>
  <c r="AT33" i="3" s="1"/>
  <c r="AS19" i="8" s="1"/>
  <c r="AY179" i="2"/>
  <c r="AU33" i="3" s="1"/>
  <c r="AT19" i="8" s="1"/>
  <c r="AZ179" i="2"/>
  <c r="AV33" i="3" s="1"/>
  <c r="AU19" i="8" s="1"/>
  <c r="BA179" i="2"/>
  <c r="AW33" i="3" s="1"/>
  <c r="AV19" i="8" s="1"/>
  <c r="BB179" i="2"/>
  <c r="AX33" i="3" s="1"/>
  <c r="AW19" i="8" s="1"/>
  <c r="BC179" i="2"/>
  <c r="AY33" i="3" s="1"/>
  <c r="AX19" i="8" s="1"/>
  <c r="BD179" i="2"/>
  <c r="AZ33" i="3" s="1"/>
  <c r="AY19" i="8" s="1"/>
  <c r="BE179" i="2"/>
  <c r="BA33" i="3" s="1"/>
  <c r="AZ19" i="8" s="1"/>
  <c r="C17" i="8"/>
  <c r="D17" i="8" l="1"/>
  <c r="BG114" i="2"/>
  <c r="H3" i="5"/>
  <c r="E18" i="3"/>
  <c r="BA24" i="3"/>
  <c r="AO24" i="3"/>
  <c r="J23" i="3"/>
  <c r="V23" i="3"/>
  <c r="AH23" i="3"/>
  <c r="AT23" i="3"/>
  <c r="AZ24" i="3"/>
  <c r="K23" i="3"/>
  <c r="W23" i="3"/>
  <c r="AI23" i="3"/>
  <c r="AU23" i="3"/>
  <c r="AA23" i="3"/>
  <c r="AN23" i="3"/>
  <c r="AG23" i="3"/>
  <c r="AY24" i="3"/>
  <c r="AM24" i="3"/>
  <c r="L23" i="3"/>
  <c r="X23" i="3"/>
  <c r="AJ23" i="3"/>
  <c r="AM23" i="3"/>
  <c r="I23" i="3"/>
  <c r="AS23" i="3"/>
  <c r="AN24" i="3"/>
  <c r="AX24" i="3"/>
  <c r="AL24" i="3"/>
  <c r="AV24" i="3"/>
  <c r="AJ24" i="3"/>
  <c r="O23" i="3"/>
  <c r="AI24" i="3"/>
  <c r="P23" i="3"/>
  <c r="AP24" i="3"/>
  <c r="U23" i="3"/>
  <c r="AW24" i="3"/>
  <c r="AK24" i="3"/>
  <c r="N23" i="3"/>
  <c r="Z23" i="3"/>
  <c r="AL23" i="3"/>
  <c r="AX23" i="3"/>
  <c r="AY23" i="3"/>
  <c r="AZ23" i="3"/>
  <c r="AT24" i="3"/>
  <c r="AH24" i="3"/>
  <c r="E23" i="3"/>
  <c r="Q23" i="3"/>
  <c r="AC23" i="3"/>
  <c r="AO23" i="3"/>
  <c r="BA23" i="3"/>
  <c r="F23" i="3"/>
  <c r="R23" i="3"/>
  <c r="AD23" i="3"/>
  <c r="AP23" i="3"/>
  <c r="D23" i="3"/>
  <c r="AG24" i="3"/>
  <c r="AR24" i="3"/>
  <c r="AF24" i="3"/>
  <c r="G23" i="3"/>
  <c r="S23" i="3"/>
  <c r="AE23" i="3"/>
  <c r="AQ23" i="3"/>
  <c r="J2" i="2"/>
  <c r="AU24" i="3"/>
  <c r="AB23" i="3"/>
  <c r="AS24" i="3"/>
  <c r="AQ24" i="3"/>
  <c r="H23" i="3"/>
  <c r="T23" i="3"/>
  <c r="AF23" i="3"/>
  <c r="AR23" i="3"/>
  <c r="AQ116" i="2"/>
  <c r="BC116" i="2"/>
  <c r="H116" i="2"/>
  <c r="AN116" i="2"/>
  <c r="AZ116" i="2"/>
  <c r="AO116" i="2"/>
  <c r="BA116" i="2"/>
  <c r="AV23" i="3"/>
  <c r="AY116" i="2"/>
  <c r="AM116" i="2"/>
  <c r="AX116" i="2"/>
  <c r="AL116" i="2"/>
  <c r="AW23" i="3"/>
  <c r="AK23" i="3"/>
  <c r="AK42" i="3" s="1"/>
  <c r="Y23" i="3"/>
  <c r="M23" i="3"/>
  <c r="AW116" i="2"/>
  <c r="AK116" i="2"/>
  <c r="AV116" i="2"/>
  <c r="AJ116" i="2"/>
  <c r="AU116" i="2"/>
  <c r="AT116" i="2"/>
  <c r="BE116" i="2"/>
  <c r="AS116" i="2"/>
  <c r="BD116" i="2"/>
  <c r="AR116" i="2"/>
  <c r="BB116" i="2"/>
  <c r="AP116" i="2"/>
  <c r="AW41" i="2"/>
  <c r="AK41" i="2"/>
  <c r="AP181" i="2"/>
  <c r="AN181" i="2"/>
  <c r="BA181" i="2"/>
  <c r="AO181" i="2"/>
  <c r="BD41" i="2"/>
  <c r="AR41" i="2"/>
  <c r="AV41" i="2"/>
  <c r="AY41" i="2"/>
  <c r="AM41" i="2"/>
  <c r="AV181" i="2"/>
  <c r="AJ181" i="2"/>
  <c r="AT181" i="2"/>
  <c r="AZ41" i="2"/>
  <c r="AK181" i="2"/>
  <c r="AX181" i="2"/>
  <c r="AJ41" i="2"/>
  <c r="AR32" i="3"/>
  <c r="AR34" i="3" s="1"/>
  <c r="BE41" i="2"/>
  <c r="AS41" i="2"/>
  <c r="AL181" i="2"/>
  <c r="AN41" i="2"/>
  <c r="AZ181" i="2"/>
  <c r="AX41" i="2"/>
  <c r="AL41" i="2"/>
  <c r="AT41" i="2"/>
  <c r="AL32" i="3"/>
  <c r="AL34" i="3" s="1"/>
  <c r="AP31" i="3"/>
  <c r="AP34" i="3" s="1"/>
  <c r="BB181" i="2"/>
  <c r="AJ31" i="3"/>
  <c r="AJ34" i="3" s="1"/>
  <c r="AY181" i="2"/>
  <c r="AU41" i="2"/>
  <c r="AS181" i="2"/>
  <c r="BC41" i="2"/>
  <c r="AQ41" i="2"/>
  <c r="BB41" i="2"/>
  <c r="AM181" i="2"/>
  <c r="BC181" i="2"/>
  <c r="AQ181" i="2"/>
  <c r="BA41" i="2"/>
  <c r="AO41" i="2"/>
  <c r="AP41" i="2"/>
  <c r="AU181" i="2"/>
  <c r="AW31" i="3"/>
  <c r="AW34" i="3" s="1"/>
  <c r="AK31" i="3"/>
  <c r="AK34" i="3" s="1"/>
  <c r="AG33" i="3"/>
  <c r="AF19" i="8" s="1"/>
  <c r="BE181" i="2"/>
  <c r="BD181" i="2"/>
  <c r="AR181" i="2"/>
  <c r="AO31" i="3"/>
  <c r="AO34" i="3" s="1"/>
  <c r="AW181" i="2"/>
  <c r="AN34" i="3"/>
  <c r="AZ34" i="3"/>
  <c r="AS34" i="3"/>
  <c r="AX34" i="3"/>
  <c r="AT34" i="3"/>
  <c r="AH34" i="3"/>
  <c r="AQ34" i="3"/>
  <c r="BA34" i="3"/>
  <c r="AY34" i="3"/>
  <c r="AM34" i="3"/>
  <c r="AV34" i="3"/>
  <c r="AU34" i="3"/>
  <c r="AI34" i="3"/>
  <c r="E17" i="8" l="1"/>
  <c r="AL42" i="3"/>
  <c r="C50" i="12"/>
  <c r="C51" i="12"/>
  <c r="AW42" i="3"/>
  <c r="C20" i="12"/>
  <c r="C19" i="12"/>
  <c r="I3" i="5"/>
  <c r="F18" i="3"/>
  <c r="AI42" i="3"/>
  <c r="AR42" i="3"/>
  <c r="AT42" i="3"/>
  <c r="AS42" i="3"/>
  <c r="AO42" i="3"/>
  <c r="AJ42" i="3"/>
  <c r="AV42" i="3"/>
  <c r="AY42" i="3"/>
  <c r="AQ42" i="3"/>
  <c r="AU42" i="3"/>
  <c r="AM42" i="3"/>
  <c r="BA42" i="3"/>
  <c r="AX42" i="3"/>
  <c r="AH42" i="3"/>
  <c r="AZ42" i="3"/>
  <c r="AP42" i="3"/>
  <c r="AG42" i="3"/>
  <c r="AN42" i="3"/>
  <c r="AJ119" i="2"/>
  <c r="AG22" i="3"/>
  <c r="AM22" i="3"/>
  <c r="BC119" i="2"/>
  <c r="AJ22" i="3"/>
  <c r="AY119" i="2"/>
  <c r="BA119" i="2"/>
  <c r="AS22" i="3"/>
  <c r="AI22" i="3"/>
  <c r="K2" i="2"/>
  <c r="AK22" i="3"/>
  <c r="BD119" i="2"/>
  <c r="AT119" i="2"/>
  <c r="AV22" i="3"/>
  <c r="AL119" i="2"/>
  <c r="BB119" i="2"/>
  <c r="AX119" i="2"/>
  <c r="AU119" i="2"/>
  <c r="AO22" i="3"/>
  <c r="AV119" i="2"/>
  <c r="AP119" i="2"/>
  <c r="BE119" i="2"/>
  <c r="AR119" i="2"/>
  <c r="AW119" i="2"/>
  <c r="AM119" i="2"/>
  <c r="BA22" i="3"/>
  <c r="AK119" i="2"/>
  <c r="AU22" i="3"/>
  <c r="AQ119" i="2"/>
  <c r="AN119" i="2"/>
  <c r="AS119" i="2"/>
  <c r="AZ22" i="3"/>
  <c r="AN22" i="3"/>
  <c r="AR22" i="3"/>
  <c r="AZ119" i="2"/>
  <c r="AH22" i="3"/>
  <c r="AX22" i="3"/>
  <c r="AY22" i="3"/>
  <c r="AT22" i="3"/>
  <c r="AO119" i="2"/>
  <c r="AL22" i="3"/>
  <c r="AW22" i="3"/>
  <c r="AQ22" i="3"/>
  <c r="AP22" i="3"/>
  <c r="AG34" i="3"/>
  <c r="F17" i="8" l="1"/>
  <c r="E18" i="8"/>
  <c r="J3" i="5"/>
  <c r="G18" i="3"/>
  <c r="AH43" i="3"/>
  <c r="AK43" i="3"/>
  <c r="AR43" i="3"/>
  <c r="AN43" i="3"/>
  <c r="AI43" i="3"/>
  <c r="AP43" i="3"/>
  <c r="AZ43" i="3"/>
  <c r="AS43" i="3"/>
  <c r="AQ43" i="3"/>
  <c r="AW43" i="3"/>
  <c r="AL43" i="3"/>
  <c r="AU43" i="3"/>
  <c r="AJ43" i="3"/>
  <c r="AT43" i="3"/>
  <c r="AM43" i="3"/>
  <c r="AO43" i="3"/>
  <c r="AY43" i="3"/>
  <c r="BA43" i="3"/>
  <c r="BA63" i="3" s="1"/>
  <c r="AV43" i="3"/>
  <c r="AG43" i="3"/>
  <c r="AX43" i="3"/>
  <c r="AS25" i="3"/>
  <c r="AN25" i="3"/>
  <c r="AJ25" i="3"/>
  <c r="AO25" i="3"/>
  <c r="AW25" i="3"/>
  <c r="AY25" i="3"/>
  <c r="AH25" i="3"/>
  <c r="AR25" i="3"/>
  <c r="AP25" i="3"/>
  <c r="AZ25" i="3"/>
  <c r="AU25" i="3"/>
  <c r="AQ25" i="3"/>
  <c r="AL25" i="3"/>
  <c r="AM25" i="3"/>
  <c r="AV25" i="3"/>
  <c r="AG25" i="3"/>
  <c r="AT25" i="3"/>
  <c r="AK25" i="3"/>
  <c r="AX25" i="3"/>
  <c r="AI25" i="3"/>
  <c r="L2" i="2"/>
  <c r="BA25" i="3"/>
  <c r="G17" i="8" l="1"/>
  <c r="F18" i="8"/>
  <c r="K3" i="5"/>
  <c r="H18" i="3"/>
  <c r="AQ63" i="3"/>
  <c r="AT63" i="3"/>
  <c r="AO63" i="3"/>
  <c r="AY63" i="3"/>
  <c r="AU63" i="3"/>
  <c r="AK63" i="3"/>
  <c r="AW63" i="3"/>
  <c r="AV63" i="3"/>
  <c r="AG63" i="3"/>
  <c r="AZ63" i="3"/>
  <c r="AP63" i="3"/>
  <c r="AJ63" i="3"/>
  <c r="AI63" i="3"/>
  <c r="AM63" i="3"/>
  <c r="AR63" i="3"/>
  <c r="AN63" i="3"/>
  <c r="AX63" i="3"/>
  <c r="AL63" i="3"/>
  <c r="AH63" i="3"/>
  <c r="AS63" i="3"/>
  <c r="M2" i="2"/>
  <c r="H17" i="8" l="1"/>
  <c r="G18" i="8"/>
  <c r="L3" i="5"/>
  <c r="I18" i="3"/>
  <c r="N2" i="2"/>
  <c r="I17" i="8" l="1"/>
  <c r="H18" i="8"/>
  <c r="M3" i="5"/>
  <c r="J18" i="3"/>
  <c r="O2" i="2"/>
  <c r="J17" i="8" l="1"/>
  <c r="I18" i="8"/>
  <c r="N3" i="5"/>
  <c r="K18" i="3"/>
  <c r="P2" i="2"/>
  <c r="K17" i="8" l="1"/>
  <c r="J18" i="8"/>
  <c r="O3" i="5"/>
  <c r="L18" i="3"/>
  <c r="Q2" i="2"/>
  <c r="L17" i="8" l="1"/>
  <c r="K18" i="8"/>
  <c r="P3" i="5"/>
  <c r="M18" i="3"/>
  <c r="R2" i="2"/>
  <c r="M17" i="8" l="1"/>
  <c r="L18" i="8"/>
  <c r="Q3" i="5"/>
  <c r="N18" i="3"/>
  <c r="S2" i="2"/>
  <c r="N17" i="8" l="1"/>
  <c r="M18" i="8"/>
  <c r="R3" i="5"/>
  <c r="O18" i="3"/>
  <c r="T2" i="2"/>
  <c r="O17" i="8" l="1"/>
  <c r="N18" i="8"/>
  <c r="S3" i="5"/>
  <c r="P18" i="3"/>
  <c r="U2" i="2"/>
  <c r="P17" i="8" l="1"/>
  <c r="O18" i="8"/>
  <c r="T3" i="5"/>
  <c r="Q18" i="3"/>
  <c r="V2" i="2"/>
  <c r="Q17" i="8" l="1"/>
  <c r="P18" i="8"/>
  <c r="U3" i="5"/>
  <c r="R18" i="3"/>
  <c r="W2" i="2"/>
  <c r="R17" i="8" l="1"/>
  <c r="Q18" i="8"/>
  <c r="V3" i="5"/>
  <c r="S18" i="3"/>
  <c r="X2" i="2"/>
  <c r="S17" i="8" l="1"/>
  <c r="R18" i="8"/>
  <c r="W3" i="5"/>
  <c r="T18" i="3"/>
  <c r="Y2" i="2"/>
  <c r="T17" i="8" l="1"/>
  <c r="S18" i="8"/>
  <c r="X3" i="5"/>
  <c r="U18" i="3"/>
  <c r="Z2" i="2"/>
  <c r="U17" i="8" l="1"/>
  <c r="T18" i="8"/>
  <c r="Y3" i="5"/>
  <c r="V18" i="3"/>
  <c r="AA2" i="2"/>
  <c r="V17" i="8" l="1"/>
  <c r="U18" i="8"/>
  <c r="Z3" i="5"/>
  <c r="W18" i="3"/>
  <c r="AB2" i="2"/>
  <c r="W17" i="8" l="1"/>
  <c r="V18" i="8"/>
  <c r="AA3" i="5"/>
  <c r="X18" i="3"/>
  <c r="AC2" i="2"/>
  <c r="X17" i="8" l="1"/>
  <c r="W18" i="8"/>
  <c r="AB3" i="5"/>
  <c r="Y18" i="3"/>
  <c r="AD2" i="2"/>
  <c r="Y17" i="8" l="1"/>
  <c r="X18" i="8"/>
  <c r="AC3" i="5"/>
  <c r="Z18" i="3"/>
  <c r="AE2" i="2"/>
  <c r="Z17" i="8" l="1"/>
  <c r="Y18" i="8"/>
  <c r="AD3" i="5"/>
  <c r="AA18" i="3"/>
  <c r="AF2" i="2"/>
  <c r="AA17" i="8" l="1"/>
  <c r="Z18" i="8"/>
  <c r="AE3" i="5"/>
  <c r="AB18" i="3"/>
  <c r="AG2" i="2"/>
  <c r="AB17" i="8" l="1"/>
  <c r="AA18" i="8"/>
  <c r="AF3" i="5"/>
  <c r="AC18" i="3"/>
  <c r="AH2" i="2"/>
  <c r="AC17" i="8" l="1"/>
  <c r="AB18" i="8"/>
  <c r="AG3" i="5"/>
  <c r="AD18" i="3"/>
  <c r="AI2" i="2"/>
  <c r="AD17" i="8" l="1"/>
  <c r="AC18" i="8"/>
  <c r="AH3" i="5"/>
  <c r="AE18" i="3"/>
  <c r="AJ2" i="2"/>
  <c r="AE17" i="8" l="1"/>
  <c r="AD18" i="8"/>
  <c r="AI3" i="5"/>
  <c r="AF18" i="3"/>
  <c r="AK2" i="2"/>
  <c r="AF17" i="8" l="1"/>
  <c r="AE18" i="8"/>
  <c r="AJ3" i="5"/>
  <c r="AG18" i="3"/>
  <c r="AL2" i="2"/>
  <c r="AG17" i="8" l="1"/>
  <c r="AF18" i="8"/>
  <c r="AK3" i="5"/>
  <c r="AH18" i="3"/>
  <c r="AM2" i="2"/>
  <c r="AH17" i="8" l="1"/>
  <c r="AG18" i="8"/>
  <c r="AG21" i="8"/>
  <c r="AL3" i="5"/>
  <c r="AI18" i="3"/>
  <c r="AN2" i="2"/>
  <c r="H1" i="2"/>
  <c r="G10" i="5" s="1"/>
  <c r="AI17" i="8" l="1"/>
  <c r="AH18" i="8"/>
  <c r="AH21" i="8"/>
  <c r="C13" i="12"/>
  <c r="H3" i="2"/>
  <c r="G5" i="5" s="1"/>
  <c r="G2" i="5"/>
  <c r="AM3" i="5"/>
  <c r="AJ18" i="3"/>
  <c r="I16" i="11"/>
  <c r="AO2" i="2"/>
  <c r="I1" i="2"/>
  <c r="E17" i="3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T17" i="3" s="1"/>
  <c r="U17" i="3" s="1"/>
  <c r="V17" i="3" s="1"/>
  <c r="W17" i="3" s="1"/>
  <c r="X17" i="3" s="1"/>
  <c r="Y17" i="3" s="1"/>
  <c r="Z17" i="3" s="1"/>
  <c r="AA17" i="3" s="1"/>
  <c r="AB17" i="3" s="1"/>
  <c r="AC17" i="3" s="1"/>
  <c r="AD17" i="3" s="1"/>
  <c r="AE17" i="3" s="1"/>
  <c r="AF17" i="3" s="1"/>
  <c r="AG17" i="3" s="1"/>
  <c r="I179" i="2"/>
  <c r="J179" i="2"/>
  <c r="K179" i="2"/>
  <c r="L179" i="2"/>
  <c r="M179" i="2"/>
  <c r="N179" i="2"/>
  <c r="O179" i="2"/>
  <c r="P179" i="2"/>
  <c r="Q179" i="2"/>
  <c r="R179" i="2"/>
  <c r="N33" i="3" s="1"/>
  <c r="M19" i="8" s="1"/>
  <c r="S179" i="2"/>
  <c r="O33" i="3" s="1"/>
  <c r="N19" i="8" s="1"/>
  <c r="T179" i="2"/>
  <c r="P33" i="3" s="1"/>
  <c r="O19" i="8" s="1"/>
  <c r="U179" i="2"/>
  <c r="Q33" i="3" s="1"/>
  <c r="P19" i="8" s="1"/>
  <c r="V179" i="2"/>
  <c r="R33" i="3" s="1"/>
  <c r="Q19" i="8" s="1"/>
  <c r="W179" i="2"/>
  <c r="S33" i="3" s="1"/>
  <c r="R19" i="8" s="1"/>
  <c r="X179" i="2"/>
  <c r="T33" i="3" s="1"/>
  <c r="S19" i="8" s="1"/>
  <c r="Y179" i="2"/>
  <c r="U33" i="3" s="1"/>
  <c r="T19" i="8" s="1"/>
  <c r="Z179" i="2"/>
  <c r="V33" i="3" s="1"/>
  <c r="U19" i="8" s="1"/>
  <c r="AA179" i="2"/>
  <c r="W33" i="3" s="1"/>
  <c r="V19" i="8" s="1"/>
  <c r="AB179" i="2"/>
  <c r="X33" i="3" s="1"/>
  <c r="W19" i="8" s="1"/>
  <c r="AC179" i="2"/>
  <c r="Y33" i="3" s="1"/>
  <c r="X19" i="8" s="1"/>
  <c r="AD179" i="2"/>
  <c r="Z33" i="3" s="1"/>
  <c r="Y19" i="8" s="1"/>
  <c r="AE179" i="2"/>
  <c r="AA33" i="3" s="1"/>
  <c r="Z19" i="8" s="1"/>
  <c r="AF179" i="2"/>
  <c r="AB33" i="3" s="1"/>
  <c r="AA19" i="8" s="1"/>
  <c r="AG179" i="2"/>
  <c r="AC33" i="3" s="1"/>
  <c r="AB19" i="8" s="1"/>
  <c r="AH179" i="2"/>
  <c r="AD33" i="3" s="1"/>
  <c r="AC19" i="8" s="1"/>
  <c r="AI179" i="2"/>
  <c r="AE33" i="3" s="1"/>
  <c r="AD19" i="8" s="1"/>
  <c r="AF33" i="3"/>
  <c r="H179" i="2"/>
  <c r="I136" i="2"/>
  <c r="E31" i="3" s="1"/>
  <c r="J136" i="2"/>
  <c r="F31" i="3" s="1"/>
  <c r="K136" i="2"/>
  <c r="G31" i="3" s="1"/>
  <c r="L136" i="2"/>
  <c r="H31" i="3" s="1"/>
  <c r="M136" i="2"/>
  <c r="I31" i="3" s="1"/>
  <c r="N136" i="2"/>
  <c r="J31" i="3" s="1"/>
  <c r="O136" i="2"/>
  <c r="K31" i="3" s="1"/>
  <c r="P136" i="2"/>
  <c r="L31" i="3" s="1"/>
  <c r="Q136" i="2"/>
  <c r="M31" i="3" s="1"/>
  <c r="R136" i="2"/>
  <c r="N31" i="3" s="1"/>
  <c r="S136" i="2"/>
  <c r="O31" i="3" s="1"/>
  <c r="T136" i="2"/>
  <c r="P31" i="3" s="1"/>
  <c r="Q31" i="3"/>
  <c r="V136" i="2"/>
  <c r="R31" i="3" s="1"/>
  <c r="W136" i="2"/>
  <c r="S31" i="3" s="1"/>
  <c r="X136" i="2"/>
  <c r="T31" i="3" s="1"/>
  <c r="Y136" i="2"/>
  <c r="U31" i="3" s="1"/>
  <c r="Z136" i="2"/>
  <c r="V31" i="3" s="1"/>
  <c r="AA136" i="2"/>
  <c r="W31" i="3" s="1"/>
  <c r="AB136" i="2"/>
  <c r="X31" i="3" s="1"/>
  <c r="AC136" i="2"/>
  <c r="Y31" i="3" s="1"/>
  <c r="AD136" i="2"/>
  <c r="Z31" i="3" s="1"/>
  <c r="AE136" i="2"/>
  <c r="AA31" i="3" s="1"/>
  <c r="AF136" i="2"/>
  <c r="AB31" i="3" s="1"/>
  <c r="AG136" i="2"/>
  <c r="AC31" i="3" s="1"/>
  <c r="AH136" i="2"/>
  <c r="AD31" i="3" s="1"/>
  <c r="AI136" i="2"/>
  <c r="AE31" i="3" s="1"/>
  <c r="AF31" i="3"/>
  <c r="H136" i="2"/>
  <c r="I95" i="2"/>
  <c r="BG95" i="2" s="1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D24" i="3"/>
  <c r="C18" i="8" s="1"/>
  <c r="O17" i="2"/>
  <c r="K21" i="3" s="1"/>
  <c r="P17" i="2"/>
  <c r="L21" i="3" s="1"/>
  <c r="Q17" i="2"/>
  <c r="M21" i="3" s="1"/>
  <c r="R17" i="2"/>
  <c r="N21" i="3" s="1"/>
  <c r="S17" i="2"/>
  <c r="O21" i="3" s="1"/>
  <c r="T17" i="2"/>
  <c r="P21" i="3" s="1"/>
  <c r="U17" i="2"/>
  <c r="Q21" i="3" s="1"/>
  <c r="V17" i="2"/>
  <c r="R21" i="3" s="1"/>
  <c r="W17" i="2"/>
  <c r="S21" i="3" s="1"/>
  <c r="X17" i="2"/>
  <c r="T21" i="3" s="1"/>
  <c r="Y17" i="2"/>
  <c r="U21" i="3" s="1"/>
  <c r="Z17" i="2"/>
  <c r="V21" i="3" s="1"/>
  <c r="AA17" i="2"/>
  <c r="W21" i="3" s="1"/>
  <c r="AB17" i="2"/>
  <c r="X21" i="3" s="1"/>
  <c r="AC17" i="2"/>
  <c r="Y21" i="3" s="1"/>
  <c r="AD17" i="2"/>
  <c r="Z21" i="3" s="1"/>
  <c r="AE17" i="2"/>
  <c r="AA21" i="3" s="1"/>
  <c r="AF17" i="2"/>
  <c r="AB21" i="3" s="1"/>
  <c r="AG17" i="2"/>
  <c r="AC21" i="3" s="1"/>
  <c r="AH17" i="2"/>
  <c r="AD21" i="3" s="1"/>
  <c r="AI17" i="2"/>
  <c r="AE21" i="3" s="1"/>
  <c r="AF42" i="3" l="1"/>
  <c r="AE19" i="8"/>
  <c r="G55" i="5"/>
  <c r="AJ17" i="8"/>
  <c r="AI18" i="8"/>
  <c r="AI21" i="8"/>
  <c r="C26" i="12"/>
  <c r="C40" i="12"/>
  <c r="C12" i="12"/>
  <c r="C21" i="12" s="1"/>
  <c r="D20" i="3"/>
  <c r="G33" i="3"/>
  <c r="F19" i="8" s="1"/>
  <c r="F33" i="12"/>
  <c r="F32" i="12"/>
  <c r="F33" i="3"/>
  <c r="E19" i="8" s="1"/>
  <c r="E33" i="12"/>
  <c r="E32" i="12"/>
  <c r="I3" i="2"/>
  <c r="H5" i="5" s="1"/>
  <c r="D13" i="12"/>
  <c r="L33" i="3"/>
  <c r="K19" i="8" s="1"/>
  <c r="K32" i="12"/>
  <c r="K33" i="12"/>
  <c r="K33" i="3"/>
  <c r="J19" i="8" s="1"/>
  <c r="J33" i="12"/>
  <c r="J32" i="12"/>
  <c r="BG136" i="2"/>
  <c r="M33" i="3"/>
  <c r="L19" i="8" s="1"/>
  <c r="L32" i="12"/>
  <c r="L33" i="12"/>
  <c r="J33" i="3"/>
  <c r="I19" i="8" s="1"/>
  <c r="I32" i="12"/>
  <c r="I33" i="12"/>
  <c r="D33" i="3"/>
  <c r="BG179" i="2"/>
  <c r="C33" i="12"/>
  <c r="C32" i="12"/>
  <c r="I33" i="3"/>
  <c r="H19" i="8" s="1"/>
  <c r="H32" i="12"/>
  <c r="H33" i="12"/>
  <c r="H33" i="3"/>
  <c r="G19" i="8" s="1"/>
  <c r="G33" i="12"/>
  <c r="G32" i="12"/>
  <c r="E33" i="3"/>
  <c r="D19" i="8" s="1"/>
  <c r="D32" i="12"/>
  <c r="D33" i="12"/>
  <c r="H2" i="5"/>
  <c r="H55" i="5"/>
  <c r="H10" i="5"/>
  <c r="AN3" i="5"/>
  <c r="AK18" i="3"/>
  <c r="J16" i="11"/>
  <c r="D31" i="3"/>
  <c r="AG64" i="3"/>
  <c r="AF20" i="8"/>
  <c r="AP2" i="2"/>
  <c r="J1" i="2"/>
  <c r="X24" i="3"/>
  <c r="X42" i="3" s="1"/>
  <c r="AB116" i="2"/>
  <c r="V24" i="3"/>
  <c r="V42" i="3" s="1"/>
  <c r="Z116" i="2"/>
  <c r="J24" i="3"/>
  <c r="N116" i="2"/>
  <c r="Z24" i="3"/>
  <c r="Z42" i="3" s="1"/>
  <c r="AD116" i="2"/>
  <c r="N24" i="3"/>
  <c r="N42" i="3" s="1"/>
  <c r="R116" i="2"/>
  <c r="I24" i="3"/>
  <c r="M116" i="2"/>
  <c r="T24" i="3"/>
  <c r="T42" i="3" s="1"/>
  <c r="X116" i="2"/>
  <c r="H24" i="3"/>
  <c r="L116" i="2"/>
  <c r="U24" i="3"/>
  <c r="U42" i="3" s="1"/>
  <c r="Y116" i="2"/>
  <c r="AE24" i="3"/>
  <c r="AE42" i="3" s="1"/>
  <c r="AI116" i="2"/>
  <c r="S24" i="3"/>
  <c r="S42" i="3" s="1"/>
  <c r="W116" i="2"/>
  <c r="G24" i="3"/>
  <c r="K116" i="2"/>
  <c r="AD24" i="3"/>
  <c r="AD42" i="3" s="1"/>
  <c r="AH116" i="2"/>
  <c r="R24" i="3"/>
  <c r="R42" i="3" s="1"/>
  <c r="V116" i="2"/>
  <c r="AC24" i="3"/>
  <c r="AC42" i="3" s="1"/>
  <c r="AG116" i="2"/>
  <c r="Q24" i="3"/>
  <c r="Q42" i="3" s="1"/>
  <c r="U116" i="2"/>
  <c r="E24" i="3"/>
  <c r="D18" i="8" s="1"/>
  <c r="I116" i="2"/>
  <c r="AB24" i="3"/>
  <c r="AB42" i="3" s="1"/>
  <c r="AF116" i="2"/>
  <c r="O24" i="3"/>
  <c r="O42" i="3" s="1"/>
  <c r="S116" i="2"/>
  <c r="P24" i="3"/>
  <c r="P42" i="3" s="1"/>
  <c r="T116" i="2"/>
  <c r="AA24" i="3"/>
  <c r="AA42" i="3" s="1"/>
  <c r="AE116" i="2"/>
  <c r="Y24" i="3"/>
  <c r="Y42" i="3" s="1"/>
  <c r="AC116" i="2"/>
  <c r="M24" i="3"/>
  <c r="Q116" i="2"/>
  <c r="F24" i="3"/>
  <c r="J116" i="2"/>
  <c r="L24" i="3"/>
  <c r="P116" i="2"/>
  <c r="W24" i="3"/>
  <c r="W42" i="3" s="1"/>
  <c r="AA116" i="2"/>
  <c r="K24" i="3"/>
  <c r="O116" i="2"/>
  <c r="AH17" i="3"/>
  <c r="AB41" i="2"/>
  <c r="Y41" i="2"/>
  <c r="AA41" i="2"/>
  <c r="Z41" i="2"/>
  <c r="X41" i="2"/>
  <c r="AD41" i="2"/>
  <c r="AC41" i="2"/>
  <c r="AI41" i="2"/>
  <c r="AH41" i="2"/>
  <c r="AG41" i="2"/>
  <c r="I41" i="2"/>
  <c r="AF41" i="2"/>
  <c r="W41" i="2"/>
  <c r="AE41" i="2"/>
  <c r="H41" i="2"/>
  <c r="H159" i="2"/>
  <c r="I159" i="2"/>
  <c r="D42" i="3" l="1"/>
  <c r="C19" i="8"/>
  <c r="C20" i="8" s="1"/>
  <c r="AK17" i="8"/>
  <c r="AJ18" i="8"/>
  <c r="AJ21" i="8"/>
  <c r="E50" i="12"/>
  <c r="E51" i="12"/>
  <c r="D52" i="3"/>
  <c r="D53" i="3"/>
  <c r="D26" i="12"/>
  <c r="D40" i="12"/>
  <c r="D51" i="12"/>
  <c r="D50" i="12"/>
  <c r="E42" i="3"/>
  <c r="G42" i="3"/>
  <c r="D12" i="12"/>
  <c r="D21" i="12" s="1"/>
  <c r="E20" i="3"/>
  <c r="H42" i="3"/>
  <c r="J42" i="3"/>
  <c r="L42" i="3"/>
  <c r="F42" i="3"/>
  <c r="I42" i="3"/>
  <c r="L20" i="12"/>
  <c r="L19" i="12"/>
  <c r="D19" i="12"/>
  <c r="D20" i="12"/>
  <c r="BG116" i="2"/>
  <c r="K19" i="12"/>
  <c r="K20" i="12"/>
  <c r="E20" i="12"/>
  <c r="E19" i="12"/>
  <c r="H181" i="2"/>
  <c r="F20" i="12"/>
  <c r="F19" i="12"/>
  <c r="M42" i="3"/>
  <c r="H19" i="12"/>
  <c r="H20" i="12"/>
  <c r="J20" i="12"/>
  <c r="J19" i="12"/>
  <c r="I19" i="12"/>
  <c r="I20" i="12"/>
  <c r="K42" i="3"/>
  <c r="J3" i="2"/>
  <c r="I5" i="5" s="1"/>
  <c r="E13" i="12"/>
  <c r="G19" i="12"/>
  <c r="G20" i="12"/>
  <c r="K16" i="11"/>
  <c r="I10" i="5"/>
  <c r="I2" i="5"/>
  <c r="I55" i="5"/>
  <c r="AO3" i="5"/>
  <c r="AL18" i="3"/>
  <c r="D2" i="9"/>
  <c r="AH64" i="3"/>
  <c r="AG20" i="8"/>
  <c r="J159" i="2"/>
  <c r="F32" i="3" s="1"/>
  <c r="F34" i="3" s="1"/>
  <c r="AQ2" i="2"/>
  <c r="I17" i="2"/>
  <c r="E21" i="3" s="1"/>
  <c r="H17" i="2"/>
  <c r="K1" i="2"/>
  <c r="J17" i="2"/>
  <c r="F21" i="3" s="1"/>
  <c r="L17" i="2"/>
  <c r="H21" i="3" s="1"/>
  <c r="N17" i="2"/>
  <c r="J21" i="3" s="1"/>
  <c r="M17" i="2"/>
  <c r="I21" i="3" s="1"/>
  <c r="K17" i="2"/>
  <c r="G21" i="3" s="1"/>
  <c r="AI17" i="3"/>
  <c r="AE20" i="8"/>
  <c r="I181" i="2"/>
  <c r="E32" i="3"/>
  <c r="E34" i="3" s="1"/>
  <c r="D32" i="3"/>
  <c r="D34" i="3" s="1"/>
  <c r="AF32" i="3"/>
  <c r="AF34" i="3" s="1"/>
  <c r="W119" i="2"/>
  <c r="S22" i="3"/>
  <c r="Y119" i="2"/>
  <c r="U22" i="3"/>
  <c r="E22" i="3"/>
  <c r="AG119" i="2"/>
  <c r="AC22" i="3"/>
  <c r="AC119" i="2"/>
  <c r="Y22" i="3"/>
  <c r="AF22" i="3"/>
  <c r="AF119" i="2"/>
  <c r="AB22" i="3"/>
  <c r="AH119" i="2"/>
  <c r="AD22" i="3"/>
  <c r="Z119" i="2"/>
  <c r="V22" i="3"/>
  <c r="D22" i="3"/>
  <c r="AI119" i="2"/>
  <c r="AE22" i="3"/>
  <c r="AA119" i="2"/>
  <c r="W22" i="3"/>
  <c r="AD119" i="2"/>
  <c r="Z22" i="3"/>
  <c r="AE119" i="2"/>
  <c r="AA22" i="3"/>
  <c r="AB119" i="2"/>
  <c r="X22" i="3"/>
  <c r="X119" i="2"/>
  <c r="T22" i="3"/>
  <c r="AL17" i="8" l="1"/>
  <c r="AK18" i="8"/>
  <c r="AK21" i="8"/>
  <c r="E26" i="12"/>
  <c r="E40" i="12"/>
  <c r="E53" i="3"/>
  <c r="E52" i="3"/>
  <c r="E12" i="12"/>
  <c r="E21" i="12" s="1"/>
  <c r="F20" i="3"/>
  <c r="K3" i="2"/>
  <c r="J5" i="5" s="1"/>
  <c r="F13" i="12"/>
  <c r="J55" i="5"/>
  <c r="J10" i="5"/>
  <c r="J2" i="5"/>
  <c r="AP3" i="5"/>
  <c r="AM18" i="3"/>
  <c r="AF43" i="3"/>
  <c r="E43" i="3"/>
  <c r="L16" i="11"/>
  <c r="H119" i="2"/>
  <c r="D21" i="3"/>
  <c r="D43" i="3" s="1"/>
  <c r="W20" i="8"/>
  <c r="S20" i="8"/>
  <c r="K20" i="8"/>
  <c r="AI64" i="3"/>
  <c r="AH20" i="8"/>
  <c r="H20" i="8"/>
  <c r="U20" i="8"/>
  <c r="J181" i="2"/>
  <c r="D20" i="8"/>
  <c r="AA25" i="3"/>
  <c r="T25" i="3"/>
  <c r="AD25" i="3"/>
  <c r="U25" i="3"/>
  <c r="S25" i="3"/>
  <c r="Z25" i="3"/>
  <c r="AB25" i="3"/>
  <c r="W25" i="3"/>
  <c r="AF25" i="3"/>
  <c r="Y25" i="3"/>
  <c r="AE25" i="3"/>
  <c r="X25" i="3"/>
  <c r="V25" i="3"/>
  <c r="AC25" i="3"/>
  <c r="O20" i="8"/>
  <c r="I119" i="2"/>
  <c r="L20" i="8"/>
  <c r="Z20" i="8"/>
  <c r="N20" i="8"/>
  <c r="I20" i="8"/>
  <c r="AR2" i="2"/>
  <c r="M20" i="8"/>
  <c r="V20" i="8"/>
  <c r="G20" i="8"/>
  <c r="F20" i="8"/>
  <c r="J20" i="8"/>
  <c r="AB20" i="8"/>
  <c r="E20" i="8"/>
  <c r="J41" i="2"/>
  <c r="BG41" i="2" s="1"/>
  <c r="L1" i="2"/>
  <c r="K159" i="2"/>
  <c r="AA20" i="8"/>
  <c r="R20" i="8"/>
  <c r="AC20" i="8"/>
  <c r="X20" i="8"/>
  <c r="F21" i="8"/>
  <c r="AT54" i="3"/>
  <c r="Y20" i="8"/>
  <c r="Q20" i="8"/>
  <c r="AF54" i="3"/>
  <c r="AL54" i="3"/>
  <c r="AV54" i="3"/>
  <c r="AJ54" i="3"/>
  <c r="AW54" i="3"/>
  <c r="P20" i="8"/>
  <c r="AI54" i="3"/>
  <c r="AG54" i="3"/>
  <c r="AD54" i="3"/>
  <c r="AY54" i="3"/>
  <c r="BA54" i="3"/>
  <c r="W54" i="3"/>
  <c r="U54" i="3"/>
  <c r="R54" i="3"/>
  <c r="AM54" i="3"/>
  <c r="X54" i="3"/>
  <c r="AN54" i="3"/>
  <c r="T20" i="8"/>
  <c r="AO54" i="3"/>
  <c r="AA54" i="3"/>
  <c r="Q54" i="3"/>
  <c r="O54" i="3"/>
  <c r="AC54" i="3"/>
  <c r="AR54" i="3"/>
  <c r="AH54" i="3"/>
  <c r="V54" i="3"/>
  <c r="Z54" i="3"/>
  <c r="S54" i="3"/>
  <c r="AZ54" i="3"/>
  <c r="AK54" i="3"/>
  <c r="Y54" i="3"/>
  <c r="AQ54" i="3"/>
  <c r="AB54" i="3"/>
  <c r="T54" i="3"/>
  <c r="AE54" i="3"/>
  <c r="P54" i="3"/>
  <c r="AU54" i="3"/>
  <c r="AS54" i="3"/>
  <c r="AP54" i="3"/>
  <c r="N54" i="3"/>
  <c r="AD20" i="8"/>
  <c r="V21" i="8"/>
  <c r="U21" i="8"/>
  <c r="AX54" i="3"/>
  <c r="S21" i="8"/>
  <c r="E25" i="3"/>
  <c r="AJ17" i="3"/>
  <c r="AM17" i="8" l="1"/>
  <c r="AL18" i="8"/>
  <c r="AL21" i="8"/>
  <c r="F26" i="12"/>
  <c r="F40" i="12"/>
  <c r="F53" i="3"/>
  <c r="F52" i="3"/>
  <c r="E63" i="3"/>
  <c r="F12" i="12"/>
  <c r="F21" i="12" s="1"/>
  <c r="G20" i="3"/>
  <c r="L3" i="2"/>
  <c r="K5" i="5" s="1"/>
  <c r="G13" i="12"/>
  <c r="AQ3" i="5"/>
  <c r="AN18" i="3"/>
  <c r="K2" i="5"/>
  <c r="K55" i="5"/>
  <c r="K10" i="5"/>
  <c r="M16" i="11"/>
  <c r="D25" i="3"/>
  <c r="AJ64" i="3"/>
  <c r="AI20" i="8"/>
  <c r="AS2" i="2"/>
  <c r="K181" i="2"/>
  <c r="G32" i="3"/>
  <c r="G34" i="3" s="1"/>
  <c r="M1" i="2"/>
  <c r="L159" i="2"/>
  <c r="J119" i="2"/>
  <c r="F22" i="3"/>
  <c r="R21" i="8"/>
  <c r="I21" i="8"/>
  <c r="G21" i="8"/>
  <c r="P21" i="8"/>
  <c r="N21" i="8"/>
  <c r="Y21" i="8"/>
  <c r="AF21" i="8"/>
  <c r="AE21" i="8"/>
  <c r="AA21" i="8"/>
  <c r="M21" i="8"/>
  <c r="L21" i="8"/>
  <c r="J21" i="8"/>
  <c r="X21" i="8"/>
  <c r="K21" i="8"/>
  <c r="W21" i="8"/>
  <c r="AC21" i="8"/>
  <c r="H21" i="8"/>
  <c r="AB21" i="8"/>
  <c r="T21" i="8"/>
  <c r="O21" i="8"/>
  <c r="Z21" i="8"/>
  <c r="AD21" i="8"/>
  <c r="Q21" i="8"/>
  <c r="AK17" i="3"/>
  <c r="AN17" i="8" l="1"/>
  <c r="AM18" i="8"/>
  <c r="AM21" i="8"/>
  <c r="G26" i="12"/>
  <c r="G40" i="12"/>
  <c r="G53" i="3"/>
  <c r="G52" i="3"/>
  <c r="G12" i="12"/>
  <c r="G21" i="12" s="1"/>
  <c r="H20" i="3"/>
  <c r="M3" i="2"/>
  <c r="L5" i="5" s="1"/>
  <c r="H13" i="12"/>
  <c r="L55" i="5"/>
  <c r="L10" i="5"/>
  <c r="L2" i="5"/>
  <c r="AR3" i="5"/>
  <c r="AO18" i="3"/>
  <c r="F43" i="3"/>
  <c r="N16" i="11"/>
  <c r="D63" i="3"/>
  <c r="D64" i="3"/>
  <c r="D20" i="9"/>
  <c r="AK64" i="3"/>
  <c r="AJ20" i="8"/>
  <c r="AF63" i="3"/>
  <c r="E64" i="3"/>
  <c r="AF64" i="3"/>
  <c r="F25" i="3"/>
  <c r="L181" i="2"/>
  <c r="H32" i="3"/>
  <c r="H34" i="3" s="1"/>
  <c r="AT2" i="2"/>
  <c r="N1" i="2"/>
  <c r="M159" i="2"/>
  <c r="K41" i="2"/>
  <c r="AL17" i="3"/>
  <c r="AK20" i="8" s="1"/>
  <c r="AO17" i="8" l="1"/>
  <c r="AN18" i="8"/>
  <c r="AN21" i="8"/>
  <c r="H26" i="12"/>
  <c r="H40" i="12"/>
  <c r="H53" i="3"/>
  <c r="H52" i="3"/>
  <c r="H12" i="12"/>
  <c r="H21" i="12" s="1"/>
  <c r="I20" i="3"/>
  <c r="N3" i="2"/>
  <c r="M5" i="5" s="1"/>
  <c r="I13" i="12"/>
  <c r="AS3" i="5"/>
  <c r="AP18" i="3"/>
  <c r="O16" i="11"/>
  <c r="M10" i="5"/>
  <c r="M2" i="5"/>
  <c r="M55" i="5"/>
  <c r="F63" i="3"/>
  <c r="F64" i="3"/>
  <c r="AL64" i="3"/>
  <c r="M181" i="2"/>
  <c r="I32" i="3"/>
  <c r="I34" i="3" s="1"/>
  <c r="AU2" i="2"/>
  <c r="G22" i="3"/>
  <c r="K119" i="2"/>
  <c r="O1" i="2"/>
  <c r="N159" i="2"/>
  <c r="L41" i="2"/>
  <c r="AM17" i="3"/>
  <c r="AL20" i="8" s="1"/>
  <c r="AP17" i="8" l="1"/>
  <c r="AO18" i="8"/>
  <c r="AO21" i="8"/>
  <c r="I26" i="12"/>
  <c r="I40" i="12"/>
  <c r="I53" i="3"/>
  <c r="I52" i="3"/>
  <c r="I12" i="12"/>
  <c r="I21" i="12" s="1"/>
  <c r="J20" i="3"/>
  <c r="O3" i="2"/>
  <c r="N5" i="5" s="1"/>
  <c r="J13" i="12"/>
  <c r="AT3" i="5"/>
  <c r="AQ18" i="3"/>
  <c r="P16" i="11"/>
  <c r="N2" i="5"/>
  <c r="N55" i="5"/>
  <c r="N10" i="5"/>
  <c r="G43" i="3"/>
  <c r="G64" i="3" s="1"/>
  <c r="AM64" i="3"/>
  <c r="AV2" i="2"/>
  <c r="N181" i="2"/>
  <c r="J32" i="3"/>
  <c r="J34" i="3" s="1"/>
  <c r="H22" i="3"/>
  <c r="L119" i="2"/>
  <c r="P1" i="2"/>
  <c r="O159" i="2"/>
  <c r="M41" i="2"/>
  <c r="G25" i="3"/>
  <c r="AN17" i="3"/>
  <c r="AM20" i="8" s="1"/>
  <c r="AQ17" i="8" l="1"/>
  <c r="AP18" i="8"/>
  <c r="AP21" i="8"/>
  <c r="J26" i="12"/>
  <c r="J40" i="12"/>
  <c r="J53" i="3"/>
  <c r="J52" i="3"/>
  <c r="J12" i="12"/>
  <c r="J21" i="12" s="1"/>
  <c r="K20" i="3"/>
  <c r="G63" i="3"/>
  <c r="K13" i="12"/>
  <c r="P3" i="2"/>
  <c r="O5" i="5" s="1"/>
  <c r="AU3" i="5"/>
  <c r="AR18" i="3"/>
  <c r="Q16" i="11"/>
  <c r="O55" i="5"/>
  <c r="O2" i="5"/>
  <c r="O10" i="5"/>
  <c r="H43" i="3"/>
  <c r="AN64" i="3"/>
  <c r="O181" i="2"/>
  <c r="K32" i="3"/>
  <c r="K34" i="3" s="1"/>
  <c r="AW2" i="2"/>
  <c r="I22" i="3"/>
  <c r="M119" i="2"/>
  <c r="Q1" i="2"/>
  <c r="P159" i="2"/>
  <c r="N41" i="2"/>
  <c r="H25" i="3"/>
  <c r="AO17" i="3"/>
  <c r="AN20" i="8" s="1"/>
  <c r="AR17" i="8" l="1"/>
  <c r="AQ18" i="8"/>
  <c r="AQ21" i="8"/>
  <c r="K26" i="12"/>
  <c r="K40" i="12"/>
  <c r="K53" i="3"/>
  <c r="K52" i="3"/>
  <c r="K12" i="12"/>
  <c r="K21" i="12" s="1"/>
  <c r="L20" i="3"/>
  <c r="L13" i="12"/>
  <c r="Q3" i="2"/>
  <c r="P5" i="5" s="1"/>
  <c r="AV3" i="5"/>
  <c r="AS18" i="3"/>
  <c r="R16" i="11"/>
  <c r="P10" i="5"/>
  <c r="P2" i="5"/>
  <c r="P55" i="5"/>
  <c r="I43" i="3"/>
  <c r="H63" i="3"/>
  <c r="AO64" i="3"/>
  <c r="H64" i="3"/>
  <c r="AX2" i="2"/>
  <c r="L32" i="3"/>
  <c r="L34" i="3" s="1"/>
  <c r="P181" i="2"/>
  <c r="J22" i="3"/>
  <c r="N119" i="2"/>
  <c r="R1" i="2"/>
  <c r="R3" i="2" s="1"/>
  <c r="Q159" i="2"/>
  <c r="O41" i="2"/>
  <c r="I25" i="3"/>
  <c r="AP17" i="3"/>
  <c r="AO20" i="8" s="1"/>
  <c r="AS17" i="8" l="1"/>
  <c r="AR18" i="8"/>
  <c r="AR21" i="8"/>
  <c r="N20" i="3"/>
  <c r="N52" i="3" s="1"/>
  <c r="Q5" i="5"/>
  <c r="L26" i="12"/>
  <c r="L40" i="12"/>
  <c r="L53" i="3"/>
  <c r="L52" i="3"/>
  <c r="L12" i="12"/>
  <c r="L21" i="12" s="1"/>
  <c r="M20" i="3"/>
  <c r="S16" i="11"/>
  <c r="Q2" i="5"/>
  <c r="Q55" i="5"/>
  <c r="Q10" i="5"/>
  <c r="AW3" i="5"/>
  <c r="AT18" i="3"/>
  <c r="J43" i="3"/>
  <c r="I63" i="3"/>
  <c r="AP64" i="3"/>
  <c r="I64" i="3"/>
  <c r="Q181" i="2"/>
  <c r="M32" i="3"/>
  <c r="M34" i="3" s="1"/>
  <c r="AY2" i="2"/>
  <c r="O119" i="2"/>
  <c r="K22" i="3"/>
  <c r="S1" i="2"/>
  <c r="S3" i="2" s="1"/>
  <c r="R159" i="2"/>
  <c r="J25" i="3"/>
  <c r="P41" i="2"/>
  <c r="AQ17" i="3"/>
  <c r="AP20" i="8" s="1"/>
  <c r="AT17" i="8" l="1"/>
  <c r="AS18" i="8"/>
  <c r="AS21" i="8"/>
  <c r="N53" i="3"/>
  <c r="O20" i="3"/>
  <c r="O52" i="3" s="1"/>
  <c r="R5" i="5"/>
  <c r="M53" i="3"/>
  <c r="K54" i="3" s="1"/>
  <c r="M52" i="3"/>
  <c r="T16" i="11"/>
  <c r="R2" i="5"/>
  <c r="R10" i="5"/>
  <c r="R55" i="5"/>
  <c r="AX3" i="5"/>
  <c r="AU18" i="3"/>
  <c r="K43" i="3"/>
  <c r="J63" i="3"/>
  <c r="AQ64" i="3"/>
  <c r="J64" i="3"/>
  <c r="AZ2" i="2"/>
  <c r="R181" i="2"/>
  <c r="N32" i="3"/>
  <c r="N34" i="3" s="1"/>
  <c r="T1" i="2"/>
  <c r="T3" i="2" s="1"/>
  <c r="S159" i="2"/>
  <c r="Q41" i="2"/>
  <c r="L22" i="3"/>
  <c r="P119" i="2"/>
  <c r="K25" i="3"/>
  <c r="AR17" i="3"/>
  <c r="AQ20" i="8" s="1"/>
  <c r="AU17" i="8" l="1"/>
  <c r="AT18" i="8"/>
  <c r="AT21" i="8"/>
  <c r="O53" i="3"/>
  <c r="P20" i="3"/>
  <c r="P53" i="3" s="1"/>
  <c r="S5" i="5"/>
  <c r="M54" i="3"/>
  <c r="D54" i="3"/>
  <c r="J54" i="3"/>
  <c r="G54" i="3"/>
  <c r="I54" i="3"/>
  <c r="H54" i="3"/>
  <c r="F54" i="3"/>
  <c r="E54" i="3"/>
  <c r="L54" i="3"/>
  <c r="AY3" i="5"/>
  <c r="AV18" i="3"/>
  <c r="U16" i="11"/>
  <c r="S55" i="5"/>
  <c r="S10" i="5"/>
  <c r="S2" i="5"/>
  <c r="L43" i="3"/>
  <c r="K63" i="3"/>
  <c r="K64" i="3"/>
  <c r="AR64" i="3"/>
  <c r="S181" i="2"/>
  <c r="O32" i="3"/>
  <c r="O34" i="3" s="1"/>
  <c r="BA2" i="2"/>
  <c r="Q119" i="2"/>
  <c r="M22" i="3"/>
  <c r="U1" i="2"/>
  <c r="U3" i="2" s="1"/>
  <c r="T159" i="2"/>
  <c r="R41" i="2"/>
  <c r="L25" i="3"/>
  <c r="AS17" i="3"/>
  <c r="AR20" i="8" s="1"/>
  <c r="AV17" i="8" l="1"/>
  <c r="AU18" i="8"/>
  <c r="AU21" i="8"/>
  <c r="Q20" i="3"/>
  <c r="Q53" i="3" s="1"/>
  <c r="T5" i="5"/>
  <c r="P52" i="3"/>
  <c r="V16" i="11"/>
  <c r="T10" i="5"/>
  <c r="T2" i="5"/>
  <c r="T55" i="5"/>
  <c r="AZ3" i="5"/>
  <c r="AW18" i="3"/>
  <c r="M43" i="3"/>
  <c r="L63" i="3"/>
  <c r="AS64" i="3"/>
  <c r="L64" i="3"/>
  <c r="T181" i="2"/>
  <c r="P32" i="3"/>
  <c r="P34" i="3" s="1"/>
  <c r="BB2" i="2"/>
  <c r="V1" i="2"/>
  <c r="V3" i="2" s="1"/>
  <c r="U159" i="2"/>
  <c r="S41" i="2"/>
  <c r="M25" i="3"/>
  <c r="N22" i="3"/>
  <c r="R119" i="2"/>
  <c r="AT17" i="3"/>
  <c r="AS20" i="8" s="1"/>
  <c r="AW17" i="8" l="1"/>
  <c r="AV18" i="8"/>
  <c r="AV21" i="8"/>
  <c r="Q52" i="3"/>
  <c r="R20" i="3"/>
  <c r="R53" i="3" s="1"/>
  <c r="U5" i="5"/>
  <c r="W16" i="11"/>
  <c r="U2" i="5"/>
  <c r="U55" i="5"/>
  <c r="U10" i="5"/>
  <c r="BA3" i="5"/>
  <c r="AX18" i="3"/>
  <c r="N43" i="3"/>
  <c r="M63" i="3"/>
  <c r="M64" i="3"/>
  <c r="AT64" i="3"/>
  <c r="U181" i="2"/>
  <c r="Q32" i="3"/>
  <c r="Q34" i="3" s="1"/>
  <c r="BC2" i="2"/>
  <c r="O22" i="3"/>
  <c r="S119" i="2"/>
  <c r="W1" i="2"/>
  <c r="W3" i="2" s="1"/>
  <c r="V159" i="2"/>
  <c r="N25" i="3"/>
  <c r="T41" i="2"/>
  <c r="AU17" i="3"/>
  <c r="AT20" i="8" s="1"/>
  <c r="AX17" i="8" l="1"/>
  <c r="AW18" i="8"/>
  <c r="AW21" i="8"/>
  <c r="R52" i="3"/>
  <c r="S20" i="3"/>
  <c r="S53" i="3" s="1"/>
  <c r="V5" i="5"/>
  <c r="X16" i="11"/>
  <c r="V2" i="5"/>
  <c r="V55" i="5"/>
  <c r="V10" i="5"/>
  <c r="BB3" i="5"/>
  <c r="AY18" i="3"/>
  <c r="O43" i="3"/>
  <c r="N63" i="3"/>
  <c r="N64" i="3"/>
  <c r="AU64" i="3"/>
  <c r="BD2" i="2"/>
  <c r="V181" i="2"/>
  <c r="R32" i="3"/>
  <c r="R34" i="3" s="1"/>
  <c r="X1" i="2"/>
  <c r="X3" i="2" s="1"/>
  <c r="W159" i="2"/>
  <c r="T119" i="2"/>
  <c r="P22" i="3"/>
  <c r="O25" i="3"/>
  <c r="U41" i="2"/>
  <c r="AV17" i="3"/>
  <c r="AU20" i="8" s="1"/>
  <c r="AY17" i="8" l="1"/>
  <c r="AX18" i="8"/>
  <c r="AX21" i="8"/>
  <c r="S52" i="3"/>
  <c r="T20" i="3"/>
  <c r="T52" i="3" s="1"/>
  <c r="W5" i="5"/>
  <c r="BC3" i="5"/>
  <c r="AZ18" i="3"/>
  <c r="Y16" i="11"/>
  <c r="W55" i="5"/>
  <c r="W10" i="5"/>
  <c r="W2" i="5"/>
  <c r="P43" i="3"/>
  <c r="O63" i="3"/>
  <c r="AV64" i="3"/>
  <c r="O64" i="3"/>
  <c r="W181" i="2"/>
  <c r="S32" i="3"/>
  <c r="BE2" i="2"/>
  <c r="V41" i="2"/>
  <c r="P25" i="3"/>
  <c r="U119" i="2"/>
  <c r="Q22" i="3"/>
  <c r="Y1" i="2"/>
  <c r="Y3" i="2" s="1"/>
  <c r="X159" i="2"/>
  <c r="AW17" i="3"/>
  <c r="AV20" i="8" s="1"/>
  <c r="AZ17" i="8" l="1"/>
  <c r="AY18" i="8"/>
  <c r="AY21" i="8"/>
  <c r="U20" i="3"/>
  <c r="U53" i="3" s="1"/>
  <c r="X5" i="5"/>
  <c r="T53" i="3"/>
  <c r="Z16" i="11"/>
  <c r="X2" i="5"/>
  <c r="X55" i="5"/>
  <c r="X10" i="5"/>
  <c r="BD3" i="5"/>
  <c r="BA18" i="3"/>
  <c r="S43" i="3"/>
  <c r="Q43" i="3"/>
  <c r="P63" i="3"/>
  <c r="AW64" i="3"/>
  <c r="P64" i="3"/>
  <c r="S34" i="3"/>
  <c r="X181" i="2"/>
  <c r="T32" i="3"/>
  <c r="Q25" i="3"/>
  <c r="Z1" i="2"/>
  <c r="Z3" i="2" s="1"/>
  <c r="Y159" i="2"/>
  <c r="V119" i="2"/>
  <c r="BG119" i="2" s="1"/>
  <c r="R22" i="3"/>
  <c r="AX17" i="3"/>
  <c r="AW20" i="8" s="1"/>
  <c r="AZ18" i="8" l="1"/>
  <c r="AZ21" i="8"/>
  <c r="V20" i="3"/>
  <c r="V52" i="3" s="1"/>
  <c r="Y5" i="5"/>
  <c r="U52" i="3"/>
  <c r="AA16" i="11"/>
  <c r="Y10" i="5"/>
  <c r="Y2" i="5"/>
  <c r="Y55" i="5"/>
  <c r="R43" i="3"/>
  <c r="T43" i="3"/>
  <c r="Q63" i="3"/>
  <c r="Q64" i="3"/>
  <c r="AX64" i="3"/>
  <c r="T34" i="3"/>
  <c r="Y181" i="2"/>
  <c r="U32" i="3"/>
  <c r="R25" i="3"/>
  <c r="AA1" i="2"/>
  <c r="AA3" i="2" s="1"/>
  <c r="Z159" i="2"/>
  <c r="AY17" i="3"/>
  <c r="AX20" i="8" s="1"/>
  <c r="V53" i="3" l="1"/>
  <c r="W20" i="3"/>
  <c r="W53" i="3" s="1"/>
  <c r="Z5" i="5"/>
  <c r="AB16" i="11"/>
  <c r="Z10" i="5"/>
  <c r="Z2" i="5"/>
  <c r="Z55" i="5"/>
  <c r="U43" i="3"/>
  <c r="D26" i="3"/>
  <c r="D13" i="3" s="1"/>
  <c r="D27" i="3"/>
  <c r="S63" i="3"/>
  <c r="R63" i="3"/>
  <c r="AY64" i="3"/>
  <c r="S64" i="3"/>
  <c r="R64" i="3"/>
  <c r="U34" i="3"/>
  <c r="Z181" i="2"/>
  <c r="V32" i="3"/>
  <c r="AB1" i="2"/>
  <c r="AB3" i="2" s="1"/>
  <c r="AA159" i="2"/>
  <c r="AZ17" i="3"/>
  <c r="AY20" i="8" s="1"/>
  <c r="W52" i="3" l="1"/>
  <c r="X20" i="3"/>
  <c r="X53" i="3" s="1"/>
  <c r="AA5" i="5"/>
  <c r="AC16" i="11"/>
  <c r="AA55" i="5"/>
  <c r="AA10" i="5"/>
  <c r="AA2" i="5"/>
  <c r="V43" i="3"/>
  <c r="T63" i="3"/>
  <c r="AZ64" i="3"/>
  <c r="T64" i="3"/>
  <c r="V34" i="3"/>
  <c r="AA181" i="2"/>
  <c r="W32" i="3"/>
  <c r="AC1" i="2"/>
  <c r="AC3" i="2" s="1"/>
  <c r="AB159" i="2"/>
  <c r="BA17" i="3"/>
  <c r="AZ20" i="8" s="1"/>
  <c r="Y20" i="3" l="1"/>
  <c r="Y52" i="3" s="1"/>
  <c r="AB5" i="5"/>
  <c r="X52" i="3"/>
  <c r="AD16" i="11"/>
  <c r="AB55" i="5"/>
  <c r="AB2" i="5"/>
  <c r="AB10" i="5"/>
  <c r="W43" i="3"/>
  <c r="U63" i="3"/>
  <c r="BA64" i="3"/>
  <c r="U64" i="3"/>
  <c r="W34" i="3"/>
  <c r="AB181" i="2"/>
  <c r="X32" i="3"/>
  <c r="AD1" i="2"/>
  <c r="AD3" i="2" s="1"/>
  <c r="AC159" i="2"/>
  <c r="Y53" i="3" l="1"/>
  <c r="Z20" i="3"/>
  <c r="Z53" i="3" s="1"/>
  <c r="AC5" i="5"/>
  <c r="AE16" i="11"/>
  <c r="AC55" i="5"/>
  <c r="AC10" i="5"/>
  <c r="AC2" i="5"/>
  <c r="X43" i="3"/>
  <c r="V63" i="3"/>
  <c r="V64" i="3"/>
  <c r="X34" i="3"/>
  <c r="AC181" i="2"/>
  <c r="Y32" i="3"/>
  <c r="AE1" i="2"/>
  <c r="AE3" i="2" s="1"/>
  <c r="AD159" i="2"/>
  <c r="Z52" i="3" l="1"/>
  <c r="AA20" i="3"/>
  <c r="AA53" i="3" s="1"/>
  <c r="AD5" i="5"/>
  <c r="AF16" i="11"/>
  <c r="AD2" i="5"/>
  <c r="AD55" i="5"/>
  <c r="AD10" i="5"/>
  <c r="Y43" i="3"/>
  <c r="W63" i="3"/>
  <c r="W64" i="3"/>
  <c r="Y34" i="3"/>
  <c r="AD181" i="2"/>
  <c r="Z32" i="3"/>
  <c r="AF1" i="2"/>
  <c r="AF3" i="2" s="1"/>
  <c r="AE159" i="2"/>
  <c r="AA52" i="3" l="1"/>
  <c r="AB20" i="3"/>
  <c r="AB52" i="3" s="1"/>
  <c r="AE5" i="5"/>
  <c r="AG16" i="11"/>
  <c r="AE55" i="5"/>
  <c r="AE2" i="5"/>
  <c r="AE10" i="5"/>
  <c r="Z43" i="3"/>
  <c r="X63" i="3"/>
  <c r="X64" i="3"/>
  <c r="Z34" i="3"/>
  <c r="AA32" i="3"/>
  <c r="AE181" i="2"/>
  <c r="AG1" i="2"/>
  <c r="AG3" i="2" s="1"/>
  <c r="AF159" i="2"/>
  <c r="AB53" i="3" l="1"/>
  <c r="AC20" i="3"/>
  <c r="AC53" i="3" s="1"/>
  <c r="AF5" i="5"/>
  <c r="AH16" i="11"/>
  <c r="AF2" i="5"/>
  <c r="AF10" i="5"/>
  <c r="AF55" i="5"/>
  <c r="AA43" i="3"/>
  <c r="Y63" i="3"/>
  <c r="Y64" i="3"/>
  <c r="AA34" i="3"/>
  <c r="AB32" i="3"/>
  <c r="AF181" i="2"/>
  <c r="AH1" i="2"/>
  <c r="AH3" i="2" s="1"/>
  <c r="AG159" i="2"/>
  <c r="AC52" i="3" l="1"/>
  <c r="AD20" i="3"/>
  <c r="AD52" i="3" s="1"/>
  <c r="AG5" i="5"/>
  <c r="AI16" i="11"/>
  <c r="AG2" i="5"/>
  <c r="AG55" i="5"/>
  <c r="AG10" i="5"/>
  <c r="AB43" i="3"/>
  <c r="Z63" i="3"/>
  <c r="Z64" i="3"/>
  <c r="AB34" i="3"/>
  <c r="AG181" i="2"/>
  <c r="AC32" i="3"/>
  <c r="AI1" i="2"/>
  <c r="AI3" i="2" s="1"/>
  <c r="AH159" i="2"/>
  <c r="AD53" i="3" l="1"/>
  <c r="AE20" i="3"/>
  <c r="AE52" i="3" s="1"/>
  <c r="AH5" i="5"/>
  <c r="AJ16" i="11"/>
  <c r="AH55" i="5"/>
  <c r="AH10" i="5"/>
  <c r="AH2" i="5"/>
  <c r="AC43" i="3"/>
  <c r="AA63" i="3"/>
  <c r="AA64" i="3"/>
  <c r="AC34" i="3"/>
  <c r="AD32" i="3"/>
  <c r="AH181" i="2"/>
  <c r="AJ1" i="2"/>
  <c r="AJ3" i="2" s="1"/>
  <c r="AI159" i="2"/>
  <c r="BG159" i="2" s="1"/>
  <c r="AE53" i="3" l="1"/>
  <c r="AF20" i="3"/>
  <c r="AF53" i="3" s="1"/>
  <c r="AI5" i="5"/>
  <c r="AK16" i="11"/>
  <c r="AI2" i="5"/>
  <c r="AI55" i="5"/>
  <c r="AI10" i="5"/>
  <c r="AD43" i="3"/>
  <c r="AB63" i="3"/>
  <c r="AB64" i="3"/>
  <c r="AD34" i="3"/>
  <c r="AI181" i="2"/>
  <c r="BG181" i="2" s="1"/>
  <c r="AE32" i="3"/>
  <c r="AK1" i="2"/>
  <c r="AK3" i="2" s="1"/>
  <c r="AF52" i="3" l="1"/>
  <c r="AG20" i="3"/>
  <c r="AG53" i="3" s="1"/>
  <c r="AJ5" i="5"/>
  <c r="AL16" i="11"/>
  <c r="AJ55" i="5"/>
  <c r="AJ10" i="5"/>
  <c r="AJ2" i="5"/>
  <c r="AE43" i="3"/>
  <c r="AC63" i="3"/>
  <c r="AC64" i="3"/>
  <c r="AE34" i="3"/>
  <c r="D35" i="3" s="1"/>
  <c r="E13" i="3" s="1"/>
  <c r="AL1" i="2"/>
  <c r="AL3" i="2" s="1"/>
  <c r="AG52" i="3" l="1"/>
  <c r="AH20" i="3"/>
  <c r="AH53" i="3" s="1"/>
  <c r="AK5" i="5"/>
  <c r="AM16" i="11"/>
  <c r="AK10" i="5"/>
  <c r="AK2" i="5"/>
  <c r="AK55" i="5"/>
  <c r="D44" i="3"/>
  <c r="D36" i="3"/>
  <c r="AD63" i="3"/>
  <c r="AE63" i="3"/>
  <c r="AD64" i="3"/>
  <c r="AE64" i="3"/>
  <c r="AM1" i="2"/>
  <c r="AM3" i="2" s="1"/>
  <c r="AH52" i="3" l="1"/>
  <c r="AI20" i="3"/>
  <c r="AI53" i="3" s="1"/>
  <c r="AL5" i="5"/>
  <c r="AN16" i="11"/>
  <c r="AL2" i="5"/>
  <c r="AL55" i="5"/>
  <c r="AL10" i="5"/>
  <c r="D66" i="3"/>
  <c r="C14" i="8" s="1"/>
  <c r="D65" i="3"/>
  <c r="C12" i="8" s="1"/>
  <c r="AN1" i="2"/>
  <c r="AN3" i="2" s="1"/>
  <c r="AI52" i="3" l="1"/>
  <c r="AJ20" i="3"/>
  <c r="AJ53" i="3" s="1"/>
  <c r="AM5" i="5"/>
  <c r="AO16" i="11"/>
  <c r="AM55" i="5"/>
  <c r="AM2" i="5"/>
  <c r="AM10" i="5"/>
  <c r="C13" i="3"/>
  <c r="AO1" i="2"/>
  <c r="AO3" i="2" s="1"/>
  <c r="AJ52" i="3" l="1"/>
  <c r="AK20" i="3"/>
  <c r="AK52" i="3" s="1"/>
  <c r="AN5" i="5"/>
  <c r="AP16" i="11"/>
  <c r="AN10" i="5"/>
  <c r="AN2" i="5"/>
  <c r="AN55" i="5"/>
  <c r="AP1" i="2"/>
  <c r="AP3" i="2" s="1"/>
  <c r="AK53" i="3" l="1"/>
  <c r="AL20" i="3"/>
  <c r="AL52" i="3" s="1"/>
  <c r="AO5" i="5"/>
  <c r="AQ16" i="11"/>
  <c r="AO2" i="5"/>
  <c r="AO55" i="5"/>
  <c r="AO10" i="5"/>
  <c r="AQ1" i="2"/>
  <c r="AQ3" i="2" s="1"/>
  <c r="AL53" i="3" l="1"/>
  <c r="AM20" i="3"/>
  <c r="AM52" i="3" s="1"/>
  <c r="AP5" i="5"/>
  <c r="AR16" i="11"/>
  <c r="AP2" i="5"/>
  <c r="AP10" i="5"/>
  <c r="AP55" i="5"/>
  <c r="AR1" i="2"/>
  <c r="AR3" i="2" s="1"/>
  <c r="AM53" i="3" l="1"/>
  <c r="AN20" i="3"/>
  <c r="AN52" i="3" s="1"/>
  <c r="AQ5" i="5"/>
  <c r="AS16" i="11"/>
  <c r="AQ10" i="5"/>
  <c r="AQ2" i="5"/>
  <c r="AQ55" i="5"/>
  <c r="AS1" i="2"/>
  <c r="AS3" i="2" s="1"/>
  <c r="AN53" i="3" l="1"/>
  <c r="AO20" i="3"/>
  <c r="AO53" i="3" s="1"/>
  <c r="AR5" i="5"/>
  <c r="AT16" i="11"/>
  <c r="AR55" i="5"/>
  <c r="AR10" i="5"/>
  <c r="AR2" i="5"/>
  <c r="AT1" i="2"/>
  <c r="AT3" i="2" s="1"/>
  <c r="AO52" i="3" l="1"/>
  <c r="AP20" i="3"/>
  <c r="AP52" i="3" s="1"/>
  <c r="AS5" i="5"/>
  <c r="AU16" i="11"/>
  <c r="AS10" i="5"/>
  <c r="AS2" i="5"/>
  <c r="AS55" i="5"/>
  <c r="AU1" i="2"/>
  <c r="AU3" i="2" s="1"/>
  <c r="AP53" i="3" l="1"/>
  <c r="AQ20" i="3"/>
  <c r="AQ53" i="3" s="1"/>
  <c r="AT5" i="5"/>
  <c r="AV16" i="11"/>
  <c r="AT2" i="5"/>
  <c r="AT55" i="5"/>
  <c r="AT10" i="5"/>
  <c r="AV1" i="2"/>
  <c r="AV3" i="2" s="1"/>
  <c r="AQ52" i="3" l="1"/>
  <c r="AR20" i="3"/>
  <c r="AR53" i="3" s="1"/>
  <c r="AU5" i="5"/>
  <c r="AU55" i="5"/>
  <c r="AU10" i="5"/>
  <c r="AU2" i="5"/>
  <c r="AW1" i="2"/>
  <c r="AW3" i="2" s="1"/>
  <c r="AR52" i="3" l="1"/>
  <c r="AS20" i="3"/>
  <c r="AS53" i="3" s="1"/>
  <c r="AV5" i="5"/>
  <c r="AV2" i="5"/>
  <c r="AV55" i="5"/>
  <c r="AV10" i="5"/>
  <c r="AX1" i="2"/>
  <c r="AX3" i="2" s="1"/>
  <c r="AS52" i="3" l="1"/>
  <c r="AT20" i="3"/>
  <c r="AT53" i="3" s="1"/>
  <c r="AW5" i="5"/>
  <c r="AW10" i="5"/>
  <c r="AW2" i="5"/>
  <c r="AW55" i="5"/>
  <c r="AY1" i="2"/>
  <c r="AY3" i="2" s="1"/>
  <c r="AT52" i="3" l="1"/>
  <c r="AU20" i="3"/>
  <c r="AU53" i="3" s="1"/>
  <c r="AX5" i="5"/>
  <c r="AX10" i="5"/>
  <c r="AX2" i="5"/>
  <c r="AX55" i="5"/>
  <c r="AZ1" i="2"/>
  <c r="AZ3" i="2" s="1"/>
  <c r="AU52" i="3" l="1"/>
  <c r="AV20" i="3"/>
  <c r="AV52" i="3" s="1"/>
  <c r="AY5" i="5"/>
  <c r="AY55" i="5"/>
  <c r="AY10" i="5"/>
  <c r="AY2" i="5"/>
  <c r="BA1" i="2"/>
  <c r="BA3" i="2" s="1"/>
  <c r="AV53" i="3" l="1"/>
  <c r="AW20" i="3"/>
  <c r="AW53" i="3" s="1"/>
  <c r="AZ5" i="5"/>
  <c r="AZ55" i="5"/>
  <c r="AZ2" i="5"/>
  <c r="AZ10" i="5"/>
  <c r="BB1" i="2"/>
  <c r="BB3" i="2" s="1"/>
  <c r="AW52" i="3" l="1"/>
  <c r="AX20" i="3"/>
  <c r="AX53" i="3" s="1"/>
  <c r="BA5" i="5"/>
  <c r="BA55" i="5"/>
  <c r="BA10" i="5"/>
  <c r="BA2" i="5"/>
  <c r="BC1" i="2"/>
  <c r="BC3" i="2" s="1"/>
  <c r="AX52" i="3" l="1"/>
  <c r="AY20" i="3"/>
  <c r="AY52" i="3" s="1"/>
  <c r="BB5" i="5"/>
  <c r="BB2" i="5"/>
  <c r="BB55" i="5"/>
  <c r="BB10" i="5"/>
  <c r="BD1" i="2"/>
  <c r="BD3" i="2" s="1"/>
  <c r="AY53" i="3" l="1"/>
  <c r="AZ20" i="3"/>
  <c r="AZ52" i="3" s="1"/>
  <c r="BC5" i="5"/>
  <c r="BC2" i="5"/>
  <c r="BC55" i="5"/>
  <c r="BC10" i="5"/>
  <c r="BE1" i="2"/>
  <c r="BE3" i="2" s="1"/>
  <c r="AZ53" i="3" l="1"/>
  <c r="BA20" i="3"/>
  <c r="BA52" i="3" s="1"/>
  <c r="BD5" i="5"/>
  <c r="BD2" i="5"/>
  <c r="BD10" i="5"/>
  <c r="BD55" i="5"/>
  <c r="BA53" i="3" l="1"/>
  <c r="D5" i="3" s="1"/>
  <c r="C10" i="8" s="1"/>
  <c r="D7" i="3" l="1"/>
  <c r="D56" i="3" l="1"/>
  <c r="C11" i="8"/>
  <c r="I56" i="3"/>
  <c r="J56" i="3"/>
  <c r="AE56" i="3"/>
  <c r="V56" i="3"/>
  <c r="AQ56" i="3"/>
  <c r="P56" i="3"/>
  <c r="Y56" i="3"/>
  <c r="AW56" i="3"/>
  <c r="BA56" i="3"/>
  <c r="AX56" i="3"/>
  <c r="AF56" i="3"/>
  <c r="AB56" i="3"/>
  <c r="N56" i="3"/>
  <c r="Z56" i="3"/>
  <c r="R56" i="3"/>
  <c r="AS56" i="3"/>
  <c r="AK56" i="3"/>
  <c r="AU56" i="3"/>
  <c r="O56" i="3"/>
  <c r="U56" i="3"/>
  <c r="AZ56" i="3"/>
  <c r="AM56" i="3"/>
  <c r="AR56" i="3"/>
  <c r="AO56" i="3"/>
  <c r="AD56" i="3"/>
  <c r="AC56" i="3"/>
  <c r="AH56" i="3"/>
  <c r="AJ56" i="3"/>
  <c r="T56" i="3"/>
  <c r="L56" i="3"/>
  <c r="AP56" i="3"/>
  <c r="AY56" i="3"/>
  <c r="Q56" i="3"/>
  <c r="AI56" i="3"/>
  <c r="M56" i="3"/>
  <c r="S56" i="3"/>
  <c r="AT56" i="3"/>
  <c r="H56" i="3"/>
  <c r="W56" i="3"/>
  <c r="X56" i="3"/>
  <c r="AG56" i="3"/>
  <c r="AN56" i="3"/>
  <c r="AA56" i="3"/>
  <c r="F56" i="3"/>
  <c r="E56" i="3"/>
  <c r="K56" i="3"/>
  <c r="AL56" i="3"/>
  <c r="G56" i="3"/>
  <c r="AV56" i="3"/>
  <c r="Y69" i="3" l="1"/>
  <c r="Y68" i="3"/>
  <c r="K68" i="3"/>
  <c r="K69" i="3"/>
  <c r="E68" i="3"/>
  <c r="E69" i="3"/>
  <c r="D21" i="8"/>
  <c r="AX69" i="3"/>
  <c r="AX68" i="3"/>
  <c r="T69" i="3"/>
  <c r="T68" i="3"/>
  <c r="AF68" i="3"/>
  <c r="AF69" i="3"/>
  <c r="AZ69" i="3"/>
  <c r="AZ68" i="3"/>
  <c r="AP68" i="3"/>
  <c r="AP69" i="3"/>
  <c r="AI69" i="3"/>
  <c r="AI68" i="3"/>
  <c r="AM69" i="3"/>
  <c r="AM68" i="3"/>
  <c r="Q68" i="3"/>
  <c r="Q69" i="3"/>
  <c r="F69" i="3"/>
  <c r="E21" i="8"/>
  <c r="F68" i="3"/>
  <c r="AY68" i="3"/>
  <c r="AY69" i="3"/>
  <c r="U68" i="3"/>
  <c r="U69" i="3"/>
  <c r="BA69" i="3"/>
  <c r="BA68" i="3"/>
  <c r="AA69" i="3"/>
  <c r="AA68" i="3"/>
  <c r="O69" i="3"/>
  <c r="O68" i="3"/>
  <c r="D68" i="3"/>
  <c r="D57" i="3"/>
  <c r="E57" i="3"/>
  <c r="C21" i="8"/>
  <c r="D69" i="3"/>
  <c r="AN69" i="3"/>
  <c r="AN68" i="3"/>
  <c r="L68" i="3"/>
  <c r="L69" i="3"/>
  <c r="AU69" i="3"/>
  <c r="AU68" i="3"/>
  <c r="AW69" i="3"/>
  <c r="AW68" i="3"/>
  <c r="P68" i="3"/>
  <c r="P69" i="3"/>
  <c r="AG68" i="3"/>
  <c r="AG69" i="3"/>
  <c r="AQ68" i="3"/>
  <c r="AQ69" i="3"/>
  <c r="X69" i="3"/>
  <c r="X68" i="3"/>
  <c r="AK69" i="3"/>
  <c r="AK68" i="3"/>
  <c r="V69" i="3"/>
  <c r="V68" i="3"/>
  <c r="AJ69" i="3"/>
  <c r="AJ68" i="3"/>
  <c r="W68" i="3"/>
  <c r="W69" i="3"/>
  <c r="AH68" i="3"/>
  <c r="AH69" i="3"/>
  <c r="H68" i="3"/>
  <c r="H69" i="3"/>
  <c r="AD68" i="3"/>
  <c r="AD69" i="3"/>
  <c r="AE68" i="3"/>
  <c r="AE69" i="3"/>
  <c r="R68" i="3"/>
  <c r="R69" i="3"/>
  <c r="AV68" i="3"/>
  <c r="AV69" i="3"/>
  <c r="G68" i="3"/>
  <c r="G69" i="3"/>
  <c r="N68" i="3"/>
  <c r="N69" i="3"/>
  <c r="J68" i="3"/>
  <c r="J69" i="3"/>
  <c r="AS68" i="3"/>
  <c r="AS69" i="3"/>
  <c r="AC68" i="3"/>
  <c r="AC69" i="3"/>
  <c r="AT69" i="3"/>
  <c r="AT68" i="3"/>
  <c r="Z69" i="3"/>
  <c r="Z68" i="3"/>
  <c r="S68" i="3"/>
  <c r="S69" i="3"/>
  <c r="AO68" i="3"/>
  <c r="AO69" i="3"/>
  <c r="AL68" i="3"/>
  <c r="AL69" i="3"/>
  <c r="M68" i="3"/>
  <c r="M69" i="3"/>
  <c r="AR68" i="3"/>
  <c r="AR69" i="3"/>
  <c r="AB68" i="3"/>
  <c r="AB69" i="3"/>
  <c r="I68" i="3"/>
  <c r="I69" i="3"/>
  <c r="D71" i="3" l="1"/>
  <c r="C15" i="8" s="1"/>
  <c r="D70" i="3"/>
  <c r="C13" i="8" s="1"/>
  <c r="C1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</authors>
  <commentList>
    <comment ref="B22" authorId="0" shapeId="0" xr:uid="{581A5F28-01AB-4C7B-A2E5-57020C26D947}">
      <text>
        <r>
          <rPr>
            <sz val="9"/>
            <color indexed="81"/>
            <rFont val="Tahoma"/>
            <family val="2"/>
          </rPr>
          <t xml:space="preserve">
Se støtteprogrammets prosjektbeskrivelsesmal for føringer knyttet til levetid.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</authors>
  <commentList>
    <comment ref="C43" authorId="0" shapeId="0" xr:uid="{66AF0827-71E3-43D7-A258-45C6A84C2E43}">
      <text>
        <r>
          <rPr>
            <b/>
            <sz val="9"/>
            <color indexed="81"/>
            <rFont val="Tahoma"/>
            <family val="2"/>
          </rPr>
          <t>Martin K. Berre:</t>
        </r>
        <r>
          <rPr>
            <sz val="9"/>
            <color indexed="81"/>
            <rFont val="Tahoma"/>
            <family val="2"/>
          </rPr>
          <t xml:space="preserve">
Kun investeringskostnader som er godkjent for støtte av Enova iht. dokumentet Vilkår for støtte skal fylles inn i denne tabellen.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  <author>Børge Noddeland</author>
  </authors>
  <commentList>
    <comment ref="C10" authorId="0" shapeId="0" xr:uid="{E56C435D-0057-4FF6-8243-61412CF4C37A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Velg relevant karbonprisbane.</t>
        </r>
      </text>
    </comment>
    <comment ref="D14" authorId="1" shapeId="0" xr:uid="{FC6491ED-A347-42F6-9899-AB3E4E1B60B8}">
      <text>
        <r>
          <rPr>
            <b/>
            <sz val="9"/>
            <color indexed="81"/>
            <rFont val="Tahoma"/>
            <charset val="1"/>
          </rPr>
          <t>Børge Noddeland:</t>
        </r>
        <r>
          <rPr>
            <sz val="9"/>
            <color indexed="81"/>
            <rFont val="Tahoma"/>
            <charset val="1"/>
          </rPr>
          <t xml:space="preserve">
Kraftelektronikk - 20 år
Elektriske maskiner - 20 år
Batterier / mobil batteribank - 10 år
Rotorseil - 15 år
Landstrømtilkobling om bord - 20 år
Energistyringssystem (PMS) - 10 år
Skip og skipets strukturelle elementer - 25 år
</t>
        </r>
      </text>
    </comment>
    <comment ref="C55" authorId="0" shapeId="0" xr:uid="{98274402-8746-4644-A1F8-7A74F1D29948}">
      <text>
        <r>
          <rPr>
            <b/>
            <sz val="9"/>
            <color indexed="81"/>
            <rFont val="Tahoma"/>
            <family val="2"/>
          </rPr>
          <t>Martin K. Berre:</t>
        </r>
        <r>
          <rPr>
            <sz val="9"/>
            <color indexed="81"/>
            <rFont val="Tahoma"/>
            <family val="2"/>
          </rPr>
          <t xml:space="preserve">
Velg relevant karbonprisbane (kilde: regjeringen.no, 20.12.2024).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<sst xmlns="http://schemas.openxmlformats.org/spreadsheetml/2006/main" count="1078" uniqueCount="369">
  <si>
    <t>Verdier som kan hentes ut til ERS</t>
  </si>
  <si>
    <t>Verdi</t>
  </si>
  <si>
    <t>Enhet</t>
  </si>
  <si>
    <t>Kommentar</t>
  </si>
  <si>
    <t>Første investeringsår</t>
  </si>
  <si>
    <t>År</t>
  </si>
  <si>
    <t>Hentes fra ark (1)</t>
  </si>
  <si>
    <t>Levetid i drift</t>
  </si>
  <si>
    <t>År med omsøkt investeringskostnad</t>
  </si>
  <si>
    <t>Avkastningskrav</t>
  </si>
  <si>
    <t>Prosent</t>
  </si>
  <si>
    <t>Hentes fra ark (2)</t>
  </si>
  <si>
    <t>Totale investeringskostnader</t>
  </si>
  <si>
    <t>NOK</t>
  </si>
  <si>
    <t>IKKE I BRUK</t>
  </si>
  <si>
    <t>Godkjente investeringskostnader</t>
  </si>
  <si>
    <t>Omsøkt støttebeløp</t>
  </si>
  <si>
    <t>Nåverdi (uten støtte)</t>
  </si>
  <si>
    <t>Nåverdi (med omsøkt støtte)</t>
  </si>
  <si>
    <t>IRR (uten støtte)</t>
  </si>
  <si>
    <t>IRR (med omsøkt støtte)</t>
  </si>
  <si>
    <t>Alternativ investeringskostnad (hvis relevant)</t>
  </si>
  <si>
    <t>Merkostnad (hvis relevant)</t>
  </si>
  <si>
    <t>Omsøkt støtte</t>
  </si>
  <si>
    <t>Budsjett for investeringsprosjekt</t>
  </si>
  <si>
    <t>Versjon 7.3, dato 19.04.2026</t>
  </si>
  <si>
    <t>1. Veileder til utfylling (del I)</t>
  </si>
  <si>
    <t>LES MEG</t>
  </si>
  <si>
    <t>Til utfylling av denne budsjettmalen er det viktig å gjøre seg kjent med understående tekst for veiledning, samt fylle inn relevant initiell informasjon om søker og det gjeldende prosjektet.</t>
  </si>
  <si>
    <t>I dette arket må informasjon under punkt 2 fylles ut for å unngå følgefeil i videre utfylling.</t>
  </si>
  <si>
    <t>Unngå bruk av personopplysninger i utfyllingen.</t>
  </si>
  <si>
    <t>2. Informasjon fra søker</t>
  </si>
  <si>
    <t>Fyll inn initiell informasjon om prosjektet.</t>
  </si>
  <si>
    <t>Input</t>
  </si>
  <si>
    <t>Søkers selskapsnavn</t>
  </si>
  <si>
    <t>Tekst</t>
  </si>
  <si>
    <t>-</t>
  </si>
  <si>
    <t>Prosjekttittel</t>
  </si>
  <si>
    <t>Årstall</t>
  </si>
  <si>
    <t>Prosjektets første år (med investeringer).</t>
  </si>
  <si>
    <t>Antall år med omsøkt investeringsstøtte*</t>
  </si>
  <si>
    <t>Antall år</t>
  </si>
  <si>
    <t>Antall år (fra og med prosjektets start) som det søkes om støtte for.</t>
  </si>
  <si>
    <t>Prosjektets levetid totalt</t>
  </si>
  <si>
    <t>Antall år med investeringer og drift.</t>
  </si>
  <si>
    <t>Kostnadsgrunnlag**</t>
  </si>
  <si>
    <t>Nedtrekksmeny</t>
  </si>
  <si>
    <t>*Søker må fylle inn antall år tilsvarende perioden prosjektet skal investere, fra og med prosjektets start. Er overgangen fra investering og til drift i løpet av et helår, skal også det året inkluderes som investeringsår. I motsatt fall vil ikke det siste årets investeringskostnader inkluderes i støtteutmålingen.</t>
  </si>
  <si>
    <t>**Velg type prosjekt. Alternativ investering velges med mindre annet er presisert av Enova eller programmets Vilkår for støtte. Les grønn tekstboks lengre ned i dette arket for info om godkjente kostnader.</t>
  </si>
  <si>
    <t>Definer prosjektets arbeidspakker (navngi arbeidspakkene) i de blå feltene under.</t>
  </si>
  <si>
    <t>3. Veileder til utfylling (del II)</t>
  </si>
  <si>
    <t>Ark (1) Detaljerte budsjetter</t>
  </si>
  <si>
    <t>Ark (1) Detaljerte budsjetter skal angi forventede driftsinntekter, driftskostnader og investeringskostnader for prosjektet, gjennom prosjektets levetid. Felter for utfylling (input) er markert iht. fargekoder definert nedenfor ("4 . Fargekoder"). Tallstørrelsene må være reelle, altså ikke inflasjonsjusterte.</t>
  </si>
  <si>
    <t>Tallstørrelsene må være reelle, altså ikke inflasjonsjusterte. Budsjettpostene skal være eks. mva. i de tilfeller søker er mva-pliktig.</t>
  </si>
  <si>
    <t>Ved behov for flere rader til å fylle ut kostnader (ev. inntekter) på, er det mulig å høyreklikke til venstre langs radtallene og legge til en ny rad.</t>
  </si>
  <si>
    <t>Fyll inn budsjettposter for hvert år tilsvarende prosjektets levetid. For eksempel dersom prosjektet har en varighet på 20 år med drift, skal ikke mer enn 20 år med driftsinntekter- og kostnader fylles inn.</t>
  </si>
  <si>
    <t>Eventuelle eiendeler med restverdi ved slutten av levetiden skal beregnes/estimeres og legges inn som en inntektspost i budsjettet i prosjektets siste år.</t>
  </si>
  <si>
    <t>Merk: dersom søker er et konsortium, så skal skal et komplett budsjett fylles ut for hele prosjektet, samt et eget budsjett per konsortium-aktør som synliggjør kostnadsfordelingen mellom aktørene. Inkluder interne transaksjoner.</t>
  </si>
  <si>
    <r>
      <t xml:space="preserve">I andre halvdel av ark (1) Detaljerte budsjetter skal et referanseprosjekts økonomi synliggjøres (alternativ investering) </t>
    </r>
    <r>
      <rPr>
        <b/>
        <sz val="11"/>
        <color theme="1"/>
        <rFont val="Calibri"/>
        <family val="2"/>
        <scheme val="minor"/>
      </rPr>
      <t>med mindre Enova eller støtteprogrammets "Vilkår for støtte" har spesifisert at det ikke er nødvendig.</t>
    </r>
  </si>
  <si>
    <t>Følgende alternativ kan typisk gjøres gjeldende, dog vil a) i være mest relevant for Enova-støtte. Rådfør med Enova i tilfeller b) eller c) benyttes.</t>
  </si>
  <si>
    <t xml:space="preserve">  a) Et mindre miljøeffektivt scenario, tilsvarende normal praksis i sektoren: det omsøkte prosjektets budsjett fylles inn under "Prosjekt omsøkt" og det mindre energieffektive scenarioet fylles inn under "Alternativ investering".</t>
  </si>
  <si>
    <t xml:space="preserve">  b) Samme investering som det omsøkte prosjektet, men hvor det kontrafaktiske scenarioet gjøres lengre fram i tid: det omsøkte prosjektets budsjett fylles inn under "Prosjekt omsøkt" og et likt prosjekt lengre fram i tid fylles inn under "Alternativ investering".</t>
  </si>
  <si>
    <t xml:space="preserve">  c) Selskapet har eksisterende drift som kontrafaktisk scenario, hvor kostnader tilknyttet vedlikehold og modernisering inkluderes: det omsøkte prosjektets budsjett fylles inn under "Prosjekt omsøkt" og selskapets "business as usual" under "Alternativ investering".</t>
  </si>
  <si>
    <t>Ark (3) Forutsetninger prosjekt</t>
  </si>
  <si>
    <t xml:space="preserve">Søker må synliggjøre volum, priser og andre beregninger som ligger til grunn for budsjettpostene. Formler må synliggjøres og skal ikke være "hardkodet", for Enovas etterprøvbarhet. </t>
  </si>
  <si>
    <t>Ved beregning av karbonpriser, skal regjeringen.no sine anslag ligge til grunn, som er forhåndsutfylt gjennom nedtrekksmenyen (i arket "Forutsetninger prosjekt").</t>
  </si>
  <si>
    <t>Det forventes at søker synliggjør forutsetninger og priser tilknyttet inntekt- og kostnadspostene i tabellene på årsbasis i arket "Forutsetninger prosjekt".</t>
  </si>
  <si>
    <t>I tilfeller hvor det ikke synes praktisk å ta i bruk tabellene, kan søker benytte tomme områder i arket for å synliggjøre forutsetninger.</t>
  </si>
  <si>
    <t>Ark (3) Støtteberegning og NNV</t>
  </si>
  <si>
    <t>Arket "Støtteberegning og NNV" inneholder en oppsummering av prosjektets økonomi, herunder nåverdiberegning og støtteutmåling.</t>
  </si>
  <si>
    <t>I arket skal blåmarkerte felter fylles inn, som gjelder prosjektets reelle avkastningskrav og omsøkt investeringsstøtte (prosentvis andel av godkjente kostnader).</t>
  </si>
  <si>
    <t>Ark (4) Finansieringsplan</t>
  </si>
  <si>
    <t>Ark (4) skal synliggjøre hvilke finansieringskilder -og parter som innvolveres for å finansiere prosjektet. Prosjektets kapitalbehov må dekkes for å sikre tilstrekkelig likviditet til å foreta de nødvendige investeringene. Kapitalbehovet tilsvarer minst summen av de totale investeringskostnadene.</t>
  </si>
  <si>
    <t>4. Fargekoder</t>
  </si>
  <si>
    <t>I dette dokumentet skal celler angitt i stil med cellene vist under fylles inn. I tillegg skal ark (2) benyttes til å understøtte budsjettets inntekts/-kostnadsposter.</t>
  </si>
  <si>
    <t>, input-celler som søker fyller ut i tråd med prosjektets økonomi og krav til beskrivelser.</t>
  </si>
  <si>
    <t>, input-celler for "Alternativet". Fylles ut med mindre Enova i "Vilkår for støtte" har spesifisert at det ikke er nødvendig.</t>
  </si>
  <si>
    <t xml:space="preserve">, dvs. cellene hvor godkjente kostnader hentes fra. Grønn markeringen endrer seg avhengig av valgt metode for kostnadsgrunnlag i arket "LES MEG". </t>
  </si>
  <si>
    <t>Versjon</t>
  </si>
  <si>
    <t>Dato</t>
  </si>
  <si>
    <t>1.0</t>
  </si>
  <si>
    <t>2.0</t>
  </si>
  <si>
    <t>3.0</t>
  </si>
  <si>
    <t>4.0</t>
  </si>
  <si>
    <t>5.0</t>
  </si>
  <si>
    <t>6.0</t>
  </si>
  <si>
    <t>7.0</t>
  </si>
  <si>
    <t>7.1</t>
  </si>
  <si>
    <t>7.2</t>
  </si>
  <si>
    <t>Karbonprisbane per 2025</t>
  </si>
  <si>
    <t>7.3</t>
  </si>
  <si>
    <t>Karbonprisbane 2026, bug-fix</t>
  </si>
  <si>
    <t>Totalt</t>
  </si>
  <si>
    <t>t =</t>
  </si>
  <si>
    <t>PROSJEKT OMSØKT</t>
  </si>
  <si>
    <t>Driftsinntekter - navn inntektspost</t>
  </si>
  <si>
    <t>Beskrivelse og kilde for inntektspost</t>
  </si>
  <si>
    <t>Velg type (drop-down)</t>
  </si>
  <si>
    <t xml:space="preserve"> </t>
  </si>
  <si>
    <t>f.eks oppdragsinntekter</t>
  </si>
  <si>
    <t>Totale driftsinntekter</t>
  </si>
  <si>
    <t>Driftskostnader - navn kostnadspost</t>
  </si>
  <si>
    <t>Beskrivelse og kilde for kostnadspost</t>
  </si>
  <si>
    <t>f.eks Landstrøm</t>
  </si>
  <si>
    <t>Totale driftskostnader</t>
  </si>
  <si>
    <t>Godkjente investeringskostnader - navn kostnadspost</t>
  </si>
  <si>
    <t>Arbeidspakke</t>
  </si>
  <si>
    <t>f.eks nedfellbart rotorseil</t>
  </si>
  <si>
    <t>Maskiner, utstyr og materialer</t>
  </si>
  <si>
    <t>Totale godkjente investeringskostnader</t>
  </si>
  <si>
    <t>f.eks. Skipsskrog</t>
  </si>
  <si>
    <t>Totale ikke-godkjente investeringskostnader</t>
  </si>
  <si>
    <t>Kontantstrøm</t>
  </si>
  <si>
    <t>ALTERNATIV INVESTERING</t>
  </si>
  <si>
    <t>CO2-avgift</t>
  </si>
  <si>
    <t>Drivstoff</t>
  </si>
  <si>
    <t>Dieselpris uten CO2-avgift</t>
  </si>
  <si>
    <t>Investeringskostnader - navn kostnadspost</t>
  </si>
  <si>
    <t>t=</t>
  </si>
  <si>
    <t>Forutsetninger omsøkt prosjekt</t>
  </si>
  <si>
    <t>Understående tabell og område benyttes til å fylle inn og synliggjøre forutsetnger som ligger til grunn for prosjektet det søkes støtte til.</t>
  </si>
  <si>
    <t xml:space="preserve">Beregninger som ligger til grunn for forutsetningene kan også synliggjøres utenfor tabellene. Bruker kan legge til flere rader etter behov. </t>
  </si>
  <si>
    <t>Navn på forutsetning</t>
  </si>
  <si>
    <t>Beskrivelse og kilde for forutsetning og enhet (f.eks. tall oppgitt i NOK)</t>
  </si>
  <si>
    <t>Verdier (NOK per time, kWh, liter, etc.)</t>
  </si>
  <si>
    <t>(1) Kvotepliktig utslipp (unntatt petroleum og innsatsfordelingen)</t>
  </si>
  <si>
    <t>Regjeringens karbonprisbane per 2026</t>
  </si>
  <si>
    <t>f.eks energiforbruk</t>
  </si>
  <si>
    <t>Elektrisitet [kWh/år] fra Energiforbruk-fanen</t>
  </si>
  <si>
    <t>Hydrogen [kWh/år] fra Energiforbruk-fanen</t>
  </si>
  <si>
    <t>f.eks pris på energi [kr/kWh]</t>
  </si>
  <si>
    <t>Forutsetninger alternativet</t>
  </si>
  <si>
    <t>Understående tabell og område benyttes til å fylle inn og synliggjøre forutsetnger som ligger til grunn for det alternative prosjektet.</t>
  </si>
  <si>
    <t>Forutsetninger</t>
  </si>
  <si>
    <t>(1) Kvotepliktig utslipp (unntatt luftfart og petroleum)</t>
  </si>
  <si>
    <t>Regjeringens karbonprisbane per 2025</t>
  </si>
  <si>
    <t>Kontrolltabeller</t>
  </si>
  <si>
    <t>Understående tabeller kan benyttes for å få en oversikt over/eller kontrollere kostnadsgrunnlaget i søknaden på tvers av kostnadsposter.</t>
  </si>
  <si>
    <t>Feilmeldinger eller avvik innad i kostnadsgrunnlaget må ettergås. Vanlig rotårsak er for eksempel at kategoriene tilknyttet kostnadspostene ikke er fylt ut eller at årstall mangler.</t>
  </si>
  <si>
    <t>Tabell for omsøkt prosjekt inkluderer godkjente investeringskostnader og eventuelle ikke-godkjente kostnader.</t>
  </si>
  <si>
    <t>Kostnadstype per år</t>
  </si>
  <si>
    <t>OMSØKT PROSJEKT</t>
  </si>
  <si>
    <t>Prosjektfase</t>
  </si>
  <si>
    <t>Innkjøp av tjenester</t>
  </si>
  <si>
    <t>Egne personalkostnader</t>
  </si>
  <si>
    <t>Andre investeringskostnader</t>
  </si>
  <si>
    <t>Check totalbeløp</t>
  </si>
  <si>
    <t>Avvik (blank hvis 0)</t>
  </si>
  <si>
    <t>Check (periodisering av kost.)</t>
  </si>
  <si>
    <t>ALTERNATIVET</t>
  </si>
  <si>
    <t>Arbeidspakke per år</t>
  </si>
  <si>
    <r>
      <t xml:space="preserve">Nøkkeltall </t>
    </r>
    <r>
      <rPr>
        <sz val="14"/>
        <color theme="1"/>
        <rFont val="Calibri"/>
        <family val="2"/>
        <scheme val="minor"/>
      </rPr>
      <t>(blå felter skal fylles inn)</t>
    </r>
  </si>
  <si>
    <t>Avkastningskrav (%)</t>
  </si>
  <si>
    <t>Avkastningskravet skal være prosjektets reelle avkastningskrav før skatt. For ev. andre føringer og krav til dokumentasjon/beregning av avkastningskrav, se programmets Vilkår for støtte.</t>
  </si>
  <si>
    <t>Totalt godkjent kostnadsgrunnlag i søknad</t>
  </si>
  <si>
    <t>For mer informasjon om hvordan godkjente kostnader beregnes, se grønn tekstbost i arket "LES MEG".</t>
  </si>
  <si>
    <t>Støtteintensitet (% av godkjent kostnadsgrunnlag)</t>
  </si>
  <si>
    <t>Støtteintensitet skal være den prosentvise andelen av det godkjente kostnadsgrunnlaget som søkes i støtte fra Enova. Satsen kan ikke overgå støttesatser angitt i Vilkår for støtte.</t>
  </si>
  <si>
    <t>Funksjon av godkjente kostnader og støtteintensitet.</t>
  </si>
  <si>
    <t>Oppsummering nåverdi</t>
  </si>
  <si>
    <t>Enova benytter hovedsakelig totalprosjektets nåverdi i sine vurderinger, som gis av nåverdidifferansen mellom alternativet og det omsøkte prosjektet. I tilfeller hvor nåverdien inkludert støtte er positiv, vil Enova avkorte støtten.</t>
  </si>
  <si>
    <t>∆ Totalt</t>
  </si>
  <si>
    <t>Prosjekt omsøkt</t>
  </si>
  <si>
    <t>Alternativet</t>
  </si>
  <si>
    <t>Nåverdi ekskl. støtte</t>
  </si>
  <si>
    <t>Nåverdi inkl. støtte</t>
  </si>
  <si>
    <t>Overordnet: kontantstrøm, nåverdi og støtteberegning</t>
  </si>
  <si>
    <t>Driftsinntekter</t>
  </si>
  <si>
    <t>Driftskostnader</t>
  </si>
  <si>
    <t>Ikke-godkjente investeringskostnader</t>
  </si>
  <si>
    <t>Kontantstrøm eks. støtte</t>
  </si>
  <si>
    <t>NNV prosjekt omsøkt</t>
  </si>
  <si>
    <t>IRR</t>
  </si>
  <si>
    <t>Investeringskostnader</t>
  </si>
  <si>
    <t>NNV alternativ investering</t>
  </si>
  <si>
    <t>Merkostnader og delta kontantstrøm</t>
  </si>
  <si>
    <t>Differansen (delta) i investeringskostnader mellom det omsøkte prosjektet og alternativinvesteringen omtales som merkostnader. Prosjektets merkostnader vil være det godkjente kostnadsgrunnlag når metoden for "Alternativ investering" benyttes.</t>
  </si>
  <si>
    <t>Delta kontantstrøm viser differansen mellom kontantstrømmen i prosjekt omsøkt og alternativet. Enova vil i de fleste tilfeller legge nåverdien av denne kontantstrømmen til grunn ved vurdering av lønnsomhet og avkorting av støtte.</t>
  </si>
  <si>
    <r>
      <rPr>
        <sz val="11"/>
        <color theme="1"/>
        <rFont val="Aptos Narrow"/>
        <family val="2"/>
      </rPr>
      <t>∆</t>
    </r>
    <r>
      <rPr>
        <sz val="9.35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Investeringskostnader (merkostnader)</t>
    </r>
  </si>
  <si>
    <t>∆ Kontantstrøm eks. støtte</t>
  </si>
  <si>
    <t>NNV</t>
  </si>
  <si>
    <t>Oversikt kostnadsgrunnlag</t>
  </si>
  <si>
    <t>Oppstillingen under viser de godkjente kostnadene for prosjektet. Ved "Alternativ investering", hentes godkjente kostnader fra merkostnadene. Ved "Ingen alternativ investering" hentes de fra prosjekt omsøkt sine "Godkjente investeringskostnader".</t>
  </si>
  <si>
    <t>Godkjente kostnader vil kun forekomme i år markert "INVESTERING". Videre beregnes støtten basert på den omsøkte støtteintensiteten og hvor stor andel av prosjektets kostnader som påløper i det relevante året.</t>
  </si>
  <si>
    <t>Velges under arket "LES MEG".</t>
  </si>
  <si>
    <t>Kostnadsgrunnlag</t>
  </si>
  <si>
    <t>Godkjente kostnader</t>
  </si>
  <si>
    <t>Vekt støttefordeling</t>
  </si>
  <si>
    <t>Investeringsstøtte Enova (hensyntatt omsøkt støtteintensitet)</t>
  </si>
  <si>
    <t>Total støtte</t>
  </si>
  <si>
    <t>Nåverdi av prosjektet totalt</t>
  </si>
  <si>
    <t>Under følger oppstilling av det totale prosjektets nåverdi med og uten støtte.</t>
  </si>
  <si>
    <t>Kontantstrøm ekskl. støtte</t>
  </si>
  <si>
    <t>NNV ekskl. støtte</t>
  </si>
  <si>
    <t>IRR ekskl. støtte</t>
  </si>
  <si>
    <t>Kontantstrøm inkl. støtte</t>
  </si>
  <si>
    <t>NNV inkl. støtte</t>
  </si>
  <si>
    <t>IRR inkl. støtte</t>
  </si>
  <si>
    <t>Totalt finansieringsbehov</t>
  </si>
  <si>
    <t>Finansieringskilde (drop-down)</t>
  </si>
  <si>
    <t>Beskrivelse av kilde/investor</t>
  </si>
  <si>
    <t>Beløp (i NOK)</t>
  </si>
  <si>
    <t>Total prosjektfinansiering</t>
  </si>
  <si>
    <t>Check:</t>
  </si>
  <si>
    <t>Driftsprofil og forbruk</t>
  </si>
  <si>
    <t>Dette arket er laget som en hjelp for å regne ut forbruk og utslipp i prosjektet, og sammenlikne resultatet med alternativ teknologi</t>
  </si>
  <si>
    <t>Arket skal brukes hvis det er er mulig. I de tilfeller hvor arket ikke passer med prosjektets art må søkere selv lage et ark som viser</t>
  </si>
  <si>
    <t xml:space="preserve">tydelig hvordan energibruken fremkommer. </t>
  </si>
  <si>
    <t>Nederst i arket finnes resultater som kan brukes i Enovas søknadssenter og i prosjektbeskrivelsen</t>
  </si>
  <si>
    <t xml:space="preserve">Bruk kolonne N for kort å forklare antakelser og beregninger. Se kolonne P for hjelp til utfylling. Ekspander kolonner med [+] </t>
  </si>
  <si>
    <t>Driftsmoduser</t>
  </si>
  <si>
    <t>Søkers kommentar</t>
  </si>
  <si>
    <t>Hjelp</t>
  </si>
  <si>
    <t>Betegnelse</t>
  </si>
  <si>
    <t>Modus 1</t>
  </si>
  <si>
    <t>Modus 2</t>
  </si>
  <si>
    <t>Modus 3</t>
  </si>
  <si>
    <t>Modus 4</t>
  </si>
  <si>
    <t>Modus 5</t>
  </si>
  <si>
    <t>Modus 6</t>
  </si>
  <si>
    <t>Modus 7</t>
  </si>
  <si>
    <t>Modus 8</t>
  </si>
  <si>
    <t>Legg inn ulike driftsmoduser slik at vi får en forståelse for driftsmoduset til fartøyet</t>
  </si>
  <si>
    <t>Timer per år</t>
  </si>
  <si>
    <t>Dette må samlet sett bli 8760 timer, altså alle timer i et normalt år</t>
  </si>
  <si>
    <t>% per år</t>
  </si>
  <si>
    <t>Forbrukstall for konvensjonell teknologi (alternativt scenario) per time</t>
  </si>
  <si>
    <t>Drivstoff - fossilt</t>
  </si>
  <si>
    <t>Diesel/MGO</t>
  </si>
  <si>
    <t>Drivstofforbruk</t>
  </si>
  <si>
    <t>kg/h</t>
  </si>
  <si>
    <t xml:space="preserve">Drivstofforbruk i et konvensjonelt skip. Effektivisering som ikke støttes ingår som reduksjon av dette tallet. </t>
  </si>
  <si>
    <t>Energiforbruk - fossilt drivstoff</t>
  </si>
  <si>
    <t>kWh/h</t>
  </si>
  <si>
    <t>Energiforbruk - elektrisitet fra land</t>
  </si>
  <si>
    <t>Fylles kun ut for skip som henter strøm fra land</t>
  </si>
  <si>
    <t>Energiforbruk - totalt</t>
  </si>
  <si>
    <t>Virkningsgrad motor</t>
  </si>
  <si>
    <t>%</t>
  </si>
  <si>
    <t>Dette er normalt virkningsgraden til en forbrenningsmotor</t>
  </si>
  <si>
    <t>Virkningsgrad elektrisk system</t>
  </si>
  <si>
    <t>Dette er virkningsgraden for den elektriske drivlinjen hvis dette inngår i et konvensjonelt skip</t>
  </si>
  <si>
    <t>Energibehov for prosess og fremdrift</t>
  </si>
  <si>
    <t>Dette tallet viser hva som trengs av energi for fremdrift eller for å drive en prosess</t>
  </si>
  <si>
    <t>Effektiviserings- og forbrukstall for banebrytende teknologi per time</t>
  </si>
  <si>
    <t>Denne seksjonen regner ut hva behovet er etter effektiviseringstiltak og hvordan disse dekkes</t>
  </si>
  <si>
    <t>Energieffektiviseringstiltakene reduserer behovet for tilført energi til fartøyet</t>
  </si>
  <si>
    <t>Energieffektivisering - Seil</t>
  </si>
  <si>
    <t>Kun energieffektiviseringstiltak som støttes inkluderes</t>
  </si>
  <si>
    <t>Energieffektivisering - Hydrofoil</t>
  </si>
  <si>
    <t>Energieffektivisering - teknologi 3</t>
  </si>
  <si>
    <t>Energieffektivisering - teknologi 4</t>
  </si>
  <si>
    <t>Energieffektivisering - teknologi 5</t>
  </si>
  <si>
    <t>Behov etter effektivisering</t>
  </si>
  <si>
    <t>Dette tallet viser hva som trengs av energi for fremdrift eller for å drive en prosess etter effektivisering</t>
  </si>
  <si>
    <t>Grønn energibærer 1</t>
  </si>
  <si>
    <t>Ammoniakk</t>
  </si>
  <si>
    <t>Fyll ut kun for relevante energibærere</t>
  </si>
  <si>
    <t>Andel av energibehov</t>
  </si>
  <si>
    <t>Hvor mye av energibehovet dekkes av denne energibæreren. Summen av andeler må bli 100% i hver modus</t>
  </si>
  <si>
    <t>Virkningsgrad</t>
  </si>
  <si>
    <t>Virkningsgrad fra drivstoff til aksling/nyttbar kraft</t>
  </si>
  <si>
    <t>Energiforbruk "på tank"</t>
  </si>
  <si>
    <t>Grønn energibærer 2</t>
  </si>
  <si>
    <t>Elektrisitet</t>
  </si>
  <si>
    <t>Fossil energibærer 1</t>
  </si>
  <si>
    <t>Fossil energibærer 2</t>
  </si>
  <si>
    <t>Naturgass/LNG</t>
  </si>
  <si>
    <t>Forbrukstall for konvensjonell teknologi (alternativt scenario) per år</t>
  </si>
  <si>
    <t>Dette brukes til utregning av energi- og klimaresultat</t>
  </si>
  <si>
    <t>kWh/år</t>
  </si>
  <si>
    <t>kg/år</t>
  </si>
  <si>
    <t>Elektrisitet - alternativet</t>
  </si>
  <si>
    <t xml:space="preserve">Totalt energiforbruk </t>
  </si>
  <si>
    <t>Forbrukstall for banebrytende teknologi per år</t>
  </si>
  <si>
    <t>Nytt energibehov</t>
  </si>
  <si>
    <t>Reduksjon av energibruk</t>
  </si>
  <si>
    <t>Totalt energiforbruk</t>
  </si>
  <si>
    <t xml:space="preserve">Resultater for rapportering (Direkte energi- og klimaresultat) </t>
  </si>
  <si>
    <t>Konvertering</t>
  </si>
  <si>
    <t>Dette tallet kan brukes i Energi-fanen i søknadssenteret</t>
  </si>
  <si>
    <t>Reduksjon</t>
  </si>
  <si>
    <t>Energiresultat</t>
  </si>
  <si>
    <t>Klimaresultat</t>
  </si>
  <si>
    <r>
      <t>kgCO</t>
    </r>
    <r>
      <rPr>
        <b/>
        <vertAlign val="subscript"/>
        <sz val="11"/>
        <color theme="1"/>
        <rFont val="Calibri"/>
        <family val="2"/>
        <scheme val="minor"/>
      </rPr>
      <t>2e</t>
    </r>
    <r>
      <rPr>
        <b/>
        <sz val="11"/>
        <color theme="1"/>
        <rFont val="Calibri"/>
        <family val="2"/>
        <scheme val="minor"/>
      </rPr>
      <t>/år</t>
    </r>
  </si>
  <si>
    <t>Hentes fra enovas omregningskalkulator eller oppgi kilde</t>
  </si>
  <si>
    <t>Energibærere</t>
  </si>
  <si>
    <t>kWh/L</t>
  </si>
  <si>
    <t>kWh/kg</t>
  </si>
  <si>
    <t>kgCO2/L</t>
  </si>
  <si>
    <t>kgCO2/kg</t>
  </si>
  <si>
    <t>Kilde</t>
  </si>
  <si>
    <t>*</t>
  </si>
  <si>
    <t>Hydrogen</t>
  </si>
  <si>
    <t>Metanol</t>
  </si>
  <si>
    <t>* Avhengig av trykk og temperatur</t>
  </si>
  <si>
    <t>Fremtidig konkurransekraft</t>
  </si>
  <si>
    <t>Dette arket er laget som en hjelp for å illustrere fremtidig konkurransekraft og kan brukes i prosjektbeskrivelsen</t>
  </si>
  <si>
    <t>Endring innen 2030</t>
  </si>
  <si>
    <t>Endring innen 2050</t>
  </si>
  <si>
    <t>Kostnad i 2030</t>
  </si>
  <si>
    <t>Kostnad i 2050</t>
  </si>
  <si>
    <t>Kostnadskomponent</t>
  </si>
  <si>
    <t>Lav</t>
  </si>
  <si>
    <t>Forventet</t>
  </si>
  <si>
    <t>Høy</t>
  </si>
  <si>
    <t>Begrunnelse</t>
  </si>
  <si>
    <t>f.eks. produktoptimering</t>
  </si>
  <si>
    <t>f.eks. skalafordeler</t>
  </si>
  <si>
    <t>f.eks større etterspørsel etter strøm</t>
  </si>
  <si>
    <t>f.eks høy etterspørsel og dyre kilder</t>
  </si>
  <si>
    <t>f.eks økt interesse for "grønn premium"</t>
  </si>
  <si>
    <t>f.eks høyere etterspørsel etter vare</t>
  </si>
  <si>
    <t>Sensitiviteter budsjett</t>
  </si>
  <si>
    <t>I oversikten under kan prosjektets sensitiviteter testes.</t>
  </si>
  <si>
    <r>
      <t xml:space="preserve">Justert-rader (gult felt) lar brukeren prosentvis korrigere </t>
    </r>
    <r>
      <rPr>
        <i/>
        <sz val="11"/>
        <color theme="1"/>
        <rFont val="Calibri"/>
        <family val="2"/>
        <scheme val="minor"/>
      </rPr>
      <t>en enkelt</t>
    </r>
    <r>
      <rPr>
        <sz val="11"/>
        <color theme="1"/>
        <rFont val="Calibri"/>
        <family val="2"/>
        <scheme val="minor"/>
      </rPr>
      <t xml:space="preserve"> kostnadspost, for å se endringen det gir til prosjektets nåverdi. Se hvordan endring på de ulike kostnadspostene utspiller seg i tabell nederst i arket eller i den grafiske fremstillingen.</t>
    </r>
  </si>
  <si>
    <t xml:space="preserve">Egentilpasset-rader (grønne felt) lar brukeren prosentvis korrigere flere kostnadsposter, for å se effekten de endringene til sammen gir til prosjektets nåverdi. </t>
  </si>
  <si>
    <t>Ved feil i kontantstrømmene sammenlignet med budsjett, kan det skyldes manglende utfylling av kategori i budsjettpostene.</t>
  </si>
  <si>
    <t>Se hvordan endringer på de ulike kostnadspostene utspiller seg i tabell nederst i arket eller i den grafiske fremstillingen.</t>
  </si>
  <si>
    <t>Prosjekt (nedtrekksmeny)</t>
  </si>
  <si>
    <t>Velg om sensitiviteter skal gjøres på det omsøkte prosjektet eller totalprosjektet.</t>
  </si>
  <si>
    <t>Velg avkastningskrav som skal ligge til grunn for analysen.</t>
  </si>
  <si>
    <t>Nåverdi uten støtte</t>
  </si>
  <si>
    <t>Justert-endring (%)</t>
  </si>
  <si>
    <t>Kan tilpasses hver for seg i hvite "prosentbokser" under.</t>
  </si>
  <si>
    <t>Egentilpasset-endring (%)</t>
  </si>
  <si>
    <t>Benytt blå felter under.</t>
  </si>
  <si>
    <t>0</t>
  </si>
  <si>
    <t>PROSJEKTFASE</t>
  </si>
  <si>
    <t>Trykk + over kolonne AW for å se kontantstrøm for de ulike kostnadspostene.</t>
  </si>
  <si>
    <t>Salgsinntekter</t>
  </si>
  <si>
    <t>Default</t>
  </si>
  <si>
    <t>Justert</t>
  </si>
  <si>
    <t>Endring %</t>
  </si>
  <si>
    <t>Egentilpasset</t>
  </si>
  <si>
    <t>Andre inntekter</t>
  </si>
  <si>
    <t>PLACEHOLDER</t>
  </si>
  <si>
    <t>Kostnad energi (unntatt drivstoff)</t>
  </si>
  <si>
    <t>Kostnad drivstoff eller råvare (unntatt CO2-avgift)</t>
  </si>
  <si>
    <t>Drifts- og vedlikeholdskostnader</t>
  </si>
  <si>
    <t>Personalkostnader</t>
  </si>
  <si>
    <t>CO2-avgift/-kvoter</t>
  </si>
  <si>
    <t>Andre driftskostnader</t>
  </si>
  <si>
    <t>Trykk + over kolonne AW for å se kontantstrøm for de ulike sensitivitetene.</t>
  </si>
  <si>
    <t>Sensitivitet</t>
  </si>
  <si>
    <t>Effekt på nåverdi (i NOK)</t>
  </si>
  <si>
    <t>Justering (i %)</t>
  </si>
  <si>
    <t>Scenario</t>
  </si>
  <si>
    <t>Ingen</t>
  </si>
  <si>
    <t>Liste: hovedposter investeringskostnader</t>
  </si>
  <si>
    <t>Liste: hovedposter driftskostnader</t>
  </si>
  <si>
    <t>Liste: hovedposter driftsinntekter</t>
  </si>
  <si>
    <t>Liste: Finansieringskilde</t>
  </si>
  <si>
    <t>Omsøkt prosjekt</t>
  </si>
  <si>
    <t>Ingen alternativ investering</t>
  </si>
  <si>
    <t>Egenkapital (tilgjengelig)</t>
  </si>
  <si>
    <t>Totalprosjektet</t>
  </si>
  <si>
    <t>Alternativ investering</t>
  </si>
  <si>
    <t>Egenkapital (kapitalforhøyelse)</t>
  </si>
  <si>
    <t>Enova</t>
  </si>
  <si>
    <t>Annen soft-funding (tilskudd)</t>
  </si>
  <si>
    <t>Annen soft-funding (lån)</t>
  </si>
  <si>
    <t>Banklån</t>
  </si>
  <si>
    <t>(2) Utslipp under innsatsfordelingen</t>
  </si>
  <si>
    <t>(3) Petroleumsvirksomhet på sokkelen</t>
  </si>
  <si>
    <t>(4) Opptak og utslipp fra skog og arealbruk og arealbruksendringer</t>
  </si>
  <si>
    <t>Hentet fra Enova sine prisforutsetninger</t>
  </si>
  <si>
    <t>Levetid for teknologien</t>
  </si>
  <si>
    <t>Standard verdier i Enovas lønnsomhetsberegninger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</si>
</sst>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\ %"/>
    <numFmt numFmtId="165" formatCode="_-* #,##0_-;\-* #,##0_-;_-* &quot;-&quot;??_-;_-@_-"/>
    <numFmt numFmtId="166" formatCode="_-* #,##0.00_-;\-* #,##0.00_-;_-* &quot;-&quot;??_-;_-@_-"/>
    <numFmt numFmtId="167" formatCode="0.0\ %"/>
    <numFmt numFmtId="168" formatCode="#,##0_ ;\-#,##0\ "/>
  </numFmts>
  <fonts count="4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9.35"/>
      <color theme="1"/>
      <name val="Calibri"/>
      <family val="2"/>
    </font>
    <font>
      <sz val="8"/>
      <color rgb="FF333333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2060"/>
      <name val="Calibri"/>
      <family val="2"/>
    </font>
    <font>
      <b/>
      <sz val="11"/>
      <color rgb="FF00206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9"/>
      <color theme="9" tint="-0.499984740745262"/>
      <name val="Century Gothic"/>
      <family val="2"/>
    </font>
    <font>
      <sz val="11"/>
      <color theme="9" tint="-0.499984740745262"/>
      <name val="Calibri"/>
      <family val="2"/>
      <scheme val="minor"/>
    </font>
    <font>
      <sz val="9"/>
      <color rgb="FF002060"/>
      <name val="Century Gothic"/>
      <family val="2"/>
    </font>
    <font>
      <sz val="9"/>
      <color rgb="FF00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5" fillId="2" borderId="2" applyNumberFormat="0" applyAlignment="0" applyProtection="0"/>
    <xf numFmtId="0" fontId="26" fillId="0" borderId="0" applyNumberFormat="0" applyFill="0" applyBorder="0" applyAlignment="0" applyProtection="0"/>
    <xf numFmtId="166" fontId="5" fillId="0" borderId="0" applyFont="0" applyFill="0" applyBorder="0" applyAlignment="0" applyProtection="0"/>
  </cellStyleXfs>
  <cellXfs count="264">
    <xf numFmtId="0" fontId="0" fillId="0" borderId="0" xfId="0"/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2" fillId="0" borderId="0" xfId="0" applyFont="1"/>
    <xf numFmtId="0" fontId="0" fillId="0" borderId="3" xfId="0" applyBorder="1"/>
    <xf numFmtId="0" fontId="4" fillId="0" borderId="0" xfId="0" quotePrefix="1" applyFont="1"/>
    <xf numFmtId="3" fontId="4" fillId="0" borderId="0" xfId="0" applyNumberFormat="1" applyFont="1"/>
    <xf numFmtId="0" fontId="0" fillId="0" borderId="5" xfId="0" applyBorder="1"/>
    <xf numFmtId="0" fontId="0" fillId="0" borderId="11" xfId="0" applyBorder="1"/>
    <xf numFmtId="1" fontId="0" fillId="0" borderId="12" xfId="0" applyNumberFormat="1" applyBorder="1"/>
    <xf numFmtId="0" fontId="0" fillId="0" borderId="13" xfId="0" applyBorder="1"/>
    <xf numFmtId="10" fontId="0" fillId="0" borderId="13" xfId="0" applyNumberFormat="1" applyBorder="1"/>
    <xf numFmtId="3" fontId="0" fillId="0" borderId="13" xfId="0" applyNumberFormat="1" applyBorder="1"/>
    <xf numFmtId="0" fontId="0" fillId="0" borderId="12" xfId="0" applyBorder="1"/>
    <xf numFmtId="0" fontId="0" fillId="0" borderId="8" xfId="0" applyBorder="1"/>
    <xf numFmtId="0" fontId="0" fillId="0" borderId="14" xfId="0" applyBorder="1"/>
    <xf numFmtId="3" fontId="0" fillId="0" borderId="14" xfId="0" applyNumberFormat="1" applyBorder="1"/>
    <xf numFmtId="0" fontId="4" fillId="0" borderId="13" xfId="0" applyFont="1" applyBorder="1"/>
    <xf numFmtId="3" fontId="4" fillId="0" borderId="13" xfId="0" applyNumberFormat="1" applyFont="1" applyBorder="1"/>
    <xf numFmtId="0" fontId="9" fillId="3" borderId="2" xfId="2" applyFont="1" applyFill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/>
    <xf numFmtId="0" fontId="0" fillId="4" borderId="8" xfId="0" applyFill="1" applyBorder="1"/>
    <xf numFmtId="0" fontId="9" fillId="3" borderId="2" xfId="2" applyFont="1" applyFill="1" applyProtection="1">
      <protection locked="0"/>
    </xf>
    <xf numFmtId="3" fontId="9" fillId="3" borderId="2" xfId="2" applyNumberFormat="1" applyFont="1" applyFill="1" applyProtection="1">
      <protection locked="0"/>
    </xf>
    <xf numFmtId="0" fontId="12" fillId="4" borderId="2" xfId="2" applyFont="1" applyFill="1" applyProtection="1">
      <protection locked="0"/>
    </xf>
    <xf numFmtId="3" fontId="12" fillId="4" borderId="2" xfId="2" applyNumberFormat="1" applyFont="1" applyFill="1" applyProtection="1">
      <protection locked="0"/>
    </xf>
    <xf numFmtId="0" fontId="0" fillId="0" borderId="15" xfId="0" applyBorder="1"/>
    <xf numFmtId="3" fontId="2" fillId="0" borderId="15" xfId="0" applyNumberFormat="1" applyFont="1" applyBorder="1"/>
    <xf numFmtId="3" fontId="0" fillId="0" borderId="15" xfId="0" applyNumberFormat="1" applyBorder="1"/>
    <xf numFmtId="0" fontId="2" fillId="0" borderId="15" xfId="0" applyFont="1" applyBorder="1"/>
    <xf numFmtId="10" fontId="0" fillId="0" borderId="0" xfId="0" applyNumberFormat="1"/>
    <xf numFmtId="0" fontId="0" fillId="0" borderId="16" xfId="0" applyBorder="1"/>
    <xf numFmtId="3" fontId="0" fillId="0" borderId="18" xfId="0" applyNumberFormat="1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13" fillId="0" borderId="0" xfId="0" applyFont="1"/>
    <xf numFmtId="0" fontId="0" fillId="0" borderId="0" xfId="0" quotePrefix="1" applyAlignment="1">
      <alignment horizontal="left" indent="2"/>
    </xf>
    <xf numFmtId="0" fontId="0" fillId="0" borderId="0" xfId="0" applyAlignment="1">
      <alignment horizontal="left" indent="2"/>
    </xf>
    <xf numFmtId="0" fontId="0" fillId="0" borderId="4" xfId="0" applyBorder="1"/>
    <xf numFmtId="3" fontId="0" fillId="0" borderId="22" xfId="0" applyNumberFormat="1" applyBorder="1"/>
    <xf numFmtId="10" fontId="9" fillId="3" borderId="1" xfId="1" applyNumberFormat="1" applyFont="1" applyFill="1" applyBorder="1" applyProtection="1">
      <protection locked="0"/>
    </xf>
    <xf numFmtId="3" fontId="0" fillId="0" borderId="16" xfId="0" applyNumberFormat="1" applyBorder="1"/>
    <xf numFmtId="0" fontId="2" fillId="0" borderId="22" xfId="0" applyFont="1" applyBorder="1" applyAlignment="1">
      <alignment horizontal="right"/>
    </xf>
    <xf numFmtId="0" fontId="14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1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right"/>
    </xf>
    <xf numFmtId="3" fontId="0" fillId="0" borderId="3" xfId="0" applyNumberFormat="1" applyBorder="1"/>
    <xf numFmtId="0" fontId="0" fillId="0" borderId="21" xfId="0" applyBorder="1"/>
    <xf numFmtId="3" fontId="0" fillId="0" borderId="21" xfId="0" applyNumberFormat="1" applyBorder="1"/>
    <xf numFmtId="0" fontId="10" fillId="0" borderId="0" xfId="0" applyFont="1"/>
    <xf numFmtId="0" fontId="0" fillId="0" borderId="6" xfId="0" applyBorder="1"/>
    <xf numFmtId="3" fontId="0" fillId="0" borderId="6" xfId="0" applyNumberFormat="1" applyBorder="1"/>
    <xf numFmtId="0" fontId="2" fillId="0" borderId="21" xfId="0" applyFont="1" applyBorder="1"/>
    <xf numFmtId="3" fontId="2" fillId="0" borderId="21" xfId="0" applyNumberFormat="1" applyFont="1" applyBorder="1"/>
    <xf numFmtId="0" fontId="0" fillId="0" borderId="22" xfId="0" applyBorder="1"/>
    <xf numFmtId="0" fontId="11" fillId="0" borderId="0" xfId="0" applyFont="1"/>
    <xf numFmtId="3" fontId="11" fillId="0" borderId="0" xfId="0" applyNumberFormat="1" applyFont="1"/>
    <xf numFmtId="0" fontId="16" fillId="0" borderId="0" xfId="0" applyFont="1" applyAlignment="1">
      <alignment horizontal="right"/>
    </xf>
    <xf numFmtId="10" fontId="11" fillId="0" borderId="0" xfId="1" applyNumberFormat="1" applyFont="1" applyBorder="1" applyProtection="1"/>
    <xf numFmtId="0" fontId="16" fillId="0" borderId="0" xfId="0" applyFont="1"/>
    <xf numFmtId="3" fontId="5" fillId="0" borderId="0" xfId="2" applyNumberFormat="1" applyFill="1" applyBorder="1" applyProtection="1"/>
    <xf numFmtId="3" fontId="5" fillId="0" borderId="5" xfId="2" applyNumberFormat="1" applyFill="1" applyBorder="1" applyProtection="1"/>
    <xf numFmtId="0" fontId="1" fillId="0" borderId="0" xfId="0" applyFont="1"/>
    <xf numFmtId="0" fontId="0" fillId="0" borderId="7" xfId="0" applyBorder="1"/>
    <xf numFmtId="10" fontId="5" fillId="0" borderId="3" xfId="1" applyNumberFormat="1" applyFont="1" applyBorder="1" applyProtection="1"/>
    <xf numFmtId="10" fontId="5" fillId="0" borderId="7" xfId="1" applyNumberFormat="1" applyFont="1" applyBorder="1" applyProtection="1"/>
    <xf numFmtId="10" fontId="5" fillId="0" borderId="15" xfId="1" applyNumberFormat="1" applyFont="1" applyBorder="1" applyProtection="1"/>
    <xf numFmtId="9" fontId="0" fillId="0" borderId="0" xfId="0" applyNumberForma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2" fillId="0" borderId="2" xfId="2" applyFont="1" applyFill="1" applyProtection="1"/>
    <xf numFmtId="0" fontId="12" fillId="5" borderId="26" xfId="2" applyFont="1" applyFill="1" applyBorder="1" applyProtection="1"/>
    <xf numFmtId="0" fontId="12" fillId="5" borderId="25" xfId="2" applyFont="1" applyFill="1" applyBorder="1" applyProtection="1"/>
    <xf numFmtId="3" fontId="12" fillId="0" borderId="2" xfId="2" applyNumberFormat="1" applyFont="1" applyFill="1" applyProtection="1"/>
    <xf numFmtId="0" fontId="9" fillId="5" borderId="26" xfId="2" applyFont="1" applyFill="1" applyBorder="1" applyProtection="1"/>
    <xf numFmtId="0" fontId="9" fillId="5" borderId="25" xfId="2" applyFont="1" applyFill="1" applyBorder="1" applyProtection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9" fillId="5" borderId="0" xfId="2" applyFont="1" applyFill="1" applyBorder="1" applyProtection="1"/>
    <xf numFmtId="3" fontId="2" fillId="0" borderId="1" xfId="0" applyNumberFormat="1" applyFont="1" applyBorder="1"/>
    <xf numFmtId="0" fontId="9" fillId="0" borderId="23" xfId="2" applyFont="1" applyFill="1" applyBorder="1" applyProtection="1"/>
    <xf numFmtId="0" fontId="2" fillId="0" borderId="15" xfId="0" applyFont="1" applyBorder="1" applyAlignment="1">
      <alignment horizontal="center"/>
    </xf>
    <xf numFmtId="0" fontId="2" fillId="0" borderId="17" xfId="0" applyFont="1" applyBorder="1"/>
    <xf numFmtId="0" fontId="5" fillId="0" borderId="2" xfId="2" applyFill="1" applyProtection="1"/>
    <xf numFmtId="0" fontId="12" fillId="0" borderId="25" xfId="2" applyFont="1" applyFill="1" applyBorder="1" applyProtection="1"/>
    <xf numFmtId="0" fontId="9" fillId="0" borderId="25" xfId="2" applyFont="1" applyFill="1" applyBorder="1" applyProtection="1"/>
    <xf numFmtId="0" fontId="9" fillId="0" borderId="0" xfId="2" applyFont="1" applyFill="1" applyBorder="1" applyProtection="1"/>
    <xf numFmtId="0" fontId="12" fillId="5" borderId="0" xfId="2" applyFont="1" applyFill="1" applyBorder="1" applyProtection="1"/>
    <xf numFmtId="0" fontId="12" fillId="0" borderId="0" xfId="2" applyFont="1" applyFill="1" applyBorder="1" applyProtection="1"/>
    <xf numFmtId="0" fontId="0" fillId="7" borderId="11" xfId="0" applyFill="1" applyBorder="1"/>
    <xf numFmtId="10" fontId="0" fillId="0" borderId="0" xfId="1" applyNumberFormat="1" applyFont="1" applyBorder="1"/>
    <xf numFmtId="10" fontId="4" fillId="0" borderId="0" xfId="1" applyNumberFormat="1" applyFont="1" applyBorder="1"/>
    <xf numFmtId="10" fontId="2" fillId="8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left" indent="3"/>
    </xf>
    <xf numFmtId="0" fontId="4" fillId="0" borderId="0" xfId="0" applyFont="1" applyAlignment="1">
      <alignment horizontal="left" indent="3"/>
    </xf>
    <xf numFmtId="0" fontId="4" fillId="0" borderId="0" xfId="0" quotePrefix="1" applyFont="1" applyAlignment="1">
      <alignment horizontal="left" indent="3"/>
    </xf>
    <xf numFmtId="10" fontId="5" fillId="3" borderId="1" xfId="1" applyNumberFormat="1" applyFont="1" applyFill="1" applyBorder="1" applyProtection="1">
      <protection locked="0"/>
    </xf>
    <xf numFmtId="10" fontId="0" fillId="3" borderId="8" xfId="0" applyNumberFormat="1" applyFill="1" applyBorder="1" applyProtection="1">
      <protection locked="0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1" fillId="6" borderId="4" xfId="0" applyFont="1" applyFill="1" applyBorder="1"/>
    <xf numFmtId="0" fontId="1" fillId="6" borderId="3" xfId="0" applyFont="1" applyFill="1" applyBorder="1"/>
    <xf numFmtId="0" fontId="1" fillId="6" borderId="22" xfId="0" applyFont="1" applyFill="1" applyBorder="1"/>
    <xf numFmtId="0" fontId="1" fillId="6" borderId="10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8" borderId="8" xfId="0" applyFill="1" applyBorder="1"/>
    <xf numFmtId="3" fontId="0" fillId="0" borderId="8" xfId="0" applyNumberFormat="1" applyBorder="1"/>
    <xf numFmtId="0" fontId="0" fillId="2" borderId="8" xfId="0" applyFill="1" applyBorder="1"/>
    <xf numFmtId="0" fontId="0" fillId="0" borderId="0" xfId="0" applyAlignment="1">
      <alignment horizontal="left" indent="5"/>
    </xf>
    <xf numFmtId="10" fontId="0" fillId="0" borderId="14" xfId="1" applyNumberFormat="1" applyFont="1" applyFill="1" applyBorder="1" applyProtection="1">
      <protection locked="0"/>
    </xf>
    <xf numFmtId="0" fontId="0" fillId="9" borderId="8" xfId="0" applyFill="1" applyBorder="1"/>
    <xf numFmtId="10" fontId="0" fillId="3" borderId="8" xfId="1" applyNumberFormat="1" applyFont="1" applyFill="1" applyBorder="1" applyProtection="1">
      <protection locked="0"/>
    </xf>
    <xf numFmtId="0" fontId="0" fillId="0" borderId="5" xfId="0" applyBorder="1" applyAlignment="1">
      <alignment horizontal="left" indent="5"/>
    </xf>
    <xf numFmtId="0" fontId="0" fillId="0" borderId="5" xfId="0" applyBorder="1" applyAlignment="1">
      <alignment horizontal="center"/>
    </xf>
    <xf numFmtId="0" fontId="2" fillId="0" borderId="27" xfId="0" applyFont="1" applyBorder="1"/>
    <xf numFmtId="0" fontId="2" fillId="0" borderId="27" xfId="0" applyFont="1" applyBorder="1" applyAlignment="1">
      <alignment horizontal="right"/>
    </xf>
    <xf numFmtId="0" fontId="0" fillId="0" borderId="27" xfId="0" applyBorder="1"/>
    <xf numFmtId="0" fontId="0" fillId="2" borderId="0" xfId="0" applyFill="1"/>
    <xf numFmtId="37" fontId="0" fillId="0" borderId="0" xfId="0" applyNumberFormat="1"/>
    <xf numFmtId="9" fontId="0" fillId="0" borderId="0" xfId="1" applyFont="1" applyFill="1"/>
    <xf numFmtId="0" fontId="9" fillId="5" borderId="28" xfId="2" applyFont="1" applyFill="1" applyBorder="1" applyProtection="1"/>
    <xf numFmtId="0" fontId="17" fillId="0" borderId="5" xfId="0" applyFont="1" applyBorder="1" applyAlignment="1">
      <alignment horizontal="left"/>
    </xf>
    <xf numFmtId="0" fontId="9" fillId="3" borderId="2" xfId="2" applyFont="1" applyFill="1" applyAlignment="1" applyProtection="1">
      <alignment horizontal="center"/>
      <protection locked="0"/>
    </xf>
    <xf numFmtId="0" fontId="4" fillId="0" borderId="0" xfId="0" quotePrefix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0" borderId="24" xfId="0" applyFont="1" applyBorder="1"/>
    <xf numFmtId="3" fontId="2" fillId="0" borderId="24" xfId="0" applyNumberFormat="1" applyFont="1" applyBorder="1"/>
    <xf numFmtId="0" fontId="19" fillId="0" borderId="0" xfId="0" applyFont="1"/>
    <xf numFmtId="3" fontId="12" fillId="0" borderId="0" xfId="0" applyNumberFormat="1" applyFont="1"/>
    <xf numFmtId="0" fontId="1" fillId="10" borderId="4" xfId="0" applyFont="1" applyFill="1" applyBorder="1"/>
    <xf numFmtId="0" fontId="1" fillId="10" borderId="3" xfId="0" applyFont="1" applyFill="1" applyBorder="1"/>
    <xf numFmtId="0" fontId="1" fillId="10" borderId="22" xfId="0" applyFont="1" applyFill="1" applyBorder="1"/>
    <xf numFmtId="0" fontId="1" fillId="11" borderId="4" xfId="0" applyFont="1" applyFill="1" applyBorder="1"/>
    <xf numFmtId="0" fontId="1" fillId="11" borderId="3" xfId="0" applyFont="1" applyFill="1" applyBorder="1"/>
    <xf numFmtId="0" fontId="12" fillId="5" borderId="28" xfId="2" applyFont="1" applyFill="1" applyBorder="1" applyProtection="1"/>
    <xf numFmtId="0" fontId="1" fillId="10" borderId="10" xfId="0" applyFont="1" applyFill="1" applyBorder="1"/>
    <xf numFmtId="0" fontId="1" fillId="10" borderId="6" xfId="0" applyFont="1" applyFill="1" applyBorder="1"/>
    <xf numFmtId="0" fontId="1" fillId="11" borderId="10" xfId="0" applyFont="1" applyFill="1" applyBorder="1"/>
    <xf numFmtId="0" fontId="1" fillId="11" borderId="6" xfId="0" applyFont="1" applyFill="1" applyBorder="1"/>
    <xf numFmtId="0" fontId="1" fillId="11" borderId="9" xfId="0" applyFont="1" applyFill="1" applyBorder="1"/>
    <xf numFmtId="0" fontId="1" fillId="10" borderId="4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0" fillId="0" borderId="29" xfId="0" applyBorder="1"/>
    <xf numFmtId="0" fontId="1" fillId="11" borderId="0" xfId="0" applyFont="1" applyFill="1"/>
    <xf numFmtId="0" fontId="1" fillId="10" borderId="0" xfId="0" applyFont="1" applyFill="1"/>
    <xf numFmtId="3" fontId="0" fillId="0" borderId="0" xfId="0" applyNumberFormat="1" applyAlignment="1">
      <alignment horizontal="right"/>
    </xf>
    <xf numFmtId="3" fontId="0" fillId="0" borderId="29" xfId="0" applyNumberFormat="1" applyBorder="1"/>
    <xf numFmtId="3" fontId="0" fillId="0" borderId="19" xfId="0" applyNumberFormat="1" applyBorder="1"/>
    <xf numFmtId="0" fontId="1" fillId="10" borderId="6" xfId="0" applyFont="1" applyFill="1" applyBorder="1" applyAlignment="1">
      <alignment horizontal="center"/>
    </xf>
    <xf numFmtId="0" fontId="17" fillId="0" borderId="0" xfId="0" quotePrefix="1" applyFont="1" applyAlignment="1">
      <alignment horizontal="left" indent="3"/>
    </xf>
    <xf numFmtId="0" fontId="1" fillId="12" borderId="4" xfId="0" applyFont="1" applyFill="1" applyBorder="1"/>
    <xf numFmtId="0" fontId="14" fillId="0" borderId="5" xfId="0" applyFont="1" applyBorder="1"/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22" xfId="0" applyFont="1" applyFill="1" applyBorder="1" applyAlignment="1">
      <alignment horizontal="center"/>
    </xf>
    <xf numFmtId="0" fontId="20" fillId="0" borderId="0" xfId="0" applyFont="1"/>
    <xf numFmtId="0" fontId="0" fillId="9" borderId="1" xfId="0" applyFill="1" applyBorder="1"/>
    <xf numFmtId="0" fontId="11" fillId="0" borderId="0" xfId="0" quotePrefix="1" applyFont="1" applyAlignment="1">
      <alignment horizontal="left"/>
    </xf>
    <xf numFmtId="0" fontId="9" fillId="0" borderId="0" xfId="2" applyFont="1" applyFill="1" applyBorder="1" applyAlignment="1" applyProtection="1">
      <alignment horizontal="center"/>
      <protection locked="0"/>
    </xf>
    <xf numFmtId="0" fontId="0" fillId="13" borderId="4" xfId="0" applyFill="1" applyBorder="1"/>
    <xf numFmtId="0" fontId="2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0" fontId="0" fillId="0" borderId="26" xfId="0" applyBorder="1"/>
    <xf numFmtId="0" fontId="12" fillId="0" borderId="0" xfId="0" applyFont="1"/>
    <xf numFmtId="0" fontId="4" fillId="0" borderId="0" xfId="0" applyFont="1" applyAlignment="1">
      <alignment horizontal="right"/>
    </xf>
    <xf numFmtId="0" fontId="21" fillId="6" borderId="0" xfId="0" applyFont="1" applyFill="1"/>
    <xf numFmtId="0" fontId="18" fillId="6" borderId="0" xfId="0" applyFont="1" applyFill="1"/>
    <xf numFmtId="0" fontId="1" fillId="6" borderId="0" xfId="0" applyFont="1" applyFill="1"/>
    <xf numFmtId="0" fontId="22" fillId="0" borderId="0" xfId="0" applyFont="1"/>
    <xf numFmtId="0" fontId="0" fillId="3" borderId="1" xfId="0" applyFill="1" applyBorder="1" applyAlignment="1" applyProtection="1">
      <alignment horizontal="center"/>
      <protection locked="0"/>
    </xf>
    <xf numFmtId="0" fontId="0" fillId="9" borderId="15" xfId="0" applyFill="1" applyBorder="1"/>
    <xf numFmtId="0" fontId="0" fillId="0" borderId="0" xfId="0" applyAlignment="1">
      <alignment horizontal="left" indent="1"/>
    </xf>
    <xf numFmtId="10" fontId="0" fillId="0" borderId="0" xfId="0" applyNumberFormat="1" applyAlignment="1">
      <alignment horizontal="left" indent="1"/>
    </xf>
    <xf numFmtId="0" fontId="2" fillId="4" borderId="0" xfId="0" applyFont="1" applyFill="1"/>
    <xf numFmtId="3" fontId="2" fillId="4" borderId="0" xfId="0" applyNumberFormat="1" applyFont="1" applyFill="1"/>
    <xf numFmtId="37" fontId="0" fillId="4" borderId="0" xfId="0" applyNumberFormat="1" applyFill="1" applyAlignment="1">
      <alignment horizontal="right"/>
    </xf>
    <xf numFmtId="9" fontId="0" fillId="4" borderId="0" xfId="0" applyNumberFormat="1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30" xfId="0" applyFill="1" applyBorder="1"/>
    <xf numFmtId="3" fontId="0" fillId="2" borderId="0" xfId="0" applyNumberFormat="1" applyFill="1"/>
    <xf numFmtId="37" fontId="0" fillId="2" borderId="0" xfId="0" applyNumberFormat="1" applyFill="1"/>
    <xf numFmtId="9" fontId="0" fillId="2" borderId="0" xfId="1" applyFont="1" applyFill="1"/>
    <xf numFmtId="0" fontId="0" fillId="2" borderId="0" xfId="0" applyFill="1" applyAlignment="1">
      <alignment horizontal="center"/>
    </xf>
    <xf numFmtId="0" fontId="0" fillId="2" borderId="17" xfId="0" applyFill="1" applyBorder="1"/>
    <xf numFmtId="3" fontId="0" fillId="9" borderId="15" xfId="0" applyNumberFormat="1" applyFill="1" applyBorder="1"/>
    <xf numFmtId="37" fontId="0" fillId="9" borderId="15" xfId="0" applyNumberFormat="1" applyFill="1" applyBorder="1"/>
    <xf numFmtId="0" fontId="0" fillId="9" borderId="15" xfId="0" applyFill="1" applyBorder="1" applyAlignment="1">
      <alignment horizontal="right"/>
    </xf>
    <xf numFmtId="0" fontId="0" fillId="9" borderId="20" xfId="0" applyFill="1" applyBorder="1"/>
    <xf numFmtId="0" fontId="12" fillId="0" borderId="0" xfId="0" quotePrefix="1" applyFont="1" applyAlignment="1">
      <alignment horizontal="left" indent="2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14" fillId="0" borderId="15" xfId="0" applyFont="1" applyBorder="1"/>
    <xf numFmtId="0" fontId="9" fillId="4" borderId="2" xfId="2" applyFont="1" applyFill="1" applyProtection="1">
      <protection locked="0"/>
    </xf>
    <xf numFmtId="164" fontId="0" fillId="14" borderId="17" xfId="1" applyNumberFormat="1" applyFont="1" applyFill="1" applyBorder="1"/>
    <xf numFmtId="164" fontId="0" fillId="14" borderId="20" xfId="1" applyNumberFormat="1" applyFont="1" applyFill="1" applyBorder="1"/>
    <xf numFmtId="0" fontId="0" fillId="7" borderId="17" xfId="0" applyFill="1" applyBorder="1"/>
    <xf numFmtId="3" fontId="0" fillId="0" borderId="17" xfId="0" applyNumberFormat="1" applyBorder="1"/>
    <xf numFmtId="0" fontId="0" fillId="0" borderId="0" xfId="0" applyAlignment="1">
      <alignment wrapText="1"/>
    </xf>
    <xf numFmtId="0" fontId="25" fillId="15" borderId="31" xfId="0" applyFont="1" applyFill="1" applyBorder="1" applyAlignment="1">
      <alignment vertical="center" wrapText="1"/>
    </xf>
    <xf numFmtId="0" fontId="0" fillId="0" borderId="31" xfId="0" applyBorder="1"/>
    <xf numFmtId="0" fontId="27" fillId="0" borderId="15" xfId="0" applyFont="1" applyBorder="1"/>
    <xf numFmtId="0" fontId="28" fillId="0" borderId="0" xfId="0" applyFont="1"/>
    <xf numFmtId="14" fontId="12" fillId="0" borderId="0" xfId="0" applyNumberFormat="1" applyFont="1"/>
    <xf numFmtId="0" fontId="29" fillId="0" borderId="15" xfId="0" applyFont="1" applyBorder="1"/>
    <xf numFmtId="0" fontId="0" fillId="3" borderId="1" xfId="0" applyFill="1" applyBorder="1" applyProtection="1">
      <protection locked="0"/>
    </xf>
    <xf numFmtId="165" fontId="0" fillId="0" borderId="0" xfId="0" applyNumberFormat="1"/>
    <xf numFmtId="0" fontId="30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165" fontId="2" fillId="0" borderId="0" xfId="0" applyNumberFormat="1" applyFont="1"/>
    <xf numFmtId="165" fontId="32" fillId="3" borderId="29" xfId="4" applyNumberFormat="1" applyFont="1" applyFill="1" applyBorder="1" applyAlignment="1" applyProtection="1">
      <alignment vertical="center"/>
      <protection locked="0"/>
    </xf>
    <xf numFmtId="9" fontId="2" fillId="0" borderId="0" xfId="1" applyFont="1" applyFill="1" applyBorder="1"/>
    <xf numFmtId="9" fontId="30" fillId="0" borderId="7" xfId="1" applyFont="1" applyFill="1" applyBorder="1" applyAlignment="1">
      <alignment vertical="center"/>
    </xf>
    <xf numFmtId="0" fontId="2" fillId="4" borderId="1" xfId="0" applyFont="1" applyFill="1" applyBorder="1" applyProtection="1">
      <protection locked="0"/>
    </xf>
    <xf numFmtId="0" fontId="12" fillId="0" borderId="0" xfId="0" applyFont="1" applyAlignment="1">
      <alignment wrapText="1"/>
    </xf>
    <xf numFmtId="3" fontId="0" fillId="4" borderId="2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3" fontId="0" fillId="4" borderId="16" xfId="0" applyNumberFormat="1" applyFill="1" applyBorder="1" applyProtection="1">
      <protection locked="0"/>
    </xf>
    <xf numFmtId="167" fontId="0" fillId="4" borderId="19" xfId="1" applyNumberFormat="1" applyFont="1" applyFill="1" applyBorder="1" applyProtection="1">
      <protection locked="0"/>
    </xf>
    <xf numFmtId="9" fontId="0" fillId="4" borderId="19" xfId="1" applyFont="1" applyFill="1" applyBorder="1" applyProtection="1">
      <protection locked="0"/>
    </xf>
    <xf numFmtId="9" fontId="0" fillId="4" borderId="1" xfId="1" applyFont="1" applyFill="1" applyBorder="1" applyProtection="1">
      <protection locked="0"/>
    </xf>
    <xf numFmtId="9" fontId="9" fillId="3" borderId="1" xfId="1" applyFont="1" applyFill="1" applyBorder="1" applyProtection="1">
      <protection locked="0"/>
    </xf>
    <xf numFmtId="9" fontId="9" fillId="3" borderId="29" xfId="1" applyFont="1" applyFill="1" applyBorder="1" applyProtection="1">
      <protection locked="0"/>
    </xf>
    <xf numFmtId="3" fontId="0" fillId="0" borderId="7" xfId="0" applyNumberFormat="1" applyBorder="1"/>
    <xf numFmtId="0" fontId="33" fillId="3" borderId="1" xfId="0" applyFont="1" applyFill="1" applyBorder="1" applyProtection="1">
      <protection locked="0"/>
    </xf>
    <xf numFmtId="9" fontId="2" fillId="0" borderId="0" xfId="1" applyFont="1" applyFill="1"/>
    <xf numFmtId="1" fontId="2" fillId="0" borderId="0" xfId="0" applyNumberFormat="1" applyFont="1"/>
    <xf numFmtId="1" fontId="0" fillId="0" borderId="0" xfId="0" applyNumberFormat="1"/>
    <xf numFmtId="0" fontId="33" fillId="3" borderId="29" xfId="0" applyFont="1" applyFill="1" applyBorder="1" applyProtection="1">
      <protection locked="0"/>
    </xf>
    <xf numFmtId="9" fontId="0" fillId="0" borderId="0" xfId="1" applyFont="1"/>
    <xf numFmtId="165" fontId="19" fillId="0" borderId="0" xfId="0" applyNumberFormat="1" applyFont="1"/>
    <xf numFmtId="168" fontId="0" fillId="0" borderId="0" xfId="0" applyNumberFormat="1"/>
    <xf numFmtId="0" fontId="26" fillId="0" borderId="0" xfId="3"/>
    <xf numFmtId="0" fontId="0" fillId="3" borderId="1" xfId="0" quotePrefix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0" borderId="0" xfId="0" quotePrefix="1"/>
    <xf numFmtId="0" fontId="19" fillId="0" borderId="0" xfId="0" applyFont="1" applyAlignment="1">
      <alignment vertical="center" wrapText="1"/>
    </xf>
    <xf numFmtId="9" fontId="35" fillId="9" borderId="1" xfId="1" applyFont="1" applyFill="1" applyBorder="1" applyAlignment="1" applyProtection="1">
      <alignment vertical="center" wrapText="1"/>
      <protection locked="0"/>
    </xf>
    <xf numFmtId="0" fontId="36" fillId="9" borderId="1" xfId="2" applyFont="1" applyFill="1" applyBorder="1" applyProtection="1">
      <protection locked="0"/>
    </xf>
    <xf numFmtId="9" fontId="37" fillId="3" borderId="1" xfId="1" applyFont="1" applyFill="1" applyBorder="1" applyAlignment="1" applyProtection="1">
      <alignment vertical="center" wrapText="1"/>
      <protection locked="0"/>
    </xf>
    <xf numFmtId="0" fontId="9" fillId="3" borderId="1" xfId="2" applyFont="1" applyFill="1" applyBorder="1" applyProtection="1">
      <protection locked="0"/>
    </xf>
    <xf numFmtId="3" fontId="38" fillId="5" borderId="0" xfId="0" applyNumberFormat="1" applyFont="1" applyFill="1" applyAlignment="1">
      <alignment vertical="center" wrapText="1"/>
    </xf>
    <xf numFmtId="9" fontId="36" fillId="9" borderId="1" xfId="1" applyFont="1" applyFill="1" applyBorder="1" applyProtection="1">
      <protection locked="0"/>
    </xf>
    <xf numFmtId="9" fontId="0" fillId="9" borderId="1" xfId="1" applyFont="1" applyFill="1" applyBorder="1" applyProtection="1">
      <protection locked="0"/>
    </xf>
    <xf numFmtId="9" fontId="0" fillId="3" borderId="1" xfId="1" applyFont="1" applyFill="1" applyBorder="1" applyProtection="1">
      <protection locked="0"/>
    </xf>
    <xf numFmtId="0" fontId="27" fillId="0" borderId="0" xfId="0" applyFont="1"/>
    <xf numFmtId="0" fontId="26" fillId="3" borderId="2" xfId="3" applyFill="1" applyBorder="1" applyProtection="1">
      <protection locked="0"/>
    </xf>
  </cellXfs>
  <cellStyles count="5">
    <cellStyle name="Comma 2" xfId="4" xr:uid="{7FD4F4E3-4566-419B-81DC-CA54A747D54B}"/>
    <cellStyle name="Hyperkobling" xfId="3" builtinId="8"/>
    <cellStyle name="Inndata" xfId="2" builtinId="20" customBuiltin="1"/>
    <cellStyle name="Normal" xfId="0" builtinId="0"/>
    <cellStyle name="Prosent" xfId="1" builtinId="5"/>
  </cellStyles>
  <dxfs count="3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E2B2B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numFmt numFmtId="3" formatCode="#,##0"/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E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Driftsmodus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'(5) Energiforbruk'!$E$9</c:f>
              <c:strCache>
                <c:ptCount val="1"/>
                <c:pt idx="0">
                  <c:v>Driftsmoduser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44-4658-80B2-EE410DBFD6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44-4658-80B2-EE410DBFD6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44-4658-80B2-EE410DBFD6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744-4658-80B2-EE410DBFD6E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744-4658-80B2-EE410DBFD6E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744-4658-80B2-EE410DBFD6E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744-4658-80B2-EE410DBFD6E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744-4658-80B2-EE410DBFD6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'(5) Energiforbruk'!$E$11:$L$11</c:f>
              <c:strCache>
                <c:ptCount val="8"/>
                <c:pt idx="0">
                  <c:v>Modus 1</c:v>
                </c:pt>
                <c:pt idx="1">
                  <c:v>Modus 2</c:v>
                </c:pt>
                <c:pt idx="2">
                  <c:v>Modus 3</c:v>
                </c:pt>
                <c:pt idx="3">
                  <c:v>Modus 4</c:v>
                </c:pt>
                <c:pt idx="4">
                  <c:v>Modus 5</c:v>
                </c:pt>
                <c:pt idx="5">
                  <c:v>Modus 6</c:v>
                </c:pt>
                <c:pt idx="6">
                  <c:v>Modus 7</c:v>
                </c:pt>
                <c:pt idx="7">
                  <c:v>Modus 8</c:v>
                </c:pt>
              </c:strCache>
            </c:strRef>
          </c:cat>
          <c:val>
            <c:numRef>
              <c:f>'(5) Energiforbruk'!$E$12:$L$12</c:f>
              <c:numCache>
                <c:formatCode>_-* #\ ##0_-;\-* #\ ##0_-;_-* "-"??_-;_-@_-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0-A744-4658-80B2-EE410DBFD6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Forbruk per modus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'(5) Energiforbruk'!$B$58</c:f>
              <c:strCache>
                <c:ptCount val="1"/>
                <c:pt idx="0">
                  <c:v>Diesel/MGO - alternativet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'(5) Energiforbruk'!$E$11:$L$11</c:f>
              <c:strCache>
                <c:ptCount val="8"/>
                <c:pt idx="0">
                  <c:v>Modus 1</c:v>
                </c:pt>
                <c:pt idx="1">
                  <c:v>Modus 2</c:v>
                </c:pt>
                <c:pt idx="2">
                  <c:v>Modus 3</c:v>
                </c:pt>
                <c:pt idx="3">
                  <c:v>Modus 4</c:v>
                </c:pt>
                <c:pt idx="4">
                  <c:v>Modus 5</c:v>
                </c:pt>
                <c:pt idx="5">
                  <c:v>Modus 6</c:v>
                </c:pt>
                <c:pt idx="6">
                  <c:v>Modus 7</c:v>
                </c:pt>
                <c:pt idx="7">
                  <c:v>Modus 8</c:v>
                </c:pt>
              </c:strCache>
            </c:strRef>
          </c:cat>
          <c:val>
            <c:numRef>
              <c:f>'(5) Energiforbruk'!$E$58:$L$58</c:f>
              <c:numCache>
                <c:formatCode>#\ ##0_ ;\-#\ ##0\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8F-4955-8A16-1C8B0F55D99D}"/>
            </c:ext>
          </c:extLst>
        </c:ser>
        <c:ser>
          <c:idx val="1"/>
          <c:order val="1"/>
          <c:tx>
            <c:strRef>
              <c:f>'(5) Energiforbruk'!$B$60</c:f>
              <c:strCache>
                <c:ptCount val="1"/>
                <c:pt idx="0">
                  <c:v>Elektrisitet - alternativet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'(5) Energiforbruk'!$E$11:$L$11</c:f>
              <c:strCache>
                <c:ptCount val="8"/>
                <c:pt idx="0">
                  <c:v>Modus 1</c:v>
                </c:pt>
                <c:pt idx="1">
                  <c:v>Modus 2</c:v>
                </c:pt>
                <c:pt idx="2">
                  <c:v>Modus 3</c:v>
                </c:pt>
                <c:pt idx="3">
                  <c:v>Modus 4</c:v>
                </c:pt>
                <c:pt idx="4">
                  <c:v>Modus 5</c:v>
                </c:pt>
                <c:pt idx="5">
                  <c:v>Modus 6</c:v>
                </c:pt>
                <c:pt idx="6">
                  <c:v>Modus 7</c:v>
                </c:pt>
                <c:pt idx="7">
                  <c:v>Modus 8</c:v>
                </c:pt>
              </c:strCache>
            </c:strRef>
          </c:cat>
          <c:val>
            <c:numRef>
              <c:f>'(5) Energiforbruk'!$E$60:$L$60</c:f>
              <c:numCache>
                <c:formatCode>#\ ##0_ ;\-#\ ##0\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8F-4955-8A16-1C8B0F55D99D}"/>
            </c:ext>
          </c:extLst>
        </c:ser>
        <c:ser>
          <c:idx val="2"/>
          <c:order val="2"/>
          <c:tx>
            <c:strRef>
              <c:f>'(5) Energiforbruk'!$B$67</c:f>
              <c:strCache>
                <c:ptCount val="1"/>
                <c:pt idx="0">
                  <c:v>Ammoniakk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'(5) Energiforbruk'!$E$11:$L$11</c:f>
              <c:strCache>
                <c:ptCount val="8"/>
                <c:pt idx="0">
                  <c:v>Modus 1</c:v>
                </c:pt>
                <c:pt idx="1">
                  <c:v>Modus 2</c:v>
                </c:pt>
                <c:pt idx="2">
                  <c:v>Modus 3</c:v>
                </c:pt>
                <c:pt idx="3">
                  <c:v>Modus 4</c:v>
                </c:pt>
                <c:pt idx="4">
                  <c:v>Modus 5</c:v>
                </c:pt>
                <c:pt idx="5">
                  <c:v>Modus 6</c:v>
                </c:pt>
                <c:pt idx="6">
                  <c:v>Modus 7</c:v>
                </c:pt>
                <c:pt idx="7">
                  <c:v>Modus 8</c:v>
                </c:pt>
              </c:strCache>
            </c:strRef>
          </c:cat>
          <c:val>
            <c:numRef>
              <c:f>'(5) Energiforbruk'!$E$68:$L$68</c:f>
              <c:numCache>
                <c:formatCode>General</c:formatCode>
                <c:ptCount val="8"/>
                <c:pt idx="0" formatCode="#,##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8F-4955-8A16-1C8B0F55D99D}"/>
            </c:ext>
          </c:extLst>
        </c:ser>
        <c:ser>
          <c:idx val="3"/>
          <c:order val="3"/>
          <c:tx>
            <c:strRef>
              <c:f>'(5) Energiforbruk'!$B$75</c:f>
              <c:strCache>
                <c:ptCount val="1"/>
                <c:pt idx="0">
                  <c:v>Diesel/MGO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'(5) Energiforbruk'!$E$11:$L$11</c:f>
              <c:strCache>
                <c:ptCount val="8"/>
                <c:pt idx="0">
                  <c:v>Modus 1</c:v>
                </c:pt>
                <c:pt idx="1">
                  <c:v>Modus 2</c:v>
                </c:pt>
                <c:pt idx="2">
                  <c:v>Modus 3</c:v>
                </c:pt>
                <c:pt idx="3">
                  <c:v>Modus 4</c:v>
                </c:pt>
                <c:pt idx="4">
                  <c:v>Modus 5</c:v>
                </c:pt>
                <c:pt idx="5">
                  <c:v>Modus 6</c:v>
                </c:pt>
                <c:pt idx="6">
                  <c:v>Modus 7</c:v>
                </c:pt>
                <c:pt idx="7">
                  <c:v>Modus 8</c:v>
                </c:pt>
              </c:strCache>
            </c:strRef>
          </c:cat>
          <c:val>
            <c:numRef>
              <c:f>'(5) Energiforbruk'!$E$76:$L$76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8F-4955-8A16-1C8B0F55D99D}"/>
            </c:ext>
          </c:extLst>
        </c:ser>
        <c:ser>
          <c:idx val="4"/>
          <c:order val="4"/>
          <c:tx>
            <c:strRef>
              <c:f>'(5) Energiforbruk'!$B$71</c:f>
              <c:strCache>
                <c:ptCount val="1"/>
                <c:pt idx="0">
                  <c:v>Elektrisitet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'(5) Energiforbruk'!$E$11:$L$11</c:f>
              <c:strCache>
                <c:ptCount val="8"/>
                <c:pt idx="0">
                  <c:v>Modus 1</c:v>
                </c:pt>
                <c:pt idx="1">
                  <c:v>Modus 2</c:v>
                </c:pt>
                <c:pt idx="2">
                  <c:v>Modus 3</c:v>
                </c:pt>
                <c:pt idx="3">
                  <c:v>Modus 4</c:v>
                </c:pt>
                <c:pt idx="4">
                  <c:v>Modus 5</c:v>
                </c:pt>
                <c:pt idx="5">
                  <c:v>Modus 6</c:v>
                </c:pt>
                <c:pt idx="6">
                  <c:v>Modus 7</c:v>
                </c:pt>
                <c:pt idx="7">
                  <c:v>Modus 8</c:v>
                </c:pt>
              </c:strCache>
            </c:strRef>
          </c:cat>
          <c:val>
            <c:numRef>
              <c:f>'(5) Energiforbruk'!$E$72:$L$72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8F-4955-8A16-1C8B0F55D99D}"/>
            </c:ext>
          </c:extLst>
        </c:ser>
        <c:ser>
          <c:idx val="5"/>
          <c:order val="5"/>
          <c:tx>
            <c:strRef>
              <c:f>'(5) Energiforbruk'!$B$80</c:f>
              <c:strCache>
                <c:ptCount val="1"/>
                <c:pt idx="0">
                  <c:v>Naturgass/LNG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'(5) Energiforbruk'!$E$11:$L$11</c:f>
              <c:strCache>
                <c:ptCount val="8"/>
                <c:pt idx="0">
                  <c:v>Modus 1</c:v>
                </c:pt>
                <c:pt idx="1">
                  <c:v>Modus 2</c:v>
                </c:pt>
                <c:pt idx="2">
                  <c:v>Modus 3</c:v>
                </c:pt>
                <c:pt idx="3">
                  <c:v>Modus 4</c:v>
                </c:pt>
                <c:pt idx="4">
                  <c:v>Modus 5</c:v>
                </c:pt>
                <c:pt idx="5">
                  <c:v>Modus 6</c:v>
                </c:pt>
                <c:pt idx="6">
                  <c:v>Modus 7</c:v>
                </c:pt>
                <c:pt idx="7">
                  <c:v>Modus 8</c:v>
                </c:pt>
              </c:strCache>
            </c:strRef>
          </c:cat>
          <c:val>
            <c:numRef>
              <c:f>'(5) Energiforbruk'!$E$81:$L$81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8F-4955-8A16-1C8B0F55D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93882984"/>
        <c:axId val="493889872"/>
      </c:barChart>
      <c:catAx>
        <c:axId val="493882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889872"/>
        <c:crosses val="autoZero"/>
        <c:auto val="1"/>
        <c:lblAlgn val="ctr"/>
        <c:lblOffset val="100"/>
        <c:noMultiLvlLbl val="0"/>
      </c:catAx>
      <c:valAx>
        <c:axId val="49388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882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564651257659007E-2"/>
          <c:y val="6.6330346312224342E-2"/>
          <c:w val="0.91303966636977307"/>
          <c:h val="0.830533127130847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Sensitivitet!$D$108</c:f>
              <c:strCache>
                <c:ptCount val="1"/>
                <c:pt idx="0">
                  <c:v>Effekt på nåverdi (i NOK)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accent4">
                  <a:lumMod val="20000"/>
                  <a:lumOff val="80000"/>
                </a:schemeClr>
              </a:solidFill>
            </a:ln>
            <a:effectLst>
              <a:softEdge rad="0"/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accent4">
                    <a:lumMod val="20000"/>
                    <a:lumOff val="80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3-9726-4033-8689-4EAB7B62DA35}"/>
              </c:ext>
            </c:extLst>
          </c:dPt>
          <c:cat>
            <c:strRef>
              <c:f>Sensitivitet!$B$110:$B$129</c:f>
              <c:strCache>
                <c:ptCount val="13"/>
                <c:pt idx="0">
                  <c:v>Salgsinntekter</c:v>
                </c:pt>
                <c:pt idx="1">
                  <c:v>Andre inntekter</c:v>
                </c:pt>
                <c:pt idx="2">
                  <c:v>Kostnad energi (unntatt drivstoff)</c:v>
                </c:pt>
                <c:pt idx="3">
                  <c:v>Kostnad drivstoff eller råvare (unntatt CO2-avgift)</c:v>
                </c:pt>
                <c:pt idx="4">
                  <c:v>Drifts- og vedlikeholdskostnader</c:v>
                </c:pt>
                <c:pt idx="5">
                  <c:v>Personalkostnader</c:v>
                </c:pt>
                <c:pt idx="6">
                  <c:v>CO2-avgift/-kvoter</c:v>
                </c:pt>
                <c:pt idx="7">
                  <c:v>Andre driftskostnader</c:v>
                </c:pt>
                <c:pt idx="8">
                  <c:v>Maskiner, utstyr og materialer</c:v>
                </c:pt>
                <c:pt idx="9">
                  <c:v>Innkjøp av tjenester</c:v>
                </c:pt>
                <c:pt idx="10">
                  <c:v>Egne personalkostnader</c:v>
                </c:pt>
                <c:pt idx="11">
                  <c:v>Andre investeringskostnader</c:v>
                </c:pt>
                <c:pt idx="12">
                  <c:v>Egentilpasset</c:v>
                </c:pt>
              </c:strCache>
            </c:strRef>
          </c:cat>
          <c:val>
            <c:numRef>
              <c:f>Sensitivitet!$D$110:$D$129</c:f>
              <c:numCache>
                <c:formatCode>#,##0_);\(#,##0\)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0-4E98-9006-31CA1341E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axId val="805387919"/>
        <c:axId val="805385759"/>
      </c:barChart>
      <c:scatterChart>
        <c:scatterStyle val="lineMarker"/>
        <c:varyColors val="0"/>
        <c:ser>
          <c:idx val="1"/>
          <c:order val="1"/>
          <c:tx>
            <c:strRef>
              <c:f>Sensitivitet!$E$108</c:f>
              <c:strCache>
                <c:ptCount val="1"/>
                <c:pt idx="0">
                  <c:v>Justering (i %)</c:v>
                </c:pt>
              </c:strCache>
            </c:strRef>
          </c:tx>
          <c:spPr>
            <a:ln w="25400" cap="rnd">
              <a:noFill/>
              <a:round/>
            </a:ln>
            <a:effectLst>
              <a:softEdge rad="0"/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279677398722757E-2"/>
                  <c:y val="-2.0392159381461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26-4033-8689-4EAB7B62DA35}"/>
                </c:ext>
              </c:extLst>
            </c:dLbl>
            <c:dLbl>
              <c:idx val="1"/>
              <c:layout>
                <c:manualLayout>
                  <c:x val="-2.1596943777373489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26-4033-8689-4EAB7B62DA35}"/>
                </c:ext>
              </c:extLst>
            </c:dLbl>
            <c:dLbl>
              <c:idx val="2"/>
              <c:layout>
                <c:manualLayout>
                  <c:x val="-2.1596943777373534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26-4033-8689-4EAB7B62DA35}"/>
                </c:ext>
              </c:extLst>
            </c:dLbl>
            <c:dLbl>
              <c:idx val="3"/>
              <c:layout>
                <c:manualLayout>
                  <c:x val="-2.039711356751945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26-4033-8689-4EAB7B62DA35}"/>
                </c:ext>
              </c:extLst>
            </c:dLbl>
            <c:dLbl>
              <c:idx val="4"/>
              <c:layout>
                <c:manualLayout>
                  <c:x val="-2.0397113567519404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26-4033-8689-4EAB7B62DA35}"/>
                </c:ext>
              </c:extLst>
            </c:dLbl>
            <c:dLbl>
              <c:idx val="5"/>
              <c:layout>
                <c:manualLayout>
                  <c:x val="-2.279677398722757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26-4033-8689-4EAB7B62DA35}"/>
                </c:ext>
              </c:extLst>
            </c:dLbl>
            <c:dLbl>
              <c:idx val="6"/>
              <c:layout>
                <c:manualLayout>
                  <c:x val="-2.0397113567519495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6-4033-8689-4EAB7B62DA35}"/>
                </c:ext>
              </c:extLst>
            </c:dLbl>
            <c:dLbl>
              <c:idx val="7"/>
              <c:layout>
                <c:manualLayout>
                  <c:x val="-2.279677398722757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26-4033-8689-4EAB7B62DA35}"/>
                </c:ext>
              </c:extLst>
            </c:dLbl>
            <c:dLbl>
              <c:idx val="8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26-4033-8689-4EAB7B62DA35}"/>
                </c:ext>
              </c:extLst>
            </c:dLbl>
            <c:dLbl>
              <c:idx val="9"/>
              <c:layout>
                <c:manualLayout>
                  <c:x val="-2.0397113567519404E-2"/>
                  <c:y val="-2.039215938146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26-4033-8689-4EAB7B62DA35}"/>
                </c:ext>
              </c:extLst>
            </c:dLbl>
            <c:dLbl>
              <c:idx val="10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26-4033-8689-4EAB7B62DA35}"/>
                </c:ext>
              </c:extLst>
            </c:dLbl>
            <c:dLbl>
              <c:idx val="11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26-4033-8689-4EAB7B62D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yVal>
            <c:numRef>
              <c:f>Sensitivitet!$E$110:$E$129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26-4033-8689-4EAB7B62D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874928"/>
        <c:axId val="2097873128"/>
      </c:scatterChart>
      <c:catAx>
        <c:axId val="805387919"/>
        <c:scaling>
          <c:orientation val="minMax"/>
        </c:scaling>
        <c:delete val="0"/>
        <c:axPos val="b"/>
        <c:numFmt formatCode="#\ ##0;#\ 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nb-NO"/>
          </a:p>
        </c:txPr>
        <c:crossAx val="805385759"/>
        <c:crosses val="autoZero"/>
        <c:auto val="1"/>
        <c:lblAlgn val="ctr"/>
        <c:lblOffset val="100"/>
        <c:noMultiLvlLbl val="0"/>
      </c:catAx>
      <c:valAx>
        <c:axId val="805385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alpha val="38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nb-NO"/>
          </a:p>
        </c:txPr>
        <c:crossAx val="805387919"/>
        <c:crosses val="autoZero"/>
        <c:crossBetween val="between"/>
      </c:valAx>
      <c:valAx>
        <c:axId val="2097873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2097874928"/>
        <c:crosses val="max"/>
        <c:crossBetween val="midCat"/>
      </c:valAx>
      <c:valAx>
        <c:axId val="2097874928"/>
        <c:scaling>
          <c:orientation val="minMax"/>
        </c:scaling>
        <c:delete val="1"/>
        <c:axPos val="b"/>
        <c:majorTickMark val="out"/>
        <c:minorTickMark val="none"/>
        <c:tickLblPos val="nextTo"/>
        <c:crossAx val="2097873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61191340702558217"/>
          <c:y val="3.0635050873558913E-2"/>
          <c:w val="0.21115433963943306"/>
          <c:h val="5.2941553551527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216311</xdr:colOff>
      <xdr:row>67</xdr:row>
      <xdr:rowOff>171266</xdr:rowOff>
    </xdr:from>
    <xdr:to>
      <xdr:col>14</xdr:col>
      <xdr:colOff>496956</xdr:colOff>
      <xdr:row>83</xdr:row>
      <xdr:rowOff>8284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53687F-5C3A-3242-1551-15D3AFFA4CF3}"/>
            </a:ext>
          </a:extLst>
        </xdr:cNvPr>
        <xdr:cNvSpPr txBox="1"/>
      </xdr:nvSpPr>
      <xdr:spPr>
        <a:xfrm>
          <a:off x="531050" y="9157896"/>
          <a:ext cx="12033667" cy="275249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 godkjente kostnader:</a:t>
          </a:r>
          <a:r>
            <a:rPr lang="nb-NO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statsstøtteregelverket er det to ulike metoder for å beregne de godkjente kostnadene,</a:t>
          </a:r>
          <a:r>
            <a:rPr lang="nb-N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avhengig av type prosjekt og regelverk:</a:t>
          </a:r>
          <a:endParaRPr lang="nb-NO"/>
        </a:p>
        <a:p>
          <a:endParaRPr lang="nb-NO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Alternativ investering (merkostnader):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omsøkte prosjekt som har en alternativ investering, beregnes de godkjente kostnadene fra:</a:t>
          </a:r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Totale investeringskostnader (omsøkt prosjekt) - Totale investeringskostnader (alternativ investering)</a:t>
          </a:r>
        </a:p>
        <a:p>
          <a:endParaRPr lang="nb-NO" sz="1100" b="0" i="1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0"/>
            <a:t>2. Ingen alternativ investering:</a:t>
          </a:r>
          <a:r>
            <a:rPr lang="nb-NO" sz="1100" b="0" i="0" baseline="0"/>
            <a:t> for omsøkte prosjekt uten en alternativ investering, beregnes de godkjente kostnadene fra:</a:t>
          </a:r>
        </a:p>
        <a:p>
          <a:r>
            <a:rPr lang="nb-NO" sz="1100" b="0" i="0" baseline="0"/>
            <a:t>	</a:t>
          </a:r>
        </a:p>
        <a:p>
          <a:r>
            <a:rPr lang="nb-NO" sz="1100" b="0" i="0" baseline="0"/>
            <a:t>	</a:t>
          </a:r>
          <a:r>
            <a:rPr lang="nb-NO" sz="1100" b="0" i="1" baseline="0"/>
            <a:t>Totale investeringskostnader (omsøkt prosjekt) - Ikke-godkjente investeringskostnader (omsøkt prosjekt)*</a:t>
          </a:r>
        </a:p>
        <a:p>
          <a:endParaRPr lang="nb-NO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*I tilfeller med "Ingen alternativ investering", vil det omsøkte prosjektets investeringskostnader skilles i godkjente og ikke-godkjente investeringskostnader. Ikke-godkjente investeringskostnader er de eventuelle investeringskostnadene som ikke direkte kan støttes gjennom programmet og statsstøtteregelverket. Disse kostnadspostene må allikevel inkluderes i budsjettet for å synliggjøre helheten i prosjektets økonomi.</a:t>
          </a:r>
        </a:p>
        <a:p>
          <a:endParaRPr lang="nb-NO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støtteprogrammets</a:t>
          </a:r>
          <a:r>
            <a:rPr lang="nb-NO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"Vilkår for støtte", for å sikre kjennskap til hva som kan støttes, hvor mye (prosent og beløp) av de godkjente</a:t>
          </a:r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kostnadene </a:t>
          </a:r>
          <a:r>
            <a:rPr lang="nb-NO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som kan støttes,</a:t>
          </a:r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samt føringer for hvilken av de overnevnte metodene som skal ligge til grunn i utmålingen av støtte.</a:t>
          </a:r>
          <a:endParaRPr lang="nb-NO" sz="1100" b="1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654326</xdr:colOff>
      <xdr:row>105</xdr:row>
      <xdr:rowOff>140804</xdr:rowOff>
    </xdr:from>
    <xdr:to>
      <xdr:col>11</xdr:col>
      <xdr:colOff>707222</xdr:colOff>
      <xdr:row>127</xdr:row>
      <xdr:rowOff>140244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B726F69-5CD8-435F-92D0-B736F38C6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662607</xdr:colOff>
      <xdr:row>130</xdr:row>
      <xdr:rowOff>91109</xdr:rowOff>
    </xdr:from>
    <xdr:to>
      <xdr:col>11</xdr:col>
      <xdr:colOff>753717</xdr:colOff>
      <xdr:row>153</xdr:row>
      <xdr:rowOff>66261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5974DB-A276-4467-93D9-63E968310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676894</xdr:colOff>
      <xdr:row>12</xdr:row>
      <xdr:rowOff>158751</xdr:rowOff>
    </xdr:from>
    <xdr:to>
      <xdr:col>62</xdr:col>
      <xdr:colOff>590550</xdr:colOff>
      <xdr:row>77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35BD6D-90CB-4AE2-8C68-BDCCDD697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18DBEF-793C-44EB-ABD6-34EFA450EDE1}" name="Table1" displayName="Table1" ref="BG5:BG17" totalsRowCount="1" tableBorderDxfId="32" totalsRowBorderDxfId="31">
  <autoFilter ref="BG5:BG16" xr:uid="{D618DBEF-793C-44EB-ABD6-34EFA450EDE1}"/>
  <tableColumns count="1">
    <tableColumn id="1" xr3:uid="{9C0913C9-28F3-4CC4-BAF6-791252330954}" name=" " totalsRowFunction="custom" dataDxfId="30" totalsRowDxfId="29">
      <calculatedColumnFormula>SUM(H6:BE6)</calculatedColumnFormula>
      <totalsRowFormula>SUM(H17:BE17)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755AA7-B150-4D3B-B095-8ACCC5B47479}" name="Table2" displayName="Table2" ref="BG19:BG40" totalsRowShown="0" headerRowDxfId="28" tableBorderDxfId="27">
  <autoFilter ref="BG19:BG40" xr:uid="{26755AA7-B150-4D3B-B095-8ACCC5B47479}"/>
  <tableColumns count="1">
    <tableColumn id="1" xr3:uid="{C3B45218-7051-4A49-9151-6C6EC475CFE6}" name=" " dataDxfId="26">
      <calculatedColumnFormula>SUM(H20:BE20)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BED39C-ECE2-46E9-94D4-48EA6A4B077A}" name="Table3" displayName="Table3" ref="BG43:BG94" totalsRowShown="0" headerRowDxfId="25" tableBorderDxfId="24">
  <autoFilter ref="BG43:BG94" xr:uid="{7DBED39C-ECE2-46E9-94D4-48EA6A4B077A}"/>
  <tableColumns count="1">
    <tableColumn id="1" xr3:uid="{1438D958-E0A1-43A1-A8FF-B752F4D8983D}" name=" " dataDxfId="23">
      <calculatedColumnFormula>SUM(H44:BE44)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D1DC57-8207-4878-B5B9-37BCBA8D55EC}" name="Table4" displayName="Table4" ref="BG125:BG135" totalsRowShown="0" headerRowDxfId="22" tableBorderDxfId="21">
  <autoFilter ref="BG125:BG135" xr:uid="{28D1DC57-8207-4878-B5B9-37BCBA8D55EC}"/>
  <tableColumns count="1">
    <tableColumn id="1" xr3:uid="{16CB3545-78FE-474D-BFDA-65F14DC02F3A}" name=" " dataDxfId="20">
      <calculatedColumnFormula>SUM(H126:BE126)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0499C7-9DC4-4927-A1F8-E97963B620A5}" name="Table5" displayName="Table5" ref="BG138:BG158" totalsRowShown="0" headerRowDxfId="19" tableBorderDxfId="18">
  <autoFilter ref="BG138:BG158" xr:uid="{5F0499C7-9DC4-4927-A1F8-E97963B620A5}"/>
  <tableColumns count="1">
    <tableColumn id="1" xr3:uid="{DECDF890-9DD8-4CD2-BF9A-7BF884E601F3}" name=" " dataDxfId="17">
      <calculatedColumnFormula>SUM(H139:BE139)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DE9913E-7A33-4939-95AB-4949158F223D}" name="Table6" displayName="Table6" ref="BG161:BG178" totalsRowShown="0" headerRowDxfId="16" tableBorderDxfId="15">
  <autoFilter ref="BG161:BG178" xr:uid="{4DE9913E-7A33-4939-95AB-4949158F223D}"/>
  <tableColumns count="1">
    <tableColumn id="1" xr3:uid="{8E263607-F07E-43F0-97C4-55B27D03F14A}" name=" " dataDxfId="14">
      <calculatedColumnFormula>SUM(H162:BE162)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enova.no/nb/bedrift/sokerinformasjon/aktuelt-om-sokerinformasjon/prisforutsetninge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karbonpris.kalkulator.enova.no/conversion_calc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EEDE-937D-45C2-B7A2-80DBA2EBF2A5}">
  <sheetPr codeName="Sheet1"/>
  <dimension ref="B2:EX21"/>
  <sheetViews>
    <sheetView showGridLines="0" workbookViewId="0">
      <selection activeCell="B19" sqref="B19"/>
    </sheetView>
  </sheetViews>
  <sheetFormatPr baseColWidth="10" defaultColWidth="11.44140625" defaultRowHeight="14.4" x14ac:dyDescent="0.3"/>
  <cols>
    <col min="1" max="1" width="6.88671875" customWidth="1"/>
    <col min="2" max="2" width="42.5546875" bestFit="1" customWidth="1"/>
    <col min="3" max="3" width="15" customWidth="1"/>
    <col min="5" max="5" width="16.33203125" bestFit="1" customWidth="1"/>
  </cols>
  <sheetData>
    <row r="2" spans="2:6" x14ac:dyDescent="0.3">
      <c r="B2" s="5" t="s">
        <v>0</v>
      </c>
    </row>
    <row r="4" spans="2:6" x14ac:dyDescent="0.3">
      <c r="B4" s="16"/>
      <c r="C4" s="16" t="s">
        <v>1</v>
      </c>
      <c r="D4" s="16" t="s">
        <v>2</v>
      </c>
      <c r="E4" s="16" t="s">
        <v>3</v>
      </c>
    </row>
    <row r="5" spans="2:6" x14ac:dyDescent="0.3">
      <c r="B5" s="12" t="s">
        <v>4</v>
      </c>
      <c r="C5" s="11">
        <f>'LES MEG'!$C$20</f>
        <v>0</v>
      </c>
      <c r="D5" s="15" t="s">
        <v>5</v>
      </c>
      <c r="E5" s="10" t="s">
        <v>6</v>
      </c>
    </row>
    <row r="6" spans="2:6" x14ac:dyDescent="0.3">
      <c r="B6" s="12" t="s">
        <v>7</v>
      </c>
      <c r="C6" s="12">
        <f>'LES MEG'!$C$22-'LES MEG'!$C$21</f>
        <v>0</v>
      </c>
      <c r="D6" s="12" t="s">
        <v>5</v>
      </c>
      <c r="E6" s="10" t="s">
        <v>6</v>
      </c>
    </row>
    <row r="7" spans="2:6" x14ac:dyDescent="0.3">
      <c r="B7" s="12" t="s">
        <v>8</v>
      </c>
      <c r="C7" s="12">
        <f>'LES MEG'!$C$21</f>
        <v>0</v>
      </c>
      <c r="D7" s="12" t="s">
        <v>5</v>
      </c>
      <c r="E7" s="10" t="s">
        <v>6</v>
      </c>
    </row>
    <row r="8" spans="2:6" x14ac:dyDescent="0.3">
      <c r="B8" s="12" t="s">
        <v>9</v>
      </c>
      <c r="C8" s="13">
        <f>'(3) Støtteberegning og NNV'!$D$4</f>
        <v>0</v>
      </c>
      <c r="D8" s="12" t="s">
        <v>10</v>
      </c>
      <c r="E8" s="10" t="s">
        <v>11</v>
      </c>
    </row>
    <row r="9" spans="2:6" x14ac:dyDescent="0.3">
      <c r="B9" s="12" t="s">
        <v>12</v>
      </c>
      <c r="C9" s="14"/>
      <c r="D9" s="12" t="s">
        <v>13</v>
      </c>
      <c r="E9" s="10" t="s">
        <v>11</v>
      </c>
      <c r="F9" s="98" t="s">
        <v>14</v>
      </c>
    </row>
    <row r="10" spans="2:6" x14ac:dyDescent="0.3">
      <c r="B10" s="12" t="s">
        <v>15</v>
      </c>
      <c r="C10" s="4" t="str">
        <f>'(3) Støtteberegning og NNV'!$D$5</f>
        <v>Se ark 'LES MEG'</v>
      </c>
      <c r="D10" s="37" t="s">
        <v>13</v>
      </c>
      <c r="E10" s="10" t="s">
        <v>11</v>
      </c>
    </row>
    <row r="11" spans="2:6" x14ac:dyDescent="0.3">
      <c r="B11" s="12" t="s">
        <v>16</v>
      </c>
      <c r="C11" s="36" t="e">
        <f>'(3) Støtteberegning og NNV'!$D$7</f>
        <v>#VALUE!</v>
      </c>
      <c r="D11" s="38" t="s">
        <v>13</v>
      </c>
      <c r="E11" s="10" t="s">
        <v>11</v>
      </c>
    </row>
    <row r="12" spans="2:6" x14ac:dyDescent="0.3">
      <c r="B12" s="12" t="s">
        <v>17</v>
      </c>
      <c r="C12" s="36">
        <f>IFERROR('(3) Støtteberegning og NNV'!$D$65,"FeilBeregningNPV")</f>
        <v>0</v>
      </c>
      <c r="D12" s="38" t="s">
        <v>13</v>
      </c>
      <c r="E12" s="35" t="s">
        <v>11</v>
      </c>
    </row>
    <row r="13" spans="2:6" x14ac:dyDescent="0.3">
      <c r="B13" s="35" t="s">
        <v>18</v>
      </c>
      <c r="C13" s="212" t="e">
        <f>'(3) Støtteberegning og NNV'!$D$70</f>
        <v>#DIV/0!</v>
      </c>
      <c r="D13" s="38" t="s">
        <v>13</v>
      </c>
      <c r="E13" s="35" t="s">
        <v>11</v>
      </c>
    </row>
    <row r="14" spans="2:6" x14ac:dyDescent="0.3">
      <c r="B14" s="35" t="s">
        <v>19</v>
      </c>
      <c r="C14" s="209" t="str">
        <f>IFERROR('(3) Støtteberegning og NNV'!D66,"FeilBeregningIRR")</f>
        <v>FeilBeregningIRR</v>
      </c>
      <c r="D14" s="38" t="s">
        <v>10</v>
      </c>
      <c r="E14" s="35" t="s">
        <v>11</v>
      </c>
      <c r="F14" s="211" t="s">
        <v>14</v>
      </c>
    </row>
    <row r="15" spans="2:6" x14ac:dyDescent="0.3">
      <c r="B15" s="39" t="s">
        <v>20</v>
      </c>
      <c r="C15" s="210" t="str">
        <f>IFERROR('(3) Støtteberegning og NNV'!D71,"FeilBeregningIRR")</f>
        <v>FeilBeregningIRR</v>
      </c>
      <c r="D15" s="39" t="s">
        <v>10</v>
      </c>
      <c r="E15" s="39" t="s">
        <v>11</v>
      </c>
      <c r="F15" s="211" t="s">
        <v>14</v>
      </c>
    </row>
    <row r="17" spans="2:154" x14ac:dyDescent="0.3">
      <c r="B17" s="16" t="s">
        <v>5</v>
      </c>
      <c r="C17" s="16">
        <f>'LES MEG'!C20</f>
        <v>0</v>
      </c>
      <c r="D17" s="16" t="str">
        <f>IFERROR(IF($C$7+$C$5&gt;C17+1,C17+1,""),"")</f>
        <v/>
      </c>
      <c r="E17" s="16" t="str">
        <f t="shared" ref="E17:AZ17" si="0">IFERROR(IF($C$7+$C$5&gt;D17+1,D17+1,""),"")</f>
        <v/>
      </c>
      <c r="F17" s="16" t="str">
        <f t="shared" si="0"/>
        <v/>
      </c>
      <c r="G17" s="16" t="str">
        <f t="shared" si="0"/>
        <v/>
      </c>
      <c r="H17" s="16" t="str">
        <f t="shared" si="0"/>
        <v/>
      </c>
      <c r="I17" s="16" t="str">
        <f t="shared" si="0"/>
        <v/>
      </c>
      <c r="J17" s="16" t="str">
        <f t="shared" si="0"/>
        <v/>
      </c>
      <c r="K17" s="16" t="str">
        <f t="shared" si="0"/>
        <v/>
      </c>
      <c r="L17" s="16" t="str">
        <f t="shared" si="0"/>
        <v/>
      </c>
      <c r="M17" s="16" t="str">
        <f t="shared" si="0"/>
        <v/>
      </c>
      <c r="N17" s="16" t="str">
        <f t="shared" si="0"/>
        <v/>
      </c>
      <c r="O17" s="16" t="str">
        <f t="shared" si="0"/>
        <v/>
      </c>
      <c r="P17" s="16" t="str">
        <f t="shared" si="0"/>
        <v/>
      </c>
      <c r="Q17" s="16" t="str">
        <f t="shared" si="0"/>
        <v/>
      </c>
      <c r="R17" s="16" t="str">
        <f t="shared" si="0"/>
        <v/>
      </c>
      <c r="S17" s="16" t="str">
        <f t="shared" si="0"/>
        <v/>
      </c>
      <c r="T17" s="16" t="str">
        <f t="shared" si="0"/>
        <v/>
      </c>
      <c r="U17" s="16" t="str">
        <f t="shared" si="0"/>
        <v/>
      </c>
      <c r="V17" s="16" t="str">
        <f t="shared" si="0"/>
        <v/>
      </c>
      <c r="W17" s="16" t="str">
        <f t="shared" si="0"/>
        <v/>
      </c>
      <c r="X17" s="16" t="str">
        <f t="shared" si="0"/>
        <v/>
      </c>
      <c r="Y17" s="16" t="str">
        <f t="shared" si="0"/>
        <v/>
      </c>
      <c r="Z17" s="16" t="str">
        <f t="shared" si="0"/>
        <v/>
      </c>
      <c r="AA17" s="16" t="str">
        <f t="shared" si="0"/>
        <v/>
      </c>
      <c r="AB17" s="16" t="str">
        <f t="shared" si="0"/>
        <v/>
      </c>
      <c r="AC17" s="16" t="str">
        <f t="shared" si="0"/>
        <v/>
      </c>
      <c r="AD17" s="16" t="str">
        <f t="shared" si="0"/>
        <v/>
      </c>
      <c r="AE17" s="16" t="str">
        <f t="shared" si="0"/>
        <v/>
      </c>
      <c r="AF17" s="16" t="str">
        <f t="shared" si="0"/>
        <v/>
      </c>
      <c r="AG17" s="16" t="str">
        <f t="shared" si="0"/>
        <v/>
      </c>
      <c r="AH17" s="16" t="str">
        <f t="shared" si="0"/>
        <v/>
      </c>
      <c r="AI17" s="16" t="str">
        <f t="shared" si="0"/>
        <v/>
      </c>
      <c r="AJ17" s="16" t="str">
        <f t="shared" si="0"/>
        <v/>
      </c>
      <c r="AK17" s="16" t="str">
        <f t="shared" si="0"/>
        <v/>
      </c>
      <c r="AL17" s="16" t="str">
        <f t="shared" si="0"/>
        <v/>
      </c>
      <c r="AM17" s="16" t="str">
        <f t="shared" si="0"/>
        <v/>
      </c>
      <c r="AN17" s="16" t="str">
        <f t="shared" si="0"/>
        <v/>
      </c>
      <c r="AO17" s="16" t="str">
        <f t="shared" si="0"/>
        <v/>
      </c>
      <c r="AP17" s="16" t="str">
        <f t="shared" si="0"/>
        <v/>
      </c>
      <c r="AQ17" s="16" t="str">
        <f t="shared" si="0"/>
        <v/>
      </c>
      <c r="AR17" s="16" t="str">
        <f t="shared" si="0"/>
        <v/>
      </c>
      <c r="AS17" s="16" t="str">
        <f t="shared" si="0"/>
        <v/>
      </c>
      <c r="AT17" s="16" t="str">
        <f t="shared" si="0"/>
        <v/>
      </c>
      <c r="AU17" s="16" t="str">
        <f t="shared" si="0"/>
        <v/>
      </c>
      <c r="AV17" s="16" t="str">
        <f t="shared" si="0"/>
        <v/>
      </c>
      <c r="AW17" s="16" t="str">
        <f t="shared" si="0"/>
        <v/>
      </c>
      <c r="AX17" s="16" t="str">
        <f t="shared" si="0"/>
        <v/>
      </c>
      <c r="AY17" s="16" t="str">
        <f t="shared" si="0"/>
        <v/>
      </c>
      <c r="AZ17" s="16" t="str">
        <f t="shared" si="0"/>
        <v/>
      </c>
    </row>
    <row r="18" spans="2:154" x14ac:dyDescent="0.3">
      <c r="B18" s="12" t="s">
        <v>15</v>
      </c>
      <c r="C18" s="14">
        <f>IF(C17&lt;&gt;"",'(3) Støtteberegning og NNV'!D23+'(3) Støtteberegning og NNV'!D24,0)</f>
        <v>0</v>
      </c>
      <c r="D18" s="14">
        <f>IF(D17&lt;&gt;"",'(3) Støtteberegning og NNV'!E23+'(3) Støtteberegning og NNV'!E24,0)</f>
        <v>0</v>
      </c>
      <c r="E18" s="14">
        <f>IF(E17&lt;&gt;"",'(3) Støtteberegning og NNV'!F23+'(3) Støtteberegning og NNV'!F24,0)</f>
        <v>0</v>
      </c>
      <c r="F18" s="14">
        <f>IF(F17&lt;&gt;"",'(3) Støtteberegning og NNV'!G23+'(3) Støtteberegning og NNV'!G24,0)</f>
        <v>0</v>
      </c>
      <c r="G18" s="14">
        <f>IF(G17&lt;&gt;"",'(3) Støtteberegning og NNV'!H23+'(3) Støtteberegning og NNV'!H24,0)</f>
        <v>0</v>
      </c>
      <c r="H18" s="14">
        <f>IF(H17&lt;&gt;"",'(3) Støtteberegning og NNV'!I23+'(3) Støtteberegning og NNV'!I24,0)</f>
        <v>0</v>
      </c>
      <c r="I18" s="14">
        <f>IF(I17&lt;&gt;"",'(3) Støtteberegning og NNV'!J23+'(3) Støtteberegning og NNV'!J24,0)</f>
        <v>0</v>
      </c>
      <c r="J18" s="14">
        <f>IF(J17&lt;&gt;"",'(3) Støtteberegning og NNV'!K23+'(3) Støtteberegning og NNV'!K24,0)</f>
        <v>0</v>
      </c>
      <c r="K18" s="14">
        <f>IF(K17&lt;&gt;"",'(3) Støtteberegning og NNV'!L23+'(3) Støtteberegning og NNV'!L24,0)</f>
        <v>0</v>
      </c>
      <c r="L18" s="14">
        <f>IF(L17&lt;&gt;"",'(3) Støtteberegning og NNV'!M23+'(3) Støtteberegning og NNV'!M24,0)</f>
        <v>0</v>
      </c>
      <c r="M18" s="14">
        <f>IF(M17&lt;&gt;"",'(3) Støtteberegning og NNV'!N23+'(3) Støtteberegning og NNV'!N24,0)</f>
        <v>0</v>
      </c>
      <c r="N18" s="14">
        <f>IF(N17&lt;&gt;"",'(3) Støtteberegning og NNV'!O23+'(3) Støtteberegning og NNV'!O24,0)</f>
        <v>0</v>
      </c>
      <c r="O18" s="14">
        <f>IF(O17&lt;&gt;"",'(3) Støtteberegning og NNV'!P23+'(3) Støtteberegning og NNV'!P24,0)</f>
        <v>0</v>
      </c>
      <c r="P18" s="14">
        <f>IF(P17&lt;&gt;"",'(3) Støtteberegning og NNV'!Q23+'(3) Støtteberegning og NNV'!Q24,0)</f>
        <v>0</v>
      </c>
      <c r="Q18" s="14">
        <f>IF(Q17&lt;&gt;"",'(3) Støtteberegning og NNV'!R23+'(3) Støtteberegning og NNV'!R24,0)</f>
        <v>0</v>
      </c>
      <c r="R18" s="14">
        <f>IF(R17&lt;&gt;"",'(3) Støtteberegning og NNV'!S23+'(3) Støtteberegning og NNV'!S24,0)</f>
        <v>0</v>
      </c>
      <c r="S18" s="14">
        <f>IF(S17&lt;&gt;"",'(3) Støtteberegning og NNV'!T23+'(3) Støtteberegning og NNV'!T24,0)</f>
        <v>0</v>
      </c>
      <c r="T18" s="14">
        <f>IF(T17&lt;&gt;"",'(3) Støtteberegning og NNV'!U23+'(3) Støtteberegning og NNV'!U24,0)</f>
        <v>0</v>
      </c>
      <c r="U18" s="14">
        <f>IF(U17&lt;&gt;"",'(3) Støtteberegning og NNV'!V23+'(3) Støtteberegning og NNV'!V24,0)</f>
        <v>0</v>
      </c>
      <c r="V18" s="14">
        <f>IF(V17&lt;&gt;"",'(3) Støtteberegning og NNV'!W23+'(3) Støtteberegning og NNV'!W24,0)</f>
        <v>0</v>
      </c>
      <c r="W18" s="14">
        <f>IF(W17&lt;&gt;"",'(3) Støtteberegning og NNV'!X23+'(3) Støtteberegning og NNV'!X24,0)</f>
        <v>0</v>
      </c>
      <c r="X18" s="14">
        <f>IF(X17&lt;&gt;"",'(3) Støtteberegning og NNV'!Y23+'(3) Støtteberegning og NNV'!Y24,0)</f>
        <v>0</v>
      </c>
      <c r="Y18" s="14">
        <f>IF(Y17&lt;&gt;"",'(3) Støtteberegning og NNV'!Z23+'(3) Støtteberegning og NNV'!Z24,0)</f>
        <v>0</v>
      </c>
      <c r="Z18" s="14">
        <f>IF(Z17&lt;&gt;"",'(3) Støtteberegning og NNV'!AA23+'(3) Støtteberegning og NNV'!AA24,0)</f>
        <v>0</v>
      </c>
      <c r="AA18" s="14">
        <f>IF(AA17&lt;&gt;"",'(3) Støtteberegning og NNV'!AB23+'(3) Støtteberegning og NNV'!AB24,0)</f>
        <v>0</v>
      </c>
      <c r="AB18" s="14">
        <f>IF(AB17&lt;&gt;"",'(3) Støtteberegning og NNV'!AC23+'(3) Støtteberegning og NNV'!AC24,0)</f>
        <v>0</v>
      </c>
      <c r="AC18" s="14">
        <f>IF(AC17&lt;&gt;"",'(3) Støtteberegning og NNV'!AD23+'(3) Støtteberegning og NNV'!AD24,0)</f>
        <v>0</v>
      </c>
      <c r="AD18" s="14">
        <f>IF(AD17&lt;&gt;"",'(3) Støtteberegning og NNV'!AE23+'(3) Støtteberegning og NNV'!AE24,0)</f>
        <v>0</v>
      </c>
      <c r="AE18" s="14">
        <f>IF(AE17&lt;&gt;"",'(3) Støtteberegning og NNV'!AF23+'(3) Støtteberegning og NNV'!AF24,0)</f>
        <v>0</v>
      </c>
      <c r="AF18" s="14">
        <f>IF(AF17&lt;&gt;"",'(3) Støtteberegning og NNV'!AG23+'(3) Støtteberegning og NNV'!AG24,0)</f>
        <v>0</v>
      </c>
      <c r="AG18" s="14">
        <f>IF(AG17&lt;&gt;"",'(3) Støtteberegning og NNV'!AH23+'(3) Støtteberegning og NNV'!AH24,0)</f>
        <v>0</v>
      </c>
      <c r="AH18" s="14">
        <f>IF(AH17&lt;&gt;"",'(3) Støtteberegning og NNV'!AI23+'(3) Støtteberegning og NNV'!AI24,0)</f>
        <v>0</v>
      </c>
      <c r="AI18" s="14">
        <f>IF(AI17&lt;&gt;"",'(3) Støtteberegning og NNV'!AJ23+'(3) Støtteberegning og NNV'!AJ24,0)</f>
        <v>0</v>
      </c>
      <c r="AJ18" s="14">
        <f>IF(AJ17&lt;&gt;"",'(3) Støtteberegning og NNV'!AK23+'(3) Støtteberegning og NNV'!AK24,0)</f>
        <v>0</v>
      </c>
      <c r="AK18" s="14">
        <f>IF(AK17&lt;&gt;"",'(3) Støtteberegning og NNV'!AL23+'(3) Støtteberegning og NNV'!AL24,0)</f>
        <v>0</v>
      </c>
      <c r="AL18" s="14">
        <f>IF(AL17&lt;&gt;"",'(3) Støtteberegning og NNV'!AM23+'(3) Støtteberegning og NNV'!AM24,0)</f>
        <v>0</v>
      </c>
      <c r="AM18" s="14">
        <f>IF(AM17&lt;&gt;"",'(3) Støtteberegning og NNV'!AN23+'(3) Støtteberegning og NNV'!AN24,0)</f>
        <v>0</v>
      </c>
      <c r="AN18" s="14">
        <f>IF(AN17&lt;&gt;"",'(3) Støtteberegning og NNV'!AO23+'(3) Støtteberegning og NNV'!AO24,0)</f>
        <v>0</v>
      </c>
      <c r="AO18" s="14">
        <f>IF(AO17&lt;&gt;"",'(3) Støtteberegning og NNV'!AP23+'(3) Støtteberegning og NNV'!AP24,0)</f>
        <v>0</v>
      </c>
      <c r="AP18" s="14">
        <f>IF(AP17&lt;&gt;"",'(3) Støtteberegning og NNV'!AQ23+'(3) Støtteberegning og NNV'!AQ24,0)</f>
        <v>0</v>
      </c>
      <c r="AQ18" s="14">
        <f>IF(AQ17&lt;&gt;"",'(3) Støtteberegning og NNV'!AR23+'(3) Støtteberegning og NNV'!AR24,0)</f>
        <v>0</v>
      </c>
      <c r="AR18" s="14">
        <f>IF(AR17&lt;&gt;"",'(3) Støtteberegning og NNV'!AS23+'(3) Støtteberegning og NNV'!AS24,0)</f>
        <v>0</v>
      </c>
      <c r="AS18" s="14">
        <f>IF(AS17&lt;&gt;"",'(3) Støtteberegning og NNV'!AT23+'(3) Støtteberegning og NNV'!AT24,0)</f>
        <v>0</v>
      </c>
      <c r="AT18" s="14">
        <f>IF(AT17&lt;&gt;"",'(3) Støtteberegning og NNV'!AU23+'(3) Støtteberegning og NNV'!AU24,0)</f>
        <v>0</v>
      </c>
      <c r="AU18" s="14">
        <f>IF(AU17&lt;&gt;"",'(3) Støtteberegning og NNV'!AV23+'(3) Støtteberegning og NNV'!AV24,0)</f>
        <v>0</v>
      </c>
      <c r="AV18" s="14">
        <f>IF(AV17&lt;&gt;"",'(3) Støtteberegning og NNV'!AW23+'(3) Støtteberegning og NNV'!AW24,0)</f>
        <v>0</v>
      </c>
      <c r="AW18" s="14">
        <f>IF(AW17&lt;&gt;"",'(3) Støtteberegning og NNV'!AX23+'(3) Støtteberegning og NNV'!AX24,0)</f>
        <v>0</v>
      </c>
      <c r="AX18" s="14">
        <f>IF(AX17&lt;&gt;"",'(3) Støtteberegning og NNV'!AY23+'(3) Støtteberegning og NNV'!AY24,0)</f>
        <v>0</v>
      </c>
      <c r="AY18" s="14">
        <f>IF(AY17&lt;&gt;"",'(3) Støtteberegning og NNV'!AZ23+'(3) Støtteberegning og NNV'!AZ24,0)</f>
        <v>0</v>
      </c>
      <c r="AZ18" s="14">
        <f>IF(AZ17&lt;&gt;"",'(3) Støtteberegning og NNV'!BA23+'(3) Støtteberegning og NNV'!BA24,0)</f>
        <v>0</v>
      </c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</row>
    <row r="19" spans="2:154" x14ac:dyDescent="0.3">
      <c r="B19" s="19" t="s">
        <v>21</v>
      </c>
      <c r="C19" s="20">
        <f>IF('LES MEG'!$C$23="Alternativ investering",'(3) Støtteberegning og NNV'!D33,)</f>
        <v>0</v>
      </c>
      <c r="D19" s="20">
        <f>IF('LES MEG'!$C$23="Alternativ investering",'(3) Støtteberegning og NNV'!E33,)</f>
        <v>0</v>
      </c>
      <c r="E19" s="20">
        <f>IF('LES MEG'!$C$23="Alternativ investering",'(3) Støtteberegning og NNV'!F33,)</f>
        <v>0</v>
      </c>
      <c r="F19" s="20">
        <f>IF('LES MEG'!$C$23="Alternativ investering",'(3) Støtteberegning og NNV'!G33,)</f>
        <v>0</v>
      </c>
      <c r="G19" s="20">
        <f>IF('LES MEG'!$C$23="Alternativ investering",'(3) Støtteberegning og NNV'!H33,)</f>
        <v>0</v>
      </c>
      <c r="H19" s="20">
        <f>IF('LES MEG'!$C$23="Alternativ investering",'(3) Støtteberegning og NNV'!I33,)</f>
        <v>0</v>
      </c>
      <c r="I19" s="20">
        <f>IF('LES MEG'!$C$23="Alternativ investering",'(3) Støtteberegning og NNV'!J33,)</f>
        <v>0</v>
      </c>
      <c r="J19" s="20">
        <f>IF('LES MEG'!$C$23="Alternativ investering",'(3) Støtteberegning og NNV'!K33,)</f>
        <v>0</v>
      </c>
      <c r="K19" s="20">
        <f>IF('LES MEG'!$C$23="Alternativ investering",'(3) Støtteberegning og NNV'!L33,)</f>
        <v>0</v>
      </c>
      <c r="L19" s="20">
        <f>IF('LES MEG'!$C$23="Alternativ investering",'(3) Støtteberegning og NNV'!M33,)</f>
        <v>0</v>
      </c>
      <c r="M19" s="20">
        <f>IF('LES MEG'!$C$23="Alternativ investering",'(3) Støtteberegning og NNV'!N33,)</f>
        <v>0</v>
      </c>
      <c r="N19" s="20">
        <f>IF('LES MEG'!$C$23="Alternativ investering",'(3) Støtteberegning og NNV'!O33,)</f>
        <v>0</v>
      </c>
      <c r="O19" s="20">
        <f>IF('LES MEG'!$C$23="Alternativ investering",'(3) Støtteberegning og NNV'!P33,)</f>
        <v>0</v>
      </c>
      <c r="P19" s="20">
        <f>IF('LES MEG'!$C$23="Alternativ investering",'(3) Støtteberegning og NNV'!Q33,)</f>
        <v>0</v>
      </c>
      <c r="Q19" s="20">
        <f>IF('LES MEG'!$C$23="Alternativ investering",'(3) Støtteberegning og NNV'!R33,)</f>
        <v>0</v>
      </c>
      <c r="R19" s="20">
        <f>IF('LES MEG'!$C$23="Alternativ investering",'(3) Støtteberegning og NNV'!S33,)</f>
        <v>0</v>
      </c>
      <c r="S19" s="20">
        <f>IF('LES MEG'!$C$23="Alternativ investering",'(3) Støtteberegning og NNV'!T33,)</f>
        <v>0</v>
      </c>
      <c r="T19" s="20">
        <f>IF('LES MEG'!$C$23="Alternativ investering",'(3) Støtteberegning og NNV'!U33,)</f>
        <v>0</v>
      </c>
      <c r="U19" s="20">
        <f>IF('LES MEG'!$C$23="Alternativ investering",'(3) Støtteberegning og NNV'!V33,)</f>
        <v>0</v>
      </c>
      <c r="V19" s="20">
        <f>IF('LES MEG'!$C$23="Alternativ investering",'(3) Støtteberegning og NNV'!W33,)</f>
        <v>0</v>
      </c>
      <c r="W19" s="20">
        <f>IF('LES MEG'!$C$23="Alternativ investering",'(3) Støtteberegning og NNV'!X33,)</f>
        <v>0</v>
      </c>
      <c r="X19" s="20">
        <f>IF('LES MEG'!$C$23="Alternativ investering",'(3) Støtteberegning og NNV'!Y33,)</f>
        <v>0</v>
      </c>
      <c r="Y19" s="20">
        <f>IF('LES MEG'!$C$23="Alternativ investering",'(3) Støtteberegning og NNV'!Z33,)</f>
        <v>0</v>
      </c>
      <c r="Z19" s="20">
        <f>IF('LES MEG'!$C$23="Alternativ investering",'(3) Støtteberegning og NNV'!AA33,)</f>
        <v>0</v>
      </c>
      <c r="AA19" s="20">
        <f>IF('LES MEG'!$C$23="Alternativ investering",'(3) Støtteberegning og NNV'!AB33,)</f>
        <v>0</v>
      </c>
      <c r="AB19" s="20">
        <f>IF('LES MEG'!$C$23="Alternativ investering",'(3) Støtteberegning og NNV'!AC33,)</f>
        <v>0</v>
      </c>
      <c r="AC19" s="20">
        <f>IF('LES MEG'!$C$23="Alternativ investering",'(3) Støtteberegning og NNV'!AD33,)</f>
        <v>0</v>
      </c>
      <c r="AD19" s="20">
        <f>IF('LES MEG'!$C$23="Alternativ investering",'(3) Støtteberegning og NNV'!AE33,)</f>
        <v>0</v>
      </c>
      <c r="AE19" s="20">
        <f>IF('LES MEG'!$C$23="Alternativ investering",'(3) Støtteberegning og NNV'!AF33,)</f>
        <v>0</v>
      </c>
      <c r="AF19" s="20">
        <f>IF('LES MEG'!$C$23="Alternativ investering",'(3) Støtteberegning og NNV'!AG33,)</f>
        <v>0</v>
      </c>
      <c r="AG19" s="20">
        <f>IF('LES MEG'!$C$23="Alternativ investering",'(3) Støtteberegning og NNV'!AH33,)</f>
        <v>0</v>
      </c>
      <c r="AH19" s="20">
        <f>IF('LES MEG'!$C$23="Alternativ investering",'(3) Støtteberegning og NNV'!AI33,)</f>
        <v>0</v>
      </c>
      <c r="AI19" s="20">
        <f>IF('LES MEG'!$C$23="Alternativ investering",'(3) Støtteberegning og NNV'!AJ33,)</f>
        <v>0</v>
      </c>
      <c r="AJ19" s="20">
        <f>IF('LES MEG'!$C$23="Alternativ investering",'(3) Støtteberegning og NNV'!AK33,)</f>
        <v>0</v>
      </c>
      <c r="AK19" s="20">
        <f>IF('LES MEG'!$C$23="Alternativ investering",'(3) Støtteberegning og NNV'!AL33,)</f>
        <v>0</v>
      </c>
      <c r="AL19" s="20">
        <f>IF('LES MEG'!$C$23="Alternativ investering",'(3) Støtteberegning og NNV'!AM33,)</f>
        <v>0</v>
      </c>
      <c r="AM19" s="20">
        <f>IF('LES MEG'!$C$23="Alternativ investering",'(3) Støtteberegning og NNV'!AN33,)</f>
        <v>0</v>
      </c>
      <c r="AN19" s="20">
        <f>IF('LES MEG'!$C$23="Alternativ investering",'(3) Støtteberegning og NNV'!AO33,)</f>
        <v>0</v>
      </c>
      <c r="AO19" s="20">
        <f>IF('LES MEG'!$C$23="Alternativ investering",'(3) Støtteberegning og NNV'!AP33,)</f>
        <v>0</v>
      </c>
      <c r="AP19" s="20">
        <f>IF('LES MEG'!$C$23="Alternativ investering",'(3) Støtteberegning og NNV'!AQ33,)</f>
        <v>0</v>
      </c>
      <c r="AQ19" s="20">
        <f>IF('LES MEG'!$C$23="Alternativ investering",'(3) Støtteberegning og NNV'!AR33,)</f>
        <v>0</v>
      </c>
      <c r="AR19" s="20">
        <f>IF('LES MEG'!$C$23="Alternativ investering",'(3) Støtteberegning og NNV'!AS33,)</f>
        <v>0</v>
      </c>
      <c r="AS19" s="20">
        <f>IF('LES MEG'!$C$23="Alternativ investering",'(3) Støtteberegning og NNV'!AT33,)</f>
        <v>0</v>
      </c>
      <c r="AT19" s="20">
        <f>IF('LES MEG'!$C$23="Alternativ investering",'(3) Støtteberegning og NNV'!AU33,)</f>
        <v>0</v>
      </c>
      <c r="AU19" s="20">
        <f>IF('LES MEG'!$C$23="Alternativ investering",'(3) Støtteberegning og NNV'!AV33,)</f>
        <v>0</v>
      </c>
      <c r="AV19" s="20">
        <f>IF('LES MEG'!$C$23="Alternativ investering",'(3) Støtteberegning og NNV'!AW33,)</f>
        <v>0</v>
      </c>
      <c r="AW19" s="20">
        <f>IF('LES MEG'!$C$23="Alternativ investering",'(3) Støtteberegning og NNV'!AX33,)</f>
        <v>0</v>
      </c>
      <c r="AX19" s="20">
        <f>IF('LES MEG'!$C$23="Alternativ investering",'(3) Støtteberegning og NNV'!AY33,)</f>
        <v>0</v>
      </c>
      <c r="AY19" s="20">
        <f>IF('LES MEG'!$C$23="Alternativ investering",'(3) Støtteberegning og NNV'!AZ33,)</f>
        <v>0</v>
      </c>
      <c r="AZ19" s="20">
        <f>IF('LES MEG'!$C$23="Alternativ investering",'(3) Støtteberegning og NNV'!BA33,)</f>
        <v>0</v>
      </c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</row>
    <row r="20" spans="2:154" x14ac:dyDescent="0.3">
      <c r="B20" s="19" t="s">
        <v>22</v>
      </c>
      <c r="C20" s="20">
        <f>C18-C19</f>
        <v>0</v>
      </c>
      <c r="D20" s="20">
        <f>D18-D19</f>
        <v>0</v>
      </c>
      <c r="E20" s="20">
        <f t="shared" ref="E20:AZ20" si="1">E18-E19</f>
        <v>0</v>
      </c>
      <c r="F20" s="20">
        <f t="shared" si="1"/>
        <v>0</v>
      </c>
      <c r="G20" s="20">
        <f t="shared" si="1"/>
        <v>0</v>
      </c>
      <c r="H20" s="20">
        <f t="shared" si="1"/>
        <v>0</v>
      </c>
      <c r="I20" s="20">
        <f t="shared" si="1"/>
        <v>0</v>
      </c>
      <c r="J20" s="20">
        <f t="shared" si="1"/>
        <v>0</v>
      </c>
      <c r="K20" s="20">
        <f t="shared" si="1"/>
        <v>0</v>
      </c>
      <c r="L20" s="20">
        <f t="shared" si="1"/>
        <v>0</v>
      </c>
      <c r="M20" s="20">
        <f t="shared" si="1"/>
        <v>0</v>
      </c>
      <c r="N20" s="20">
        <f t="shared" si="1"/>
        <v>0</v>
      </c>
      <c r="O20" s="20">
        <f t="shared" si="1"/>
        <v>0</v>
      </c>
      <c r="P20" s="20">
        <f t="shared" si="1"/>
        <v>0</v>
      </c>
      <c r="Q20" s="20">
        <f t="shared" si="1"/>
        <v>0</v>
      </c>
      <c r="R20" s="20">
        <f t="shared" si="1"/>
        <v>0</v>
      </c>
      <c r="S20" s="20">
        <f t="shared" si="1"/>
        <v>0</v>
      </c>
      <c r="T20" s="20">
        <f t="shared" si="1"/>
        <v>0</v>
      </c>
      <c r="U20" s="20">
        <f t="shared" si="1"/>
        <v>0</v>
      </c>
      <c r="V20" s="20">
        <f t="shared" si="1"/>
        <v>0</v>
      </c>
      <c r="W20" s="20">
        <f t="shared" si="1"/>
        <v>0</v>
      </c>
      <c r="X20" s="20">
        <f t="shared" si="1"/>
        <v>0</v>
      </c>
      <c r="Y20" s="20">
        <f t="shared" si="1"/>
        <v>0</v>
      </c>
      <c r="Z20" s="20">
        <f t="shared" si="1"/>
        <v>0</v>
      </c>
      <c r="AA20" s="20">
        <f t="shared" si="1"/>
        <v>0</v>
      </c>
      <c r="AB20" s="20">
        <f t="shared" si="1"/>
        <v>0</v>
      </c>
      <c r="AC20" s="20">
        <f t="shared" si="1"/>
        <v>0</v>
      </c>
      <c r="AD20" s="20">
        <f t="shared" si="1"/>
        <v>0</v>
      </c>
      <c r="AE20" s="20">
        <f t="shared" si="1"/>
        <v>0</v>
      </c>
      <c r="AF20" s="20">
        <f t="shared" si="1"/>
        <v>0</v>
      </c>
      <c r="AG20" s="20">
        <f t="shared" si="1"/>
        <v>0</v>
      </c>
      <c r="AH20" s="20">
        <f t="shared" si="1"/>
        <v>0</v>
      </c>
      <c r="AI20" s="20">
        <f t="shared" si="1"/>
        <v>0</v>
      </c>
      <c r="AJ20" s="20">
        <f t="shared" si="1"/>
        <v>0</v>
      </c>
      <c r="AK20" s="20">
        <f t="shared" si="1"/>
        <v>0</v>
      </c>
      <c r="AL20" s="20">
        <f t="shared" si="1"/>
        <v>0</v>
      </c>
      <c r="AM20" s="20">
        <f t="shared" si="1"/>
        <v>0</v>
      </c>
      <c r="AN20" s="20">
        <f t="shared" si="1"/>
        <v>0</v>
      </c>
      <c r="AO20" s="20">
        <f t="shared" si="1"/>
        <v>0</v>
      </c>
      <c r="AP20" s="20">
        <f t="shared" si="1"/>
        <v>0</v>
      </c>
      <c r="AQ20" s="20">
        <f t="shared" si="1"/>
        <v>0</v>
      </c>
      <c r="AR20" s="20">
        <f t="shared" si="1"/>
        <v>0</v>
      </c>
      <c r="AS20" s="20">
        <f t="shared" si="1"/>
        <v>0</v>
      </c>
      <c r="AT20" s="20">
        <f t="shared" si="1"/>
        <v>0</v>
      </c>
      <c r="AU20" s="20">
        <f t="shared" si="1"/>
        <v>0</v>
      </c>
      <c r="AV20" s="20">
        <f t="shared" si="1"/>
        <v>0</v>
      </c>
      <c r="AW20" s="20">
        <f t="shared" si="1"/>
        <v>0</v>
      </c>
      <c r="AX20" s="20">
        <f t="shared" si="1"/>
        <v>0</v>
      </c>
      <c r="AY20" s="20">
        <f t="shared" si="1"/>
        <v>0</v>
      </c>
      <c r="AZ20" s="20">
        <f t="shared" si="1"/>
        <v>0</v>
      </c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</row>
    <row r="21" spans="2:154" x14ac:dyDescent="0.3">
      <c r="B21" s="17" t="s">
        <v>23</v>
      </c>
      <c r="C21" s="18" t="e">
        <f>IF(C17&lt;&gt;"",'(3) Støtteberegning og NNV'!D56,0)</f>
        <v>#DIV/0!</v>
      </c>
      <c r="D21" s="18">
        <f>IF(D17&lt;&gt;"",'(3) Støtteberegning og NNV'!E56,0)</f>
        <v>0</v>
      </c>
      <c r="E21" s="18">
        <f>IF(E17&lt;&gt;"",'(3) Støtteberegning og NNV'!F56,0)</f>
        <v>0</v>
      </c>
      <c r="F21" s="18">
        <f>IF(F17&lt;&gt;"",'(3) Støtteberegning og NNV'!G56,0)</f>
        <v>0</v>
      </c>
      <c r="G21" s="18">
        <f>IF(G17&lt;&gt;"",'(3) Støtteberegning og NNV'!H56,0)</f>
        <v>0</v>
      </c>
      <c r="H21" s="18">
        <f>IF(H17&lt;&gt;"",'(3) Støtteberegning og NNV'!I56,0)</f>
        <v>0</v>
      </c>
      <c r="I21" s="18">
        <f>IF(I17&lt;&gt;"",'(3) Støtteberegning og NNV'!J56,0)</f>
        <v>0</v>
      </c>
      <c r="J21" s="18">
        <f>IF(J17&lt;&gt;"",'(3) Støtteberegning og NNV'!K56,0)</f>
        <v>0</v>
      </c>
      <c r="K21" s="18">
        <f>IF(K17&lt;&gt;"",'(3) Støtteberegning og NNV'!L56,0)</f>
        <v>0</v>
      </c>
      <c r="L21" s="18">
        <f>IF(L17&lt;&gt;"",'(3) Støtteberegning og NNV'!M56,0)</f>
        <v>0</v>
      </c>
      <c r="M21" s="18">
        <f>IF(M17&lt;&gt;"",'(3) Støtteberegning og NNV'!N56,0)</f>
        <v>0</v>
      </c>
      <c r="N21" s="18">
        <f>IF(N17&lt;&gt;"",'(3) Støtteberegning og NNV'!O56,0)</f>
        <v>0</v>
      </c>
      <c r="O21" s="18">
        <f>IF(O17&lt;&gt;"",'(3) Støtteberegning og NNV'!P56,0)</f>
        <v>0</v>
      </c>
      <c r="P21" s="18">
        <f>IF(P17&lt;&gt;"",'(3) Støtteberegning og NNV'!Q56,0)</f>
        <v>0</v>
      </c>
      <c r="Q21" s="18">
        <f>IF(Q17&lt;&gt;"",'(3) Støtteberegning og NNV'!R56,0)</f>
        <v>0</v>
      </c>
      <c r="R21" s="18">
        <f>IF(R17&lt;&gt;"",'(3) Støtteberegning og NNV'!S56,0)</f>
        <v>0</v>
      </c>
      <c r="S21" s="18">
        <f>IF(S17&lt;&gt;"",'(3) Støtteberegning og NNV'!T56,0)</f>
        <v>0</v>
      </c>
      <c r="T21" s="18">
        <f>IF(T17&lt;&gt;"",'(3) Støtteberegning og NNV'!U56,0)</f>
        <v>0</v>
      </c>
      <c r="U21" s="18">
        <f>IF(U17&lt;&gt;"",'(3) Støtteberegning og NNV'!V56,0)</f>
        <v>0</v>
      </c>
      <c r="V21" s="18">
        <f>IF(V17&lt;&gt;"",'(3) Støtteberegning og NNV'!W56,0)</f>
        <v>0</v>
      </c>
      <c r="W21" s="18">
        <f>IF(W17&lt;&gt;"",'(3) Støtteberegning og NNV'!X56,0)</f>
        <v>0</v>
      </c>
      <c r="X21" s="18">
        <f>IF(X17&lt;&gt;"",'(3) Støtteberegning og NNV'!Y56,0)</f>
        <v>0</v>
      </c>
      <c r="Y21" s="18">
        <f>IF(Y17&lt;&gt;"",'(3) Støtteberegning og NNV'!Z56,0)</f>
        <v>0</v>
      </c>
      <c r="Z21" s="18">
        <f>IF(Z17&lt;&gt;"",'(3) Støtteberegning og NNV'!AA56,0)</f>
        <v>0</v>
      </c>
      <c r="AA21" s="18">
        <f>IF(AA17&lt;&gt;"",'(3) Støtteberegning og NNV'!AB56,0)</f>
        <v>0</v>
      </c>
      <c r="AB21" s="18">
        <f>IF(AB17&lt;&gt;"",'(3) Støtteberegning og NNV'!AC56,0)</f>
        <v>0</v>
      </c>
      <c r="AC21" s="18">
        <f>IF(AC17&lt;&gt;"",'(3) Støtteberegning og NNV'!AD56,0)</f>
        <v>0</v>
      </c>
      <c r="AD21" s="18">
        <f>IF(AD17&lt;&gt;"",'(3) Støtteberegning og NNV'!AE56,0)</f>
        <v>0</v>
      </c>
      <c r="AE21" s="18">
        <f>IF(AE17&lt;&gt;"",'(3) Støtteberegning og NNV'!AF56,0)</f>
        <v>0</v>
      </c>
      <c r="AF21" s="18">
        <f>IF(AF17&lt;&gt;"",'(3) Støtteberegning og NNV'!AG56,0)</f>
        <v>0</v>
      </c>
      <c r="AG21" s="18">
        <f>IF(AG17&lt;&gt;"",'(3) Støtteberegning og NNV'!AH56,0)</f>
        <v>0</v>
      </c>
      <c r="AH21" s="18">
        <f>IF(AH17&lt;&gt;"",'(3) Støtteberegning og NNV'!AI56,0)</f>
        <v>0</v>
      </c>
      <c r="AI21" s="18">
        <f>IF(AI17&lt;&gt;"",'(3) Støtteberegning og NNV'!AJ56,0)</f>
        <v>0</v>
      </c>
      <c r="AJ21" s="18">
        <f>IF(AJ17&lt;&gt;"",'(3) Støtteberegning og NNV'!AK56,0)</f>
        <v>0</v>
      </c>
      <c r="AK21" s="18">
        <f>IF(AK17&lt;&gt;"",'(3) Støtteberegning og NNV'!AL56,0)</f>
        <v>0</v>
      </c>
      <c r="AL21" s="18">
        <f>IF(AL17&lt;&gt;"",'(3) Støtteberegning og NNV'!AM56,0)</f>
        <v>0</v>
      </c>
      <c r="AM21" s="18">
        <f>IF(AM17&lt;&gt;"",'(3) Støtteberegning og NNV'!AN56,0)</f>
        <v>0</v>
      </c>
      <c r="AN21" s="18">
        <f>IF(AN17&lt;&gt;"",'(3) Støtteberegning og NNV'!AO56,0)</f>
        <v>0</v>
      </c>
      <c r="AO21" s="18">
        <f>IF(AO17&lt;&gt;"",'(3) Støtteberegning og NNV'!AP56,0)</f>
        <v>0</v>
      </c>
      <c r="AP21" s="18">
        <f>IF(AP17&lt;&gt;"",'(3) Støtteberegning og NNV'!AQ56,0)</f>
        <v>0</v>
      </c>
      <c r="AQ21" s="18">
        <f>IF(AQ17&lt;&gt;"",'(3) Støtteberegning og NNV'!AR56,0)</f>
        <v>0</v>
      </c>
      <c r="AR21" s="18">
        <f>IF(AR17&lt;&gt;"",'(3) Støtteberegning og NNV'!AS56,0)</f>
        <v>0</v>
      </c>
      <c r="AS21" s="18">
        <f>IF(AS17&lt;&gt;"",'(3) Støtteberegning og NNV'!AT56,0)</f>
        <v>0</v>
      </c>
      <c r="AT21" s="18">
        <f>IF(AT17&lt;&gt;"",'(3) Støtteberegning og NNV'!AU56,0)</f>
        <v>0</v>
      </c>
      <c r="AU21" s="18">
        <f>IF(AU17&lt;&gt;"",'(3) Støtteberegning og NNV'!AV56,0)</f>
        <v>0</v>
      </c>
      <c r="AV21" s="18">
        <f>IF(AV17&lt;&gt;"",'(3) Støtteberegning og NNV'!AW56,0)</f>
        <v>0</v>
      </c>
      <c r="AW21" s="18">
        <f>IF(AW17&lt;&gt;"",'(3) Støtteberegning og NNV'!AX56,0)</f>
        <v>0</v>
      </c>
      <c r="AX21" s="18">
        <f>IF(AX17&lt;&gt;"",'(3) Støtteberegning og NNV'!AY56,0)</f>
        <v>0</v>
      </c>
      <c r="AY21" s="18">
        <f>IF(AY17&lt;&gt;"",'(3) Støtteberegning og NNV'!AZ56,0)</f>
        <v>0</v>
      </c>
      <c r="AZ21" s="18">
        <f>IF(AZ17&lt;&gt;"",'(3) Støtteberegning og NNV'!BA56,0)</f>
        <v>0</v>
      </c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</row>
  </sheetData>
  <sheetProtection algorithmName="SHA-512" hashValue="PWwGzAbY12ZDN4eQCV+TdOgZV4z6KBJi2EwbB9jrxX6TATN6fguYCa+oAZMYmQQj3fp8ZBfoER/C3sGCh0CtKw==" saltValue="yNfAuPeJ5t6JV0ttS5/A6w==" spinCount="100000" sheet="1" objects="1" scenarios="1"/>
  <phoneticPr fontId="3" type="noConversion"/>
  <pageMargins left="0.7" right="0.7" top="0.75" bottom="0.75" header="0.3" footer="0.3"/>
  <pageSetup paperSize="9" orientation="portrait" r:id="rId1"/>
  <ignoredErrors>
    <ignoredError sqref="C13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7851-2E9F-4CF9-B9F1-F41467AE81B1}">
  <sheetPr codeName="Sheet10"/>
  <dimension ref="B2:AW129"/>
  <sheetViews>
    <sheetView showGridLines="0" zoomScale="80" zoomScaleNormal="80" workbookViewId="0">
      <selection activeCell="C13" sqref="C13"/>
    </sheetView>
  </sheetViews>
  <sheetFormatPr baseColWidth="10" defaultColWidth="10.88671875" defaultRowHeight="14.4" outlineLevelRow="1" outlineLevelCol="1" x14ac:dyDescent="0.3"/>
  <cols>
    <col min="2" max="2" width="54.88671875" customWidth="1"/>
    <col min="3" max="3" width="17.6640625" bestFit="1" customWidth="1"/>
    <col min="4" max="4" width="21.6640625" customWidth="1"/>
    <col min="5" max="5" width="16.109375" customWidth="1"/>
    <col min="9" max="48" width="10.88671875" hidden="1" customWidth="1" outlineLevel="1"/>
    <col min="49" max="49" width="10.88671875" collapsed="1"/>
  </cols>
  <sheetData>
    <row r="2" spans="2:48" ht="18" x14ac:dyDescent="0.35">
      <c r="B2" s="48" t="s">
        <v>313</v>
      </c>
    </row>
    <row r="3" spans="2:48" x14ac:dyDescent="0.3">
      <c r="B3" t="s">
        <v>314</v>
      </c>
    </row>
    <row r="4" spans="2:48" x14ac:dyDescent="0.3">
      <c r="B4" t="s">
        <v>315</v>
      </c>
    </row>
    <row r="5" spans="2:48" x14ac:dyDescent="0.3">
      <c r="B5" t="s">
        <v>316</v>
      </c>
    </row>
    <row r="6" spans="2:48" x14ac:dyDescent="0.3">
      <c r="B6" t="s">
        <v>317</v>
      </c>
    </row>
    <row r="8" spans="2:48" x14ac:dyDescent="0.3">
      <c r="B8" s="1" t="s">
        <v>318</v>
      </c>
    </row>
    <row r="10" spans="2:48" x14ac:dyDescent="0.3">
      <c r="B10" t="s">
        <v>319</v>
      </c>
      <c r="C10" s="184"/>
      <c r="D10" s="186" t="s">
        <v>320</v>
      </c>
    </row>
    <row r="11" spans="2:48" x14ac:dyDescent="0.3">
      <c r="B11" t="s">
        <v>152</v>
      </c>
      <c r="C11" s="106"/>
      <c r="D11" s="186" t="s">
        <v>321</v>
      </c>
    </row>
    <row r="12" spans="2:48" x14ac:dyDescent="0.3">
      <c r="B12" t="s">
        <v>322</v>
      </c>
      <c r="C12" s="116">
        <f>$C$109</f>
        <v>0</v>
      </c>
      <c r="D12" s="186"/>
    </row>
    <row r="13" spans="2:48" x14ac:dyDescent="0.3">
      <c r="B13" t="s">
        <v>323</v>
      </c>
      <c r="C13" s="106"/>
      <c r="D13" s="187" t="s">
        <v>324</v>
      </c>
    </row>
    <row r="14" spans="2:48" x14ac:dyDescent="0.3">
      <c r="B14" t="s">
        <v>325</v>
      </c>
      <c r="C14" s="53" t="s">
        <v>36</v>
      </c>
      <c r="D14" s="187" t="s">
        <v>326</v>
      </c>
    </row>
    <row r="15" spans="2:48" x14ac:dyDescent="0.3">
      <c r="C15" s="53"/>
      <c r="D15" s="187"/>
    </row>
    <row r="16" spans="2:48" ht="18" x14ac:dyDescent="0.35">
      <c r="B16" s="77"/>
      <c r="C16" s="77"/>
      <c r="D16" s="77"/>
      <c r="E16" s="77"/>
      <c r="F16" s="77"/>
      <c r="G16" s="77"/>
      <c r="H16" s="77"/>
      <c r="I16" s="78">
        <f>'(1) Detaljerte budsjetter'!H1</f>
        <v>0</v>
      </c>
      <c r="J16" s="78">
        <f>'(1) Detaljerte budsjetter'!I1</f>
        <v>1</v>
      </c>
      <c r="K16" s="78">
        <f>'(1) Detaljerte budsjetter'!J1</f>
        <v>2</v>
      </c>
      <c r="L16" s="78">
        <f>'(1) Detaljerte budsjetter'!K1</f>
        <v>3</v>
      </c>
      <c r="M16" s="78">
        <f>'(1) Detaljerte budsjetter'!L1</f>
        <v>4</v>
      </c>
      <c r="N16" s="78">
        <f>'(1) Detaljerte budsjetter'!M1</f>
        <v>5</v>
      </c>
      <c r="O16" s="78">
        <f>'(1) Detaljerte budsjetter'!N1</f>
        <v>6</v>
      </c>
      <c r="P16" s="78">
        <f>'(1) Detaljerte budsjetter'!O1</f>
        <v>7</v>
      </c>
      <c r="Q16" s="78">
        <f>'(1) Detaljerte budsjetter'!P1</f>
        <v>8</v>
      </c>
      <c r="R16" s="78">
        <f>'(1) Detaljerte budsjetter'!Q1</f>
        <v>9</v>
      </c>
      <c r="S16" s="78">
        <f>'(1) Detaljerte budsjetter'!R1</f>
        <v>10</v>
      </c>
      <c r="T16" s="78">
        <f>'(1) Detaljerte budsjetter'!S1</f>
        <v>11</v>
      </c>
      <c r="U16" s="78">
        <f>'(1) Detaljerte budsjetter'!T1</f>
        <v>12</v>
      </c>
      <c r="V16" s="78">
        <f>'(1) Detaljerte budsjetter'!U1</f>
        <v>13</v>
      </c>
      <c r="W16" s="78">
        <f>'(1) Detaljerte budsjetter'!V1</f>
        <v>14</v>
      </c>
      <c r="X16" s="78">
        <f>'(1) Detaljerte budsjetter'!W1</f>
        <v>15</v>
      </c>
      <c r="Y16" s="78">
        <f>'(1) Detaljerte budsjetter'!X1</f>
        <v>16</v>
      </c>
      <c r="Z16" s="78">
        <f>'(1) Detaljerte budsjetter'!Y1</f>
        <v>17</v>
      </c>
      <c r="AA16" s="78">
        <f>'(1) Detaljerte budsjetter'!Z1</f>
        <v>18</v>
      </c>
      <c r="AB16" s="78">
        <f>'(1) Detaljerte budsjetter'!AA1</f>
        <v>19</v>
      </c>
      <c r="AC16" s="78">
        <f>'(1) Detaljerte budsjetter'!AB1</f>
        <v>20</v>
      </c>
      <c r="AD16" s="78">
        <f>'(1) Detaljerte budsjetter'!AC1</f>
        <v>21</v>
      </c>
      <c r="AE16" s="78">
        <f>'(1) Detaljerte budsjetter'!AD1</f>
        <v>22</v>
      </c>
      <c r="AF16" s="78">
        <f>'(1) Detaljerte budsjetter'!AE1</f>
        <v>23</v>
      </c>
      <c r="AG16" s="78">
        <f>'(1) Detaljerte budsjetter'!AF1</f>
        <v>24</v>
      </c>
      <c r="AH16" s="78">
        <f>'(1) Detaljerte budsjetter'!AG1</f>
        <v>25</v>
      </c>
      <c r="AI16" s="78">
        <f>'(1) Detaljerte budsjetter'!AH1</f>
        <v>26</v>
      </c>
      <c r="AJ16" s="78">
        <f>'(1) Detaljerte budsjetter'!AI1</f>
        <v>27</v>
      </c>
      <c r="AK16" s="78">
        <f>'(1) Detaljerte budsjetter'!AJ1</f>
        <v>28</v>
      </c>
      <c r="AL16" s="78">
        <f>'(1) Detaljerte budsjetter'!AK1</f>
        <v>29</v>
      </c>
      <c r="AM16" s="78">
        <f>'(1) Detaljerte budsjetter'!AL1</f>
        <v>30</v>
      </c>
      <c r="AN16" s="78">
        <f>'(1) Detaljerte budsjetter'!AM1</f>
        <v>31</v>
      </c>
      <c r="AO16" s="78">
        <f>'(1) Detaljerte budsjetter'!AN1</f>
        <v>32</v>
      </c>
      <c r="AP16" s="78">
        <f>'(1) Detaljerte budsjetter'!AO1</f>
        <v>33</v>
      </c>
      <c r="AQ16" s="78">
        <f>'(1) Detaljerte budsjetter'!AP1</f>
        <v>34</v>
      </c>
      <c r="AR16" s="78">
        <f>'(1) Detaljerte budsjetter'!AQ1</f>
        <v>35</v>
      </c>
      <c r="AS16" s="78">
        <f>'(1) Detaljerte budsjetter'!AR1</f>
        <v>36</v>
      </c>
      <c r="AT16" s="78">
        <f>'(1) Detaljerte budsjetter'!AS1</f>
        <v>37</v>
      </c>
      <c r="AU16" s="78">
        <f>'(1) Detaljerte budsjetter'!AT1</f>
        <v>38</v>
      </c>
      <c r="AV16" s="78">
        <f>'(1) Detaljerte budsjetter'!AU1</f>
        <v>39</v>
      </c>
    </row>
    <row r="17" spans="2:48" x14ac:dyDescent="0.3">
      <c r="B17" s="1" t="s">
        <v>93</v>
      </c>
      <c r="C17" s="1"/>
      <c r="D17" s="1"/>
      <c r="E17" s="1"/>
      <c r="F17" s="1"/>
      <c r="G17" s="1"/>
      <c r="H17" s="1"/>
      <c r="I17" s="107" t="s">
        <v>327</v>
      </c>
      <c r="J17" s="108">
        <f>I17+1</f>
        <v>1</v>
      </c>
      <c r="K17" s="108">
        <f t="shared" ref="K17:AV17" si="0">J17+1</f>
        <v>2</v>
      </c>
      <c r="L17" s="108">
        <f t="shared" si="0"/>
        <v>3</v>
      </c>
      <c r="M17" s="108">
        <f t="shared" si="0"/>
        <v>4</v>
      </c>
      <c r="N17" s="108">
        <f t="shared" si="0"/>
        <v>5</v>
      </c>
      <c r="O17" s="108">
        <f t="shared" si="0"/>
        <v>6</v>
      </c>
      <c r="P17" s="108">
        <f t="shared" si="0"/>
        <v>7</v>
      </c>
      <c r="Q17" s="108">
        <f t="shared" si="0"/>
        <v>8</v>
      </c>
      <c r="R17" s="108">
        <f t="shared" si="0"/>
        <v>9</v>
      </c>
      <c r="S17" s="108">
        <f t="shared" si="0"/>
        <v>10</v>
      </c>
      <c r="T17" s="108">
        <f t="shared" si="0"/>
        <v>11</v>
      </c>
      <c r="U17" s="108">
        <f t="shared" si="0"/>
        <v>12</v>
      </c>
      <c r="V17" s="108">
        <f t="shared" si="0"/>
        <v>13</v>
      </c>
      <c r="W17" s="108">
        <f t="shared" si="0"/>
        <v>14</v>
      </c>
      <c r="X17" s="108">
        <f t="shared" si="0"/>
        <v>15</v>
      </c>
      <c r="Y17" s="108">
        <f t="shared" si="0"/>
        <v>16</v>
      </c>
      <c r="Z17" s="108">
        <f t="shared" si="0"/>
        <v>17</v>
      </c>
      <c r="AA17" s="108">
        <f t="shared" si="0"/>
        <v>18</v>
      </c>
      <c r="AB17" s="108">
        <f t="shared" si="0"/>
        <v>19</v>
      </c>
      <c r="AC17" s="108">
        <f t="shared" si="0"/>
        <v>20</v>
      </c>
      <c r="AD17" s="108">
        <f t="shared" si="0"/>
        <v>21</v>
      </c>
      <c r="AE17" s="108">
        <f t="shared" si="0"/>
        <v>22</v>
      </c>
      <c r="AF17" s="108">
        <f t="shared" si="0"/>
        <v>23</v>
      </c>
      <c r="AG17" s="108">
        <f t="shared" si="0"/>
        <v>24</v>
      </c>
      <c r="AH17" s="108">
        <f t="shared" si="0"/>
        <v>25</v>
      </c>
      <c r="AI17" s="108">
        <f t="shared" si="0"/>
        <v>26</v>
      </c>
      <c r="AJ17" s="108">
        <f t="shared" si="0"/>
        <v>27</v>
      </c>
      <c r="AK17" s="108">
        <f t="shared" si="0"/>
        <v>28</v>
      </c>
      <c r="AL17" s="108">
        <f t="shared" si="0"/>
        <v>29</v>
      </c>
      <c r="AM17" s="108">
        <f t="shared" si="0"/>
        <v>30</v>
      </c>
      <c r="AN17" s="108">
        <f t="shared" si="0"/>
        <v>31</v>
      </c>
      <c r="AO17" s="108">
        <f t="shared" si="0"/>
        <v>32</v>
      </c>
      <c r="AP17" s="108">
        <f t="shared" si="0"/>
        <v>33</v>
      </c>
      <c r="AQ17" s="108">
        <f t="shared" si="0"/>
        <v>34</v>
      </c>
      <c r="AR17" s="108">
        <f t="shared" si="0"/>
        <v>35</v>
      </c>
      <c r="AS17" s="108">
        <f t="shared" si="0"/>
        <v>36</v>
      </c>
      <c r="AT17" s="108">
        <f t="shared" si="0"/>
        <v>37</v>
      </c>
      <c r="AU17" s="108">
        <f t="shared" si="0"/>
        <v>38</v>
      </c>
      <c r="AV17" s="108">
        <f t="shared" si="0"/>
        <v>39</v>
      </c>
    </row>
    <row r="18" spans="2:48" x14ac:dyDescent="0.3">
      <c r="B18" s="109" t="s">
        <v>328</v>
      </c>
      <c r="C18" s="110"/>
      <c r="D18" s="110"/>
      <c r="E18" s="110"/>
      <c r="F18" s="110"/>
      <c r="G18" s="111"/>
      <c r="H18" s="71"/>
      <c r="I18" s="112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</row>
    <row r="19" spans="2:48" x14ac:dyDescent="0.3">
      <c r="B19" s="1" t="s">
        <v>329</v>
      </c>
    </row>
    <row r="21" spans="2:48" x14ac:dyDescent="0.3">
      <c r="B21" s="5" t="s">
        <v>167</v>
      </c>
    </row>
    <row r="22" spans="2:48" x14ac:dyDescent="0.3">
      <c r="B22" s="114" t="s">
        <v>330</v>
      </c>
      <c r="C22" s="115" t="s">
        <v>331</v>
      </c>
      <c r="D22" s="9"/>
      <c r="E22" s="9"/>
      <c r="F22" s="9"/>
      <c r="G22" s="9"/>
      <c r="I22" s="116">
        <f>IF($C$10="OMSØKT PROSJEKT",SUMIF('(1) Detaljerte budsjetter'!$E$6:$E$16,Sensitivitet!$B$22,'(1) Detaljerte budsjetter'!H$6:H$16),IF($C$10="Totalprosjektet",SUMIF('(1) Detaljerte budsjetter'!$E$6:$E$16,Sensitivitet!$B$22,'(1) Detaljerte budsjetter'!H$6:H$16)-SUMIF('(1) Detaljerte budsjetter'!$E$126:$E$135,Sensitivitet!$B$22,'(1) Detaljerte budsjetter'!H$126:H$135),))</f>
        <v>0</v>
      </c>
      <c r="J22" s="116">
        <f>IF($C$10="OMSØKT PROSJEKT",SUMIF('(1) Detaljerte budsjetter'!$E$6:$E$16,Sensitivitet!$B$22,'(1) Detaljerte budsjetter'!I$6:I$16),IF($C$10="Totalprosjektet",SUMIF('(1) Detaljerte budsjetter'!$E$6:$E$16,Sensitivitet!$B$22,'(1) Detaljerte budsjetter'!I$6:I$16)-SUMIF('(1) Detaljerte budsjetter'!$E$126:$E$135,Sensitivitet!$B$22,'(1) Detaljerte budsjetter'!I$126:I$135),))</f>
        <v>0</v>
      </c>
      <c r="K22" s="116">
        <f>IF($C$10="OMSØKT PROSJEKT",SUMIF('(1) Detaljerte budsjetter'!$E$6:$E$16,Sensitivitet!$B$22,'(1) Detaljerte budsjetter'!J$6:J$16),IF($C$10="Totalprosjektet",SUMIF('(1) Detaljerte budsjetter'!$E$6:$E$16,Sensitivitet!$B$22,'(1) Detaljerte budsjetter'!J$6:J$16)-SUMIF('(1) Detaljerte budsjetter'!$E$126:$E$135,Sensitivitet!$B$22,'(1) Detaljerte budsjetter'!J$126:J$135),))</f>
        <v>0</v>
      </c>
      <c r="L22" s="116">
        <f>IF($C$10="OMSØKT PROSJEKT",SUMIF('(1) Detaljerte budsjetter'!$E$6:$E$16,Sensitivitet!$B$22,'(1) Detaljerte budsjetter'!K$6:K$16),IF($C$10="Totalprosjektet",SUMIF('(1) Detaljerte budsjetter'!$E$6:$E$16,Sensitivitet!$B$22,'(1) Detaljerte budsjetter'!K$6:K$16)-SUMIF('(1) Detaljerte budsjetter'!$E$126:$E$135,Sensitivitet!$B$22,'(1) Detaljerte budsjetter'!K$126:K$135),))</f>
        <v>0</v>
      </c>
      <c r="M22" s="116">
        <f>IF($C$10="OMSØKT PROSJEKT",SUMIF('(1) Detaljerte budsjetter'!$E$6:$E$16,Sensitivitet!$B$22,'(1) Detaljerte budsjetter'!L$6:L$16),IF($C$10="Totalprosjektet",SUMIF('(1) Detaljerte budsjetter'!$E$6:$E$16,Sensitivitet!$B$22,'(1) Detaljerte budsjetter'!L$6:L$16)-SUMIF('(1) Detaljerte budsjetter'!$E$126:$E$135,Sensitivitet!$B$22,'(1) Detaljerte budsjetter'!L$126:L$135),))</f>
        <v>0</v>
      </c>
      <c r="N22" s="116">
        <f>IF($C$10="OMSØKT PROSJEKT",SUMIF('(1) Detaljerte budsjetter'!$E$6:$E$16,Sensitivitet!$B$22,'(1) Detaljerte budsjetter'!M$6:M$16),IF($C$10="Totalprosjektet",SUMIF('(1) Detaljerte budsjetter'!$E$6:$E$16,Sensitivitet!$B$22,'(1) Detaljerte budsjetter'!M$6:M$16)-SUMIF('(1) Detaljerte budsjetter'!$E$126:$E$135,Sensitivitet!$B$22,'(1) Detaljerte budsjetter'!M$126:M$135),))</f>
        <v>0</v>
      </c>
      <c r="O22" s="116">
        <f>IF($C$10="OMSØKT PROSJEKT",SUMIF('(1) Detaljerte budsjetter'!$E$6:$E$16,Sensitivitet!$B$22,'(1) Detaljerte budsjetter'!N$6:N$16),IF($C$10="Totalprosjektet",SUMIF('(1) Detaljerte budsjetter'!$E$6:$E$16,Sensitivitet!$B$22,'(1) Detaljerte budsjetter'!N$6:N$16)-SUMIF('(1) Detaljerte budsjetter'!$E$126:$E$135,Sensitivitet!$B$22,'(1) Detaljerte budsjetter'!N$126:N$135),))</f>
        <v>0</v>
      </c>
      <c r="P22" s="116">
        <f>IF($C$10="OMSØKT PROSJEKT",SUMIF('(1) Detaljerte budsjetter'!$E$6:$E$16,Sensitivitet!$B$22,'(1) Detaljerte budsjetter'!O$6:O$16),IF($C$10="Totalprosjektet",SUMIF('(1) Detaljerte budsjetter'!$E$6:$E$16,Sensitivitet!$B$22,'(1) Detaljerte budsjetter'!O$6:O$16)-SUMIF('(1) Detaljerte budsjetter'!$E$126:$E$135,Sensitivitet!$B$22,'(1) Detaljerte budsjetter'!O$126:O$135),))</f>
        <v>0</v>
      </c>
      <c r="Q22" s="116">
        <f>IF($C$10="OMSØKT PROSJEKT",SUMIF('(1) Detaljerte budsjetter'!$E$6:$E$16,Sensitivitet!$B$22,'(1) Detaljerte budsjetter'!P$6:P$16),IF($C$10="Totalprosjektet",SUMIF('(1) Detaljerte budsjetter'!$E$6:$E$16,Sensitivitet!$B$22,'(1) Detaljerte budsjetter'!P$6:P$16)-SUMIF('(1) Detaljerte budsjetter'!$E$126:$E$135,Sensitivitet!$B$22,'(1) Detaljerte budsjetter'!P$126:P$135),))</f>
        <v>0</v>
      </c>
      <c r="R22" s="116">
        <f>IF($C$10="OMSØKT PROSJEKT",SUMIF('(1) Detaljerte budsjetter'!$E$6:$E$16,Sensitivitet!$B$22,'(1) Detaljerte budsjetter'!Q$6:Q$16),IF($C$10="Totalprosjektet",SUMIF('(1) Detaljerte budsjetter'!$E$6:$E$16,Sensitivitet!$B$22,'(1) Detaljerte budsjetter'!Q$6:Q$16)-SUMIF('(1) Detaljerte budsjetter'!$E$126:$E$135,Sensitivitet!$B$22,'(1) Detaljerte budsjetter'!Q$126:Q$135),))</f>
        <v>0</v>
      </c>
      <c r="S22" s="116">
        <f>IF($C$10="OMSØKT PROSJEKT",SUMIF('(1) Detaljerte budsjetter'!$E$6:$E$16,Sensitivitet!$B$22,'(1) Detaljerte budsjetter'!R$6:R$16),IF($C$10="Totalprosjektet",SUMIF('(1) Detaljerte budsjetter'!$E$6:$E$16,Sensitivitet!$B$22,'(1) Detaljerte budsjetter'!R$6:R$16)-SUMIF('(1) Detaljerte budsjetter'!$E$126:$E$135,Sensitivitet!$B$22,'(1) Detaljerte budsjetter'!R$126:R$135),))</f>
        <v>0</v>
      </c>
      <c r="T22" s="116">
        <f>IF($C$10="OMSØKT PROSJEKT",SUMIF('(1) Detaljerte budsjetter'!$E$6:$E$16,Sensitivitet!$B$22,'(1) Detaljerte budsjetter'!S$6:S$16),IF($C$10="Totalprosjektet",SUMIF('(1) Detaljerte budsjetter'!$E$6:$E$16,Sensitivitet!$B$22,'(1) Detaljerte budsjetter'!S$6:S$16)-SUMIF('(1) Detaljerte budsjetter'!$E$126:$E$135,Sensitivitet!$B$22,'(1) Detaljerte budsjetter'!S$126:S$135),))</f>
        <v>0</v>
      </c>
      <c r="U22" s="116">
        <f>IF($C$10="OMSØKT PROSJEKT",SUMIF('(1) Detaljerte budsjetter'!$E$6:$E$16,Sensitivitet!$B$22,'(1) Detaljerte budsjetter'!T$6:T$16),IF($C$10="Totalprosjektet",SUMIF('(1) Detaljerte budsjetter'!$E$6:$E$16,Sensitivitet!$B$22,'(1) Detaljerte budsjetter'!T$6:T$16)-SUMIF('(1) Detaljerte budsjetter'!$E$126:$E$135,Sensitivitet!$B$22,'(1) Detaljerte budsjetter'!T$126:T$135),))</f>
        <v>0</v>
      </c>
      <c r="V22" s="116">
        <f>IF($C$10="OMSØKT PROSJEKT",SUMIF('(1) Detaljerte budsjetter'!$E$6:$E$16,Sensitivitet!$B$22,'(1) Detaljerte budsjetter'!U$6:U$16),IF($C$10="Totalprosjektet",SUMIF('(1) Detaljerte budsjetter'!$E$6:$E$16,Sensitivitet!$B$22,'(1) Detaljerte budsjetter'!U$6:U$16)-SUMIF('(1) Detaljerte budsjetter'!$E$126:$E$135,Sensitivitet!$B$22,'(1) Detaljerte budsjetter'!U$126:U$135),))</f>
        <v>0</v>
      </c>
      <c r="W22" s="116">
        <f>IF($C$10="OMSØKT PROSJEKT",SUMIF('(1) Detaljerte budsjetter'!$E$6:$E$16,Sensitivitet!$B$22,'(1) Detaljerte budsjetter'!V$6:V$16),IF($C$10="Totalprosjektet",SUMIF('(1) Detaljerte budsjetter'!$E$6:$E$16,Sensitivitet!$B$22,'(1) Detaljerte budsjetter'!V$6:V$16)-SUMIF('(1) Detaljerte budsjetter'!$E$126:$E$135,Sensitivitet!$B$22,'(1) Detaljerte budsjetter'!V$126:V$135),))</f>
        <v>0</v>
      </c>
      <c r="X22" s="116">
        <f>IF($C$10="OMSØKT PROSJEKT",SUMIF('(1) Detaljerte budsjetter'!$E$6:$E$16,Sensitivitet!$B$22,'(1) Detaljerte budsjetter'!W$6:W$16),IF($C$10="Totalprosjektet",SUMIF('(1) Detaljerte budsjetter'!$E$6:$E$16,Sensitivitet!$B$22,'(1) Detaljerte budsjetter'!W$6:W$16)-SUMIF('(1) Detaljerte budsjetter'!$E$126:$E$135,Sensitivitet!$B$22,'(1) Detaljerte budsjetter'!W$126:W$135),))</f>
        <v>0</v>
      </c>
      <c r="Y22" s="116">
        <f>IF($C$10="OMSØKT PROSJEKT",SUMIF('(1) Detaljerte budsjetter'!$E$6:$E$16,Sensitivitet!$B$22,'(1) Detaljerte budsjetter'!X$6:X$16),IF($C$10="Totalprosjektet",SUMIF('(1) Detaljerte budsjetter'!$E$6:$E$16,Sensitivitet!$B$22,'(1) Detaljerte budsjetter'!X$6:X$16)-SUMIF('(1) Detaljerte budsjetter'!$E$126:$E$135,Sensitivitet!$B$22,'(1) Detaljerte budsjetter'!X$126:X$135),))</f>
        <v>0</v>
      </c>
      <c r="Z22" s="116">
        <f>IF($C$10="OMSØKT PROSJEKT",SUMIF('(1) Detaljerte budsjetter'!$E$6:$E$16,Sensitivitet!$B$22,'(1) Detaljerte budsjetter'!Y$6:Y$16),IF($C$10="Totalprosjektet",SUMIF('(1) Detaljerte budsjetter'!$E$6:$E$16,Sensitivitet!$B$22,'(1) Detaljerte budsjetter'!Y$6:Y$16)-SUMIF('(1) Detaljerte budsjetter'!$E$126:$E$135,Sensitivitet!$B$22,'(1) Detaljerte budsjetter'!Y$126:Y$135),))</f>
        <v>0</v>
      </c>
      <c r="AA22" s="116">
        <f>IF($C$10="OMSØKT PROSJEKT",SUMIF('(1) Detaljerte budsjetter'!$E$6:$E$16,Sensitivitet!$B$22,'(1) Detaljerte budsjetter'!Z$6:Z$16),IF($C$10="Totalprosjektet",SUMIF('(1) Detaljerte budsjetter'!$E$6:$E$16,Sensitivitet!$B$22,'(1) Detaljerte budsjetter'!Z$6:Z$16)-SUMIF('(1) Detaljerte budsjetter'!$E$126:$E$135,Sensitivitet!$B$22,'(1) Detaljerte budsjetter'!Z$126:Z$135),))</f>
        <v>0</v>
      </c>
      <c r="AB22" s="116">
        <f>IF($C$10="OMSØKT PROSJEKT",SUMIF('(1) Detaljerte budsjetter'!$E$6:$E$16,Sensitivitet!$B$22,'(1) Detaljerte budsjetter'!AA$6:AA$16),IF($C$10="Totalprosjektet",SUMIF('(1) Detaljerte budsjetter'!$E$6:$E$16,Sensitivitet!$B$22,'(1) Detaljerte budsjetter'!AA$6:AA$16)-SUMIF('(1) Detaljerte budsjetter'!$E$126:$E$135,Sensitivitet!$B$22,'(1) Detaljerte budsjetter'!AA$126:AA$135),))</f>
        <v>0</v>
      </c>
      <c r="AC22" s="116">
        <f>IF($C$10="OMSØKT PROSJEKT",SUMIF('(1) Detaljerte budsjetter'!$E$6:$E$16,Sensitivitet!$B$22,'(1) Detaljerte budsjetter'!AB$6:AB$16),IF($C$10="Totalprosjektet",SUMIF('(1) Detaljerte budsjetter'!$E$6:$E$16,Sensitivitet!$B$22,'(1) Detaljerte budsjetter'!AB$6:AB$16)-SUMIF('(1) Detaljerte budsjetter'!$E$126:$E$135,Sensitivitet!$B$22,'(1) Detaljerte budsjetter'!AB$126:AB$135),))</f>
        <v>0</v>
      </c>
      <c r="AD22" s="116">
        <f>IF($C$10="OMSØKT PROSJEKT",SUMIF('(1) Detaljerte budsjetter'!$E$6:$E$16,Sensitivitet!$B$22,'(1) Detaljerte budsjetter'!AC$6:AC$16),IF($C$10="Totalprosjektet",SUMIF('(1) Detaljerte budsjetter'!$E$6:$E$16,Sensitivitet!$B$22,'(1) Detaljerte budsjetter'!AC$6:AC$16)-SUMIF('(1) Detaljerte budsjetter'!$E$126:$E$135,Sensitivitet!$B$22,'(1) Detaljerte budsjetter'!AC$126:AC$135),))</f>
        <v>0</v>
      </c>
      <c r="AE22" s="116">
        <f>IF($C$10="OMSØKT PROSJEKT",SUMIF('(1) Detaljerte budsjetter'!$E$6:$E$16,Sensitivitet!$B$22,'(1) Detaljerte budsjetter'!AD$6:AD$16),IF($C$10="Totalprosjektet",SUMIF('(1) Detaljerte budsjetter'!$E$6:$E$16,Sensitivitet!$B$22,'(1) Detaljerte budsjetter'!AD$6:AD$16)-SUMIF('(1) Detaljerte budsjetter'!$E$126:$E$135,Sensitivitet!$B$22,'(1) Detaljerte budsjetter'!AD$126:AD$135),))</f>
        <v>0</v>
      </c>
      <c r="AF22" s="116">
        <f>IF($C$10="OMSØKT PROSJEKT",SUMIF('(1) Detaljerte budsjetter'!$E$6:$E$16,Sensitivitet!$B$22,'(1) Detaljerte budsjetter'!AE$6:AE$16),IF($C$10="Totalprosjektet",SUMIF('(1) Detaljerte budsjetter'!$E$6:$E$16,Sensitivitet!$B$22,'(1) Detaljerte budsjetter'!AE$6:AE$16)-SUMIF('(1) Detaljerte budsjetter'!$E$126:$E$135,Sensitivitet!$B$22,'(1) Detaljerte budsjetter'!AE$126:AE$135),))</f>
        <v>0</v>
      </c>
      <c r="AG22" s="116">
        <f>IF($C$10="OMSØKT PROSJEKT",SUMIF('(1) Detaljerte budsjetter'!$E$6:$E$16,Sensitivitet!$B$22,'(1) Detaljerte budsjetter'!AF$6:AF$16),IF($C$10="Totalprosjektet",SUMIF('(1) Detaljerte budsjetter'!$E$6:$E$16,Sensitivitet!$B$22,'(1) Detaljerte budsjetter'!AF$6:AF$16)-SUMIF('(1) Detaljerte budsjetter'!$E$126:$E$135,Sensitivitet!$B$22,'(1) Detaljerte budsjetter'!AF$126:AF$135),))</f>
        <v>0</v>
      </c>
      <c r="AH22" s="116">
        <f>IF($C$10="OMSØKT PROSJEKT",SUMIF('(1) Detaljerte budsjetter'!$E$6:$E$16,Sensitivitet!$B$22,'(1) Detaljerte budsjetter'!AG$6:AG$16),IF($C$10="Totalprosjektet",SUMIF('(1) Detaljerte budsjetter'!$E$6:$E$16,Sensitivitet!$B$22,'(1) Detaljerte budsjetter'!AG$6:AG$16)-SUMIF('(1) Detaljerte budsjetter'!$E$126:$E$135,Sensitivitet!$B$22,'(1) Detaljerte budsjetter'!AG$126:AG$135),))</f>
        <v>0</v>
      </c>
      <c r="AI22" s="116">
        <f>IF($C$10="OMSØKT PROSJEKT",SUMIF('(1) Detaljerte budsjetter'!$E$6:$E$16,Sensitivitet!$B$22,'(1) Detaljerte budsjetter'!AH$6:AH$16),IF($C$10="Totalprosjektet",SUMIF('(1) Detaljerte budsjetter'!$E$6:$E$16,Sensitivitet!$B$22,'(1) Detaljerte budsjetter'!AH$6:AH$16)-SUMIF('(1) Detaljerte budsjetter'!$E$126:$E$135,Sensitivitet!$B$22,'(1) Detaljerte budsjetter'!AH$126:AH$135),))</f>
        <v>0</v>
      </c>
      <c r="AJ22" s="116">
        <f>IF($C$10="OMSØKT PROSJEKT",SUMIF('(1) Detaljerte budsjetter'!$E$6:$E$16,Sensitivitet!$B$22,'(1) Detaljerte budsjetter'!AI$6:AI$16),IF($C$10="Totalprosjektet",SUMIF('(1) Detaljerte budsjetter'!$E$6:$E$16,Sensitivitet!$B$22,'(1) Detaljerte budsjetter'!AI$6:AI$16)-SUMIF('(1) Detaljerte budsjetter'!$E$126:$E$135,Sensitivitet!$B$22,'(1) Detaljerte budsjetter'!AI$126:AI$135),))</f>
        <v>0</v>
      </c>
      <c r="AK22" s="116">
        <f>IF($C$10="OMSØKT PROSJEKT",SUMIF('(1) Detaljerte budsjetter'!$E$6:$E$16,Sensitivitet!$B$22,'(1) Detaljerte budsjetter'!AJ$6:AJ$16),IF($C$10="Totalprosjektet",SUMIF('(1) Detaljerte budsjetter'!$E$6:$E$16,Sensitivitet!$B$22,'(1) Detaljerte budsjetter'!AJ$6:AJ$16)-SUMIF('(1) Detaljerte budsjetter'!$E$126:$E$135,Sensitivitet!$B$22,'(1) Detaljerte budsjetter'!AJ$126:AJ$135),))</f>
        <v>0</v>
      </c>
      <c r="AL22" s="116">
        <f>IF($C$10="OMSØKT PROSJEKT",SUMIF('(1) Detaljerte budsjetter'!$E$6:$E$16,Sensitivitet!$B$22,'(1) Detaljerte budsjetter'!AK$6:AK$16),IF($C$10="Totalprosjektet",SUMIF('(1) Detaljerte budsjetter'!$E$6:$E$16,Sensitivitet!$B$22,'(1) Detaljerte budsjetter'!AK$6:AK$16)-SUMIF('(1) Detaljerte budsjetter'!$E$126:$E$135,Sensitivitet!$B$22,'(1) Detaljerte budsjetter'!AK$126:AK$135),))</f>
        <v>0</v>
      </c>
      <c r="AM22" s="116">
        <f>IF($C$10="OMSØKT PROSJEKT",SUMIF('(1) Detaljerte budsjetter'!$E$6:$E$16,Sensitivitet!$B$22,'(1) Detaljerte budsjetter'!AL$6:AL$16),IF($C$10="Totalprosjektet",SUMIF('(1) Detaljerte budsjetter'!$E$6:$E$16,Sensitivitet!$B$22,'(1) Detaljerte budsjetter'!AL$6:AL$16)-SUMIF('(1) Detaljerte budsjetter'!$E$126:$E$135,Sensitivitet!$B$22,'(1) Detaljerte budsjetter'!AL$126:AL$135),))</f>
        <v>0</v>
      </c>
      <c r="AN22" s="116">
        <f>IF($C$10="OMSØKT PROSJEKT",SUMIF('(1) Detaljerte budsjetter'!$E$6:$E$16,Sensitivitet!$B$22,'(1) Detaljerte budsjetter'!AM$6:AM$16),IF($C$10="Totalprosjektet",SUMIF('(1) Detaljerte budsjetter'!$E$6:$E$16,Sensitivitet!$B$22,'(1) Detaljerte budsjetter'!AM$6:AM$16)-SUMIF('(1) Detaljerte budsjetter'!$E$126:$E$135,Sensitivitet!$B$22,'(1) Detaljerte budsjetter'!AM$126:AM$135),))</f>
        <v>0</v>
      </c>
      <c r="AO22" s="116">
        <f>IF($C$10="OMSØKT PROSJEKT",SUMIF('(1) Detaljerte budsjetter'!$E$6:$E$16,Sensitivitet!$B$22,'(1) Detaljerte budsjetter'!AN$6:AN$16),IF($C$10="Totalprosjektet",SUMIF('(1) Detaljerte budsjetter'!$E$6:$E$16,Sensitivitet!$B$22,'(1) Detaljerte budsjetter'!AN$6:AN$16)-SUMIF('(1) Detaljerte budsjetter'!$E$126:$E$135,Sensitivitet!$B$22,'(1) Detaljerte budsjetter'!AN$126:AN$135),))</f>
        <v>0</v>
      </c>
      <c r="AP22" s="116">
        <f>IF($C$10="OMSØKT PROSJEKT",SUMIF('(1) Detaljerte budsjetter'!$E$6:$E$16,Sensitivitet!$B$22,'(1) Detaljerte budsjetter'!AO$6:AO$16),IF($C$10="Totalprosjektet",SUMIF('(1) Detaljerte budsjetter'!$E$6:$E$16,Sensitivitet!$B$22,'(1) Detaljerte budsjetter'!AO$6:AO$16)-SUMIF('(1) Detaljerte budsjetter'!$E$126:$E$135,Sensitivitet!$B$22,'(1) Detaljerte budsjetter'!AO$126:AO$135),))</f>
        <v>0</v>
      </c>
      <c r="AQ22" s="116">
        <f>IF($C$10="OMSØKT PROSJEKT",SUMIF('(1) Detaljerte budsjetter'!$E$6:$E$16,Sensitivitet!$B$22,'(1) Detaljerte budsjetter'!AP$6:AP$16),IF($C$10="Totalprosjektet",SUMIF('(1) Detaljerte budsjetter'!$E$6:$E$16,Sensitivitet!$B$22,'(1) Detaljerte budsjetter'!AP$6:AP$16)-SUMIF('(1) Detaljerte budsjetter'!$E$126:$E$135,Sensitivitet!$B$22,'(1) Detaljerte budsjetter'!AP$126:AP$135),))</f>
        <v>0</v>
      </c>
      <c r="AR22" s="116">
        <f>IF($C$10="OMSØKT PROSJEKT",SUMIF('(1) Detaljerte budsjetter'!$E$6:$E$16,Sensitivitet!$B$22,'(1) Detaljerte budsjetter'!AQ$6:AQ$16),IF($C$10="Totalprosjektet",SUMIF('(1) Detaljerte budsjetter'!$E$6:$E$16,Sensitivitet!$B$22,'(1) Detaljerte budsjetter'!AQ$6:AQ$16)-SUMIF('(1) Detaljerte budsjetter'!$E$126:$E$135,Sensitivitet!$B$22,'(1) Detaljerte budsjetter'!AQ$126:AQ$135),))</f>
        <v>0</v>
      </c>
      <c r="AS22" s="116">
        <f>IF($C$10="OMSØKT PROSJEKT",SUMIF('(1) Detaljerte budsjetter'!$E$6:$E$16,Sensitivitet!$B$22,'(1) Detaljerte budsjetter'!AR$6:AR$16),IF($C$10="Totalprosjektet",SUMIF('(1) Detaljerte budsjetter'!$E$6:$E$16,Sensitivitet!$B$22,'(1) Detaljerte budsjetter'!AR$6:AR$16)-SUMIF('(1) Detaljerte budsjetter'!$E$126:$E$135,Sensitivitet!$B$22,'(1) Detaljerte budsjetter'!AR$126:AR$135),))</f>
        <v>0</v>
      </c>
      <c r="AT22" s="116">
        <f>IF($C$10="OMSØKT PROSJEKT",SUMIF('(1) Detaljerte budsjetter'!$E$6:$E$16,Sensitivitet!$B$22,'(1) Detaljerte budsjetter'!AS$6:AS$16),IF($C$10="Totalprosjektet",SUMIF('(1) Detaljerte budsjetter'!$E$6:$E$16,Sensitivitet!$B$22,'(1) Detaljerte budsjetter'!AS$6:AS$16)-SUMIF('(1) Detaljerte budsjetter'!$E$126:$E$135,Sensitivitet!$B$22,'(1) Detaljerte budsjetter'!AS$126:AS$135),))</f>
        <v>0</v>
      </c>
      <c r="AU22" s="116">
        <f>IF($C$10="OMSØKT PROSJEKT",SUMIF('(1) Detaljerte budsjetter'!$E$6:$E$16,Sensitivitet!$B$22,'(1) Detaljerte budsjetter'!AT$6:AT$16),IF($C$10="Totalprosjektet",SUMIF('(1) Detaljerte budsjetter'!$E$6:$E$16,Sensitivitet!$B$22,'(1) Detaljerte budsjetter'!AT$6:AT$16)-SUMIF('(1) Detaljerte budsjetter'!$E$126:$E$135,Sensitivitet!$B$22,'(1) Detaljerte budsjetter'!AT$126:AT$135),))</f>
        <v>0</v>
      </c>
      <c r="AV22" s="116">
        <f>IF($C$10="OMSØKT PROSJEKT",SUMIF('(1) Detaljerte budsjetter'!$E$6:$E$16,Sensitivitet!$B$22,'(1) Detaljerte budsjetter'!AU$6:AU$16),IF($C$10="Totalprosjektet",SUMIF('(1) Detaljerte budsjetter'!$E$6:$E$16,Sensitivitet!$B$22,'(1) Detaljerte budsjetter'!AU$6:AU$16)-SUMIF('(1) Detaljerte budsjetter'!$E$126:$E$135,Sensitivitet!$B$22,'(1) Detaljerte budsjetter'!AU$126:AU$135),))</f>
        <v>0</v>
      </c>
    </row>
    <row r="23" spans="2:48" x14ac:dyDescent="0.3">
      <c r="B23" s="23"/>
      <c r="C23" s="117" t="s">
        <v>332</v>
      </c>
      <c r="D23" s="118" t="s">
        <v>333</v>
      </c>
      <c r="E23" s="119">
        <f>$C$13</f>
        <v>0</v>
      </c>
      <c r="G23" s="53">
        <v>1</v>
      </c>
      <c r="I23" s="116">
        <f>I22*(1+$E$23)</f>
        <v>0</v>
      </c>
      <c r="J23" s="116">
        <f>J22*(1+$E$23)</f>
        <v>0</v>
      </c>
      <c r="K23" s="116">
        <f>K22*(1+$E$23)</f>
        <v>0</v>
      </c>
      <c r="L23" s="116">
        <f t="shared" ref="L23:AV23" si="1">L22*(1+$E$23)</f>
        <v>0</v>
      </c>
      <c r="M23" s="116">
        <f t="shared" si="1"/>
        <v>0</v>
      </c>
      <c r="N23" s="116">
        <f t="shared" si="1"/>
        <v>0</v>
      </c>
      <c r="O23" s="116">
        <f t="shared" si="1"/>
        <v>0</v>
      </c>
      <c r="P23" s="116">
        <f t="shared" si="1"/>
        <v>0</v>
      </c>
      <c r="Q23" s="116">
        <f t="shared" si="1"/>
        <v>0</v>
      </c>
      <c r="R23" s="116">
        <f t="shared" si="1"/>
        <v>0</v>
      </c>
      <c r="S23" s="116">
        <f t="shared" si="1"/>
        <v>0</v>
      </c>
      <c r="T23" s="116">
        <f t="shared" si="1"/>
        <v>0</v>
      </c>
      <c r="U23" s="116">
        <f t="shared" si="1"/>
        <v>0</v>
      </c>
      <c r="V23" s="116">
        <f t="shared" si="1"/>
        <v>0</v>
      </c>
      <c r="W23" s="116">
        <f t="shared" si="1"/>
        <v>0</v>
      </c>
      <c r="X23" s="116">
        <f t="shared" si="1"/>
        <v>0</v>
      </c>
      <c r="Y23" s="116">
        <f t="shared" si="1"/>
        <v>0</v>
      </c>
      <c r="Z23" s="116">
        <f t="shared" si="1"/>
        <v>0</v>
      </c>
      <c r="AA23" s="116">
        <f t="shared" si="1"/>
        <v>0</v>
      </c>
      <c r="AB23" s="116">
        <f t="shared" si="1"/>
        <v>0</v>
      </c>
      <c r="AC23" s="116">
        <f t="shared" si="1"/>
        <v>0</v>
      </c>
      <c r="AD23" s="116">
        <f t="shared" si="1"/>
        <v>0</v>
      </c>
      <c r="AE23" s="116">
        <f t="shared" si="1"/>
        <v>0</v>
      </c>
      <c r="AF23" s="116">
        <f t="shared" si="1"/>
        <v>0</v>
      </c>
      <c r="AG23" s="116">
        <f t="shared" si="1"/>
        <v>0</v>
      </c>
      <c r="AH23" s="116">
        <f t="shared" si="1"/>
        <v>0</v>
      </c>
      <c r="AI23" s="116">
        <f t="shared" si="1"/>
        <v>0</v>
      </c>
      <c r="AJ23" s="116">
        <f t="shared" si="1"/>
        <v>0</v>
      </c>
      <c r="AK23" s="116">
        <f t="shared" si="1"/>
        <v>0</v>
      </c>
      <c r="AL23" s="116">
        <f t="shared" si="1"/>
        <v>0</v>
      </c>
      <c r="AM23" s="116">
        <f t="shared" si="1"/>
        <v>0</v>
      </c>
      <c r="AN23" s="116">
        <f t="shared" si="1"/>
        <v>0</v>
      </c>
      <c r="AO23" s="116">
        <f t="shared" si="1"/>
        <v>0</v>
      </c>
      <c r="AP23" s="116">
        <f t="shared" si="1"/>
        <v>0</v>
      </c>
      <c r="AQ23" s="116">
        <f t="shared" si="1"/>
        <v>0</v>
      </c>
      <c r="AR23" s="116">
        <f t="shared" si="1"/>
        <v>0</v>
      </c>
      <c r="AS23" s="116">
        <f t="shared" si="1"/>
        <v>0</v>
      </c>
      <c r="AT23" s="116">
        <f t="shared" si="1"/>
        <v>0</v>
      </c>
      <c r="AU23" s="116">
        <f t="shared" si="1"/>
        <v>0</v>
      </c>
      <c r="AV23" s="116">
        <f t="shared" si="1"/>
        <v>0</v>
      </c>
    </row>
    <row r="24" spans="2:48" x14ac:dyDescent="0.3">
      <c r="C24" s="120" t="s">
        <v>334</v>
      </c>
      <c r="D24" s="118" t="s">
        <v>333</v>
      </c>
      <c r="E24" s="121"/>
      <c r="G24" s="53" t="s">
        <v>334</v>
      </c>
      <c r="I24" s="116">
        <f>I22*(1+$E$24)</f>
        <v>0</v>
      </c>
      <c r="J24" s="116">
        <f t="shared" ref="J24:AV24" si="2">J22*(1+$E$24)</f>
        <v>0</v>
      </c>
      <c r="K24" s="116">
        <f t="shared" si="2"/>
        <v>0</v>
      </c>
      <c r="L24" s="116">
        <f t="shared" si="2"/>
        <v>0</v>
      </c>
      <c r="M24" s="116">
        <f t="shared" si="2"/>
        <v>0</v>
      </c>
      <c r="N24" s="116">
        <f t="shared" si="2"/>
        <v>0</v>
      </c>
      <c r="O24" s="116">
        <f t="shared" si="2"/>
        <v>0</v>
      </c>
      <c r="P24" s="116">
        <f t="shared" si="2"/>
        <v>0</v>
      </c>
      <c r="Q24" s="116">
        <f t="shared" si="2"/>
        <v>0</v>
      </c>
      <c r="R24" s="116">
        <f t="shared" si="2"/>
        <v>0</v>
      </c>
      <c r="S24" s="116">
        <f t="shared" si="2"/>
        <v>0</v>
      </c>
      <c r="T24" s="116">
        <f t="shared" si="2"/>
        <v>0</v>
      </c>
      <c r="U24" s="116">
        <f t="shared" si="2"/>
        <v>0</v>
      </c>
      <c r="V24" s="116">
        <f t="shared" si="2"/>
        <v>0</v>
      </c>
      <c r="W24" s="116">
        <f t="shared" si="2"/>
        <v>0</v>
      </c>
      <c r="X24" s="116">
        <f t="shared" si="2"/>
        <v>0</v>
      </c>
      <c r="Y24" s="116">
        <f t="shared" si="2"/>
        <v>0</v>
      </c>
      <c r="Z24" s="116">
        <f t="shared" si="2"/>
        <v>0</v>
      </c>
      <c r="AA24" s="116">
        <f t="shared" si="2"/>
        <v>0</v>
      </c>
      <c r="AB24" s="116">
        <f t="shared" si="2"/>
        <v>0</v>
      </c>
      <c r="AC24" s="116">
        <f t="shared" si="2"/>
        <v>0</v>
      </c>
      <c r="AD24" s="116">
        <f t="shared" si="2"/>
        <v>0</v>
      </c>
      <c r="AE24" s="116">
        <f t="shared" si="2"/>
        <v>0</v>
      </c>
      <c r="AF24" s="116">
        <f t="shared" si="2"/>
        <v>0</v>
      </c>
      <c r="AG24" s="116">
        <f t="shared" si="2"/>
        <v>0</v>
      </c>
      <c r="AH24" s="116">
        <f t="shared" si="2"/>
        <v>0</v>
      </c>
      <c r="AI24" s="116">
        <f t="shared" si="2"/>
        <v>0</v>
      </c>
      <c r="AJ24" s="116">
        <f t="shared" si="2"/>
        <v>0</v>
      </c>
      <c r="AK24" s="116">
        <f t="shared" si="2"/>
        <v>0</v>
      </c>
      <c r="AL24" s="116">
        <f t="shared" si="2"/>
        <v>0</v>
      </c>
      <c r="AM24" s="116">
        <f t="shared" si="2"/>
        <v>0</v>
      </c>
      <c r="AN24" s="116">
        <f t="shared" si="2"/>
        <v>0</v>
      </c>
      <c r="AO24" s="116">
        <f t="shared" si="2"/>
        <v>0</v>
      </c>
      <c r="AP24" s="116">
        <f t="shared" si="2"/>
        <v>0</v>
      </c>
      <c r="AQ24" s="116">
        <f t="shared" si="2"/>
        <v>0</v>
      </c>
      <c r="AR24" s="116">
        <f t="shared" si="2"/>
        <v>0</v>
      </c>
      <c r="AS24" s="116">
        <f t="shared" si="2"/>
        <v>0</v>
      </c>
      <c r="AT24" s="116">
        <f t="shared" si="2"/>
        <v>0</v>
      </c>
      <c r="AU24" s="116">
        <f t="shared" si="2"/>
        <v>0</v>
      </c>
      <c r="AV24" s="116">
        <f t="shared" si="2"/>
        <v>0</v>
      </c>
    </row>
    <row r="25" spans="2:48" x14ac:dyDescent="0.3">
      <c r="D25" s="118"/>
      <c r="G25" s="5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</row>
    <row r="26" spans="2:48" x14ac:dyDescent="0.3">
      <c r="B26" s="114" t="s">
        <v>335</v>
      </c>
      <c r="C26" s="115" t="s">
        <v>331</v>
      </c>
      <c r="D26" s="122"/>
      <c r="E26" s="9"/>
      <c r="F26" s="9"/>
      <c r="G26" s="123"/>
      <c r="I26" s="116">
        <f>IF($C$10="OMSØKT PROSJEKT",SUMIF('(1) Detaljerte budsjetter'!$E$6:$E$16,Sensitivitet!$B$26,'(1) Detaljerte budsjetter'!H$6:H$16),IF($C$10="Totalprosjektet",SUMIF('(1) Detaljerte budsjetter'!$E$6:$E$16,Sensitivitet!$B$26,'(1) Detaljerte budsjetter'!H$6:H$16)-SUMIF('(1) Detaljerte budsjetter'!$E$126:$E$135,Sensitivitet!$B$26,'(1) Detaljerte budsjetter'!H$126:H$135),))</f>
        <v>0</v>
      </c>
      <c r="J26" s="116">
        <f>IF($C$10="OMSØKT PROSJEKT",SUMIF('(1) Detaljerte budsjetter'!$E$6:$E$16,Sensitivitet!$B$26,'(1) Detaljerte budsjetter'!I$6:I$16),IF($C$10="Totalprosjektet",SUMIF('(1) Detaljerte budsjetter'!$E$6:$E$16,Sensitivitet!$B$26,'(1) Detaljerte budsjetter'!I$6:I$16)-SUMIF('(1) Detaljerte budsjetter'!$E$126:$E$135,Sensitivitet!$B$26,'(1) Detaljerte budsjetter'!I$126:I$135),))</f>
        <v>0</v>
      </c>
      <c r="K26" s="116">
        <f>IF($C$10="OMSØKT PROSJEKT",SUMIF('(1) Detaljerte budsjetter'!$E$6:$E$16,Sensitivitet!$B$26,'(1) Detaljerte budsjetter'!J$6:J$16),IF($C$10="Totalprosjektet",SUMIF('(1) Detaljerte budsjetter'!$E$6:$E$16,Sensitivitet!$B$26,'(1) Detaljerte budsjetter'!J$6:J$16)-SUMIF('(1) Detaljerte budsjetter'!$E$126:$E$135,Sensitivitet!$B$26,'(1) Detaljerte budsjetter'!J$126:J$135),))</f>
        <v>0</v>
      </c>
      <c r="L26" s="116">
        <f>IF($C$10="OMSØKT PROSJEKT",SUMIF('(1) Detaljerte budsjetter'!$E$6:$E$16,Sensitivitet!$B$26,'(1) Detaljerte budsjetter'!K$6:K$16),IF($C$10="Totalprosjektet",SUMIF('(1) Detaljerte budsjetter'!$E$6:$E$16,Sensitivitet!$B$26,'(1) Detaljerte budsjetter'!K$6:K$16)-SUMIF('(1) Detaljerte budsjetter'!$E$126:$E$135,Sensitivitet!$B$26,'(1) Detaljerte budsjetter'!K$126:K$135),))</f>
        <v>0</v>
      </c>
      <c r="M26" s="116">
        <f>IF($C$10="OMSØKT PROSJEKT",SUMIF('(1) Detaljerte budsjetter'!$E$6:$E$16,Sensitivitet!$B$26,'(1) Detaljerte budsjetter'!L$6:L$16),IF($C$10="Totalprosjektet",SUMIF('(1) Detaljerte budsjetter'!$E$6:$E$16,Sensitivitet!$B$26,'(1) Detaljerte budsjetter'!L$6:L$16)-SUMIF('(1) Detaljerte budsjetter'!$E$126:$E$135,Sensitivitet!$B$26,'(1) Detaljerte budsjetter'!L$126:L$135),))</f>
        <v>0</v>
      </c>
      <c r="N26" s="116">
        <f>IF($C$10="OMSØKT PROSJEKT",SUMIF('(1) Detaljerte budsjetter'!$E$6:$E$16,Sensitivitet!$B$26,'(1) Detaljerte budsjetter'!M$6:M$16),IF($C$10="Totalprosjektet",SUMIF('(1) Detaljerte budsjetter'!$E$6:$E$16,Sensitivitet!$B$26,'(1) Detaljerte budsjetter'!M$6:M$16)-SUMIF('(1) Detaljerte budsjetter'!$E$126:$E$135,Sensitivitet!$B$26,'(1) Detaljerte budsjetter'!M$126:M$135),))</f>
        <v>0</v>
      </c>
      <c r="O26" s="116">
        <f>IF($C$10="OMSØKT PROSJEKT",SUMIF('(1) Detaljerte budsjetter'!$E$6:$E$16,Sensitivitet!$B$26,'(1) Detaljerte budsjetter'!N$6:N$16),IF($C$10="Totalprosjektet",SUMIF('(1) Detaljerte budsjetter'!$E$6:$E$16,Sensitivitet!$B$26,'(1) Detaljerte budsjetter'!N$6:N$16)-SUMIF('(1) Detaljerte budsjetter'!$E$126:$E$135,Sensitivitet!$B$26,'(1) Detaljerte budsjetter'!N$126:N$135),))</f>
        <v>0</v>
      </c>
      <c r="P26" s="116">
        <f>IF($C$10="OMSØKT PROSJEKT",SUMIF('(1) Detaljerte budsjetter'!$E$6:$E$16,Sensitivitet!$B$26,'(1) Detaljerte budsjetter'!O$6:O$16),IF($C$10="Totalprosjektet",SUMIF('(1) Detaljerte budsjetter'!$E$6:$E$16,Sensitivitet!$B$26,'(1) Detaljerte budsjetter'!O$6:O$16)-SUMIF('(1) Detaljerte budsjetter'!$E$126:$E$135,Sensitivitet!$B$26,'(1) Detaljerte budsjetter'!O$126:O$135),))</f>
        <v>0</v>
      </c>
      <c r="Q26" s="116">
        <f>IF($C$10="OMSØKT PROSJEKT",SUMIF('(1) Detaljerte budsjetter'!$E$6:$E$16,Sensitivitet!$B$26,'(1) Detaljerte budsjetter'!P$6:P$16),IF($C$10="Totalprosjektet",SUMIF('(1) Detaljerte budsjetter'!$E$6:$E$16,Sensitivitet!$B$26,'(1) Detaljerte budsjetter'!P$6:P$16)-SUMIF('(1) Detaljerte budsjetter'!$E$126:$E$135,Sensitivitet!$B$26,'(1) Detaljerte budsjetter'!P$126:P$135),))</f>
        <v>0</v>
      </c>
      <c r="R26" s="116">
        <f>IF($C$10="OMSØKT PROSJEKT",SUMIF('(1) Detaljerte budsjetter'!$E$6:$E$16,Sensitivitet!$B$26,'(1) Detaljerte budsjetter'!Q$6:Q$16),IF($C$10="Totalprosjektet",SUMIF('(1) Detaljerte budsjetter'!$E$6:$E$16,Sensitivitet!$B$26,'(1) Detaljerte budsjetter'!Q$6:Q$16)-SUMIF('(1) Detaljerte budsjetter'!$E$126:$E$135,Sensitivitet!$B$26,'(1) Detaljerte budsjetter'!Q$126:Q$135),))</f>
        <v>0</v>
      </c>
      <c r="S26" s="116">
        <f>IF($C$10="OMSØKT PROSJEKT",SUMIF('(1) Detaljerte budsjetter'!$E$6:$E$16,Sensitivitet!$B$26,'(1) Detaljerte budsjetter'!R$6:R$16),IF($C$10="Totalprosjektet",SUMIF('(1) Detaljerte budsjetter'!$E$6:$E$16,Sensitivitet!$B$26,'(1) Detaljerte budsjetter'!R$6:R$16)-SUMIF('(1) Detaljerte budsjetter'!$E$126:$E$135,Sensitivitet!$B$26,'(1) Detaljerte budsjetter'!R$126:R$135),))</f>
        <v>0</v>
      </c>
      <c r="T26" s="116">
        <f>IF($C$10="OMSØKT PROSJEKT",SUMIF('(1) Detaljerte budsjetter'!$E$6:$E$16,Sensitivitet!$B$26,'(1) Detaljerte budsjetter'!S$6:S$16),IF($C$10="Totalprosjektet",SUMIF('(1) Detaljerte budsjetter'!$E$6:$E$16,Sensitivitet!$B$26,'(1) Detaljerte budsjetter'!S$6:S$16)-SUMIF('(1) Detaljerte budsjetter'!$E$126:$E$135,Sensitivitet!$B$26,'(1) Detaljerte budsjetter'!S$126:S$135),))</f>
        <v>0</v>
      </c>
      <c r="U26" s="116">
        <f>IF($C$10="OMSØKT PROSJEKT",SUMIF('(1) Detaljerte budsjetter'!$E$6:$E$16,Sensitivitet!$B$26,'(1) Detaljerte budsjetter'!T$6:T$16),IF($C$10="Totalprosjektet",SUMIF('(1) Detaljerte budsjetter'!$E$6:$E$16,Sensitivitet!$B$26,'(1) Detaljerte budsjetter'!T$6:T$16)-SUMIF('(1) Detaljerte budsjetter'!$E$126:$E$135,Sensitivitet!$B$26,'(1) Detaljerte budsjetter'!T$126:T$135),))</f>
        <v>0</v>
      </c>
      <c r="V26" s="116">
        <f>IF($C$10="OMSØKT PROSJEKT",SUMIF('(1) Detaljerte budsjetter'!$E$6:$E$16,Sensitivitet!$B$26,'(1) Detaljerte budsjetter'!U$6:U$16),IF($C$10="Totalprosjektet",SUMIF('(1) Detaljerte budsjetter'!$E$6:$E$16,Sensitivitet!$B$26,'(1) Detaljerte budsjetter'!U$6:U$16)-SUMIF('(1) Detaljerte budsjetter'!$E$126:$E$135,Sensitivitet!$B$26,'(1) Detaljerte budsjetter'!U$126:U$135),))</f>
        <v>0</v>
      </c>
      <c r="W26" s="116">
        <f>IF($C$10="OMSØKT PROSJEKT",SUMIF('(1) Detaljerte budsjetter'!$E$6:$E$16,Sensitivitet!$B$26,'(1) Detaljerte budsjetter'!V$6:V$16),IF($C$10="Totalprosjektet",SUMIF('(1) Detaljerte budsjetter'!$E$6:$E$16,Sensitivitet!$B$26,'(1) Detaljerte budsjetter'!V$6:V$16)-SUMIF('(1) Detaljerte budsjetter'!$E$126:$E$135,Sensitivitet!$B$26,'(1) Detaljerte budsjetter'!V$126:V$135),))</f>
        <v>0</v>
      </c>
      <c r="X26" s="116">
        <f>IF($C$10="OMSØKT PROSJEKT",SUMIF('(1) Detaljerte budsjetter'!$E$6:$E$16,Sensitivitet!$B$26,'(1) Detaljerte budsjetter'!W$6:W$16),IF($C$10="Totalprosjektet",SUMIF('(1) Detaljerte budsjetter'!$E$6:$E$16,Sensitivitet!$B$26,'(1) Detaljerte budsjetter'!W$6:W$16)-SUMIF('(1) Detaljerte budsjetter'!$E$126:$E$135,Sensitivitet!$B$26,'(1) Detaljerte budsjetter'!W$126:W$135),))</f>
        <v>0</v>
      </c>
      <c r="Y26" s="116">
        <f>IF($C$10="OMSØKT PROSJEKT",SUMIF('(1) Detaljerte budsjetter'!$E$6:$E$16,Sensitivitet!$B$26,'(1) Detaljerte budsjetter'!X$6:X$16),IF($C$10="Totalprosjektet",SUMIF('(1) Detaljerte budsjetter'!$E$6:$E$16,Sensitivitet!$B$26,'(1) Detaljerte budsjetter'!X$6:X$16)-SUMIF('(1) Detaljerte budsjetter'!$E$126:$E$135,Sensitivitet!$B$26,'(1) Detaljerte budsjetter'!X$126:X$135),))</f>
        <v>0</v>
      </c>
      <c r="Z26" s="116">
        <f>IF($C$10="OMSØKT PROSJEKT",SUMIF('(1) Detaljerte budsjetter'!$E$6:$E$16,Sensitivitet!$B$26,'(1) Detaljerte budsjetter'!Y$6:Y$16),IF($C$10="Totalprosjektet",SUMIF('(1) Detaljerte budsjetter'!$E$6:$E$16,Sensitivitet!$B$26,'(1) Detaljerte budsjetter'!Y$6:Y$16)-SUMIF('(1) Detaljerte budsjetter'!$E$126:$E$135,Sensitivitet!$B$26,'(1) Detaljerte budsjetter'!Y$126:Y$135),))</f>
        <v>0</v>
      </c>
      <c r="AA26" s="116">
        <f>IF($C$10="OMSØKT PROSJEKT",SUMIF('(1) Detaljerte budsjetter'!$E$6:$E$16,Sensitivitet!$B$26,'(1) Detaljerte budsjetter'!Z$6:Z$16),IF($C$10="Totalprosjektet",SUMIF('(1) Detaljerte budsjetter'!$E$6:$E$16,Sensitivitet!$B$26,'(1) Detaljerte budsjetter'!Z$6:Z$16)-SUMIF('(1) Detaljerte budsjetter'!$E$126:$E$135,Sensitivitet!$B$26,'(1) Detaljerte budsjetter'!Z$126:Z$135),))</f>
        <v>0</v>
      </c>
      <c r="AB26" s="116">
        <f>IF($C$10="OMSØKT PROSJEKT",SUMIF('(1) Detaljerte budsjetter'!$E$6:$E$16,Sensitivitet!$B$26,'(1) Detaljerte budsjetter'!AA$6:AA$16),IF($C$10="Totalprosjektet",SUMIF('(1) Detaljerte budsjetter'!$E$6:$E$16,Sensitivitet!$B$26,'(1) Detaljerte budsjetter'!AA$6:AA$16)-SUMIF('(1) Detaljerte budsjetter'!$E$126:$E$135,Sensitivitet!$B$26,'(1) Detaljerte budsjetter'!AA$126:AA$135),))</f>
        <v>0</v>
      </c>
      <c r="AC26" s="116">
        <f>IF($C$10="OMSØKT PROSJEKT",SUMIF('(1) Detaljerte budsjetter'!$E$6:$E$16,Sensitivitet!$B$26,'(1) Detaljerte budsjetter'!AB$6:AB$16),IF($C$10="Totalprosjektet",SUMIF('(1) Detaljerte budsjetter'!$E$6:$E$16,Sensitivitet!$B$26,'(1) Detaljerte budsjetter'!AB$6:AB$16)-SUMIF('(1) Detaljerte budsjetter'!$E$126:$E$135,Sensitivitet!$B$26,'(1) Detaljerte budsjetter'!AB$126:AB$135),))</f>
        <v>0</v>
      </c>
      <c r="AD26" s="116">
        <f>IF($C$10="OMSØKT PROSJEKT",SUMIF('(1) Detaljerte budsjetter'!$E$6:$E$16,Sensitivitet!$B$26,'(1) Detaljerte budsjetter'!AC$6:AC$16),IF($C$10="Totalprosjektet",SUMIF('(1) Detaljerte budsjetter'!$E$6:$E$16,Sensitivitet!$B$26,'(1) Detaljerte budsjetter'!AC$6:AC$16)-SUMIF('(1) Detaljerte budsjetter'!$E$126:$E$135,Sensitivitet!$B$26,'(1) Detaljerte budsjetter'!AC$126:AC$135),))</f>
        <v>0</v>
      </c>
      <c r="AE26" s="116">
        <f>IF($C$10="OMSØKT PROSJEKT",SUMIF('(1) Detaljerte budsjetter'!$E$6:$E$16,Sensitivitet!$B$26,'(1) Detaljerte budsjetter'!AD$6:AD$16),IF($C$10="Totalprosjektet",SUMIF('(1) Detaljerte budsjetter'!$E$6:$E$16,Sensitivitet!$B$26,'(1) Detaljerte budsjetter'!AD$6:AD$16)-SUMIF('(1) Detaljerte budsjetter'!$E$126:$E$135,Sensitivitet!$B$26,'(1) Detaljerte budsjetter'!AD$126:AD$135),))</f>
        <v>0</v>
      </c>
      <c r="AF26" s="116">
        <f>IF($C$10="OMSØKT PROSJEKT",SUMIF('(1) Detaljerte budsjetter'!$E$6:$E$16,Sensitivitet!$B$26,'(1) Detaljerte budsjetter'!AE$6:AE$16),IF($C$10="Totalprosjektet",SUMIF('(1) Detaljerte budsjetter'!$E$6:$E$16,Sensitivitet!$B$26,'(1) Detaljerte budsjetter'!AE$6:AE$16)-SUMIF('(1) Detaljerte budsjetter'!$E$126:$E$135,Sensitivitet!$B$26,'(1) Detaljerte budsjetter'!AE$126:AE$135),))</f>
        <v>0</v>
      </c>
      <c r="AG26" s="116">
        <f>IF($C$10="OMSØKT PROSJEKT",SUMIF('(1) Detaljerte budsjetter'!$E$6:$E$16,Sensitivitet!$B$26,'(1) Detaljerte budsjetter'!AF$6:AF$16),IF($C$10="Totalprosjektet",SUMIF('(1) Detaljerte budsjetter'!$E$6:$E$16,Sensitivitet!$B$26,'(1) Detaljerte budsjetter'!AF$6:AF$16)-SUMIF('(1) Detaljerte budsjetter'!$E$126:$E$135,Sensitivitet!$B$26,'(1) Detaljerte budsjetter'!AF$126:AF$135),))</f>
        <v>0</v>
      </c>
      <c r="AH26" s="116">
        <f>IF($C$10="OMSØKT PROSJEKT",SUMIF('(1) Detaljerte budsjetter'!$E$6:$E$16,Sensitivitet!$B$26,'(1) Detaljerte budsjetter'!AG$6:AG$16),IF($C$10="Totalprosjektet",SUMIF('(1) Detaljerte budsjetter'!$E$6:$E$16,Sensitivitet!$B$26,'(1) Detaljerte budsjetter'!AG$6:AG$16)-SUMIF('(1) Detaljerte budsjetter'!$E$126:$E$135,Sensitivitet!$B$26,'(1) Detaljerte budsjetter'!AG$126:AG$135),))</f>
        <v>0</v>
      </c>
      <c r="AI26" s="116">
        <f>IF($C$10="OMSØKT PROSJEKT",SUMIF('(1) Detaljerte budsjetter'!$E$6:$E$16,Sensitivitet!$B$26,'(1) Detaljerte budsjetter'!AH$6:AH$16),IF($C$10="Totalprosjektet",SUMIF('(1) Detaljerte budsjetter'!$E$6:$E$16,Sensitivitet!$B$26,'(1) Detaljerte budsjetter'!AH$6:AH$16)-SUMIF('(1) Detaljerte budsjetter'!$E$126:$E$135,Sensitivitet!$B$26,'(1) Detaljerte budsjetter'!AH$126:AH$135),))</f>
        <v>0</v>
      </c>
      <c r="AJ26" s="116">
        <f>IF($C$10="OMSØKT PROSJEKT",SUMIF('(1) Detaljerte budsjetter'!$E$6:$E$16,Sensitivitet!$B$26,'(1) Detaljerte budsjetter'!AI$6:AI$16),IF($C$10="Totalprosjektet",SUMIF('(1) Detaljerte budsjetter'!$E$6:$E$16,Sensitivitet!$B$26,'(1) Detaljerte budsjetter'!AI$6:AI$16)-SUMIF('(1) Detaljerte budsjetter'!$E$126:$E$135,Sensitivitet!$B$26,'(1) Detaljerte budsjetter'!AI$126:AI$135),))</f>
        <v>0</v>
      </c>
      <c r="AK26" s="116">
        <f>IF($C$10="OMSØKT PROSJEKT",SUMIF('(1) Detaljerte budsjetter'!$E$6:$E$16,Sensitivitet!$B$26,'(1) Detaljerte budsjetter'!AJ$6:AJ$16),IF($C$10="Totalprosjektet",SUMIF('(1) Detaljerte budsjetter'!$E$6:$E$16,Sensitivitet!$B$26,'(1) Detaljerte budsjetter'!AJ$6:AJ$16)-SUMIF('(1) Detaljerte budsjetter'!$E$126:$E$135,Sensitivitet!$B$26,'(1) Detaljerte budsjetter'!AJ$126:AJ$135),))</f>
        <v>0</v>
      </c>
      <c r="AL26" s="116">
        <f>IF($C$10="OMSØKT PROSJEKT",SUMIF('(1) Detaljerte budsjetter'!$E$6:$E$16,Sensitivitet!$B$26,'(1) Detaljerte budsjetter'!AK$6:AK$16),IF($C$10="Totalprosjektet",SUMIF('(1) Detaljerte budsjetter'!$E$6:$E$16,Sensitivitet!$B$26,'(1) Detaljerte budsjetter'!AK$6:AK$16)-SUMIF('(1) Detaljerte budsjetter'!$E$126:$E$135,Sensitivitet!$B$26,'(1) Detaljerte budsjetter'!AK$126:AK$135),))</f>
        <v>0</v>
      </c>
      <c r="AM26" s="116">
        <f>IF($C$10="OMSØKT PROSJEKT",SUMIF('(1) Detaljerte budsjetter'!$E$6:$E$16,Sensitivitet!$B$26,'(1) Detaljerte budsjetter'!AL$6:AL$16),IF($C$10="Totalprosjektet",SUMIF('(1) Detaljerte budsjetter'!$E$6:$E$16,Sensitivitet!$B$26,'(1) Detaljerte budsjetter'!AL$6:AL$16)-SUMIF('(1) Detaljerte budsjetter'!$E$126:$E$135,Sensitivitet!$B$26,'(1) Detaljerte budsjetter'!AL$126:AL$135),))</f>
        <v>0</v>
      </c>
      <c r="AN26" s="116">
        <f>IF($C$10="OMSØKT PROSJEKT",SUMIF('(1) Detaljerte budsjetter'!$E$6:$E$16,Sensitivitet!$B$26,'(1) Detaljerte budsjetter'!AM$6:AM$16),IF($C$10="Totalprosjektet",SUMIF('(1) Detaljerte budsjetter'!$E$6:$E$16,Sensitivitet!$B$26,'(1) Detaljerte budsjetter'!AM$6:AM$16)-SUMIF('(1) Detaljerte budsjetter'!$E$126:$E$135,Sensitivitet!$B$26,'(1) Detaljerte budsjetter'!AM$126:AM$135),))</f>
        <v>0</v>
      </c>
      <c r="AO26" s="116">
        <f>IF($C$10="OMSØKT PROSJEKT",SUMIF('(1) Detaljerte budsjetter'!$E$6:$E$16,Sensitivitet!$B$26,'(1) Detaljerte budsjetter'!AN$6:AN$16),IF($C$10="Totalprosjektet",SUMIF('(1) Detaljerte budsjetter'!$E$6:$E$16,Sensitivitet!$B$26,'(1) Detaljerte budsjetter'!AN$6:AN$16)-SUMIF('(1) Detaljerte budsjetter'!$E$126:$E$135,Sensitivitet!$B$26,'(1) Detaljerte budsjetter'!AN$126:AN$135),))</f>
        <v>0</v>
      </c>
      <c r="AP26" s="116">
        <f>IF($C$10="OMSØKT PROSJEKT",SUMIF('(1) Detaljerte budsjetter'!$E$6:$E$16,Sensitivitet!$B$26,'(1) Detaljerte budsjetter'!AO$6:AO$16),IF($C$10="Totalprosjektet",SUMIF('(1) Detaljerte budsjetter'!$E$6:$E$16,Sensitivitet!$B$26,'(1) Detaljerte budsjetter'!AO$6:AO$16)-SUMIF('(1) Detaljerte budsjetter'!$E$126:$E$135,Sensitivitet!$B$26,'(1) Detaljerte budsjetter'!AO$126:AO$135),))</f>
        <v>0</v>
      </c>
      <c r="AQ26" s="116">
        <f>IF($C$10="OMSØKT PROSJEKT",SUMIF('(1) Detaljerte budsjetter'!$E$6:$E$16,Sensitivitet!$B$26,'(1) Detaljerte budsjetter'!AP$6:AP$16),IF($C$10="Totalprosjektet",SUMIF('(1) Detaljerte budsjetter'!$E$6:$E$16,Sensitivitet!$B$26,'(1) Detaljerte budsjetter'!AP$6:AP$16)-SUMIF('(1) Detaljerte budsjetter'!$E$126:$E$135,Sensitivitet!$B$26,'(1) Detaljerte budsjetter'!AP$126:AP$135),))</f>
        <v>0</v>
      </c>
      <c r="AR26" s="116">
        <f>IF($C$10="OMSØKT PROSJEKT",SUMIF('(1) Detaljerte budsjetter'!$E$6:$E$16,Sensitivitet!$B$26,'(1) Detaljerte budsjetter'!AQ$6:AQ$16),IF($C$10="Totalprosjektet",SUMIF('(1) Detaljerte budsjetter'!$E$6:$E$16,Sensitivitet!$B$26,'(1) Detaljerte budsjetter'!AQ$6:AQ$16)-SUMIF('(1) Detaljerte budsjetter'!$E$126:$E$135,Sensitivitet!$B$26,'(1) Detaljerte budsjetter'!AQ$126:AQ$135),))</f>
        <v>0</v>
      </c>
      <c r="AS26" s="116">
        <f>IF($C$10="OMSØKT PROSJEKT",SUMIF('(1) Detaljerte budsjetter'!$E$6:$E$16,Sensitivitet!$B$26,'(1) Detaljerte budsjetter'!AR$6:AR$16),IF($C$10="Totalprosjektet",SUMIF('(1) Detaljerte budsjetter'!$E$6:$E$16,Sensitivitet!$B$26,'(1) Detaljerte budsjetter'!AR$6:AR$16)-SUMIF('(1) Detaljerte budsjetter'!$E$126:$E$135,Sensitivitet!$B$26,'(1) Detaljerte budsjetter'!AR$126:AR$135),))</f>
        <v>0</v>
      </c>
      <c r="AT26" s="116">
        <f>IF($C$10="OMSØKT PROSJEKT",SUMIF('(1) Detaljerte budsjetter'!$E$6:$E$16,Sensitivitet!$B$26,'(1) Detaljerte budsjetter'!AS$6:AS$16),IF($C$10="Totalprosjektet",SUMIF('(1) Detaljerte budsjetter'!$E$6:$E$16,Sensitivitet!$B$26,'(1) Detaljerte budsjetter'!AS$6:AS$16)-SUMIF('(1) Detaljerte budsjetter'!$E$126:$E$135,Sensitivitet!$B$26,'(1) Detaljerte budsjetter'!AS$126:AS$135),))</f>
        <v>0</v>
      </c>
      <c r="AU26" s="116">
        <f>IF($C$10="OMSØKT PROSJEKT",SUMIF('(1) Detaljerte budsjetter'!$E$6:$E$16,Sensitivitet!$B$26,'(1) Detaljerte budsjetter'!AT$6:AT$16),IF($C$10="Totalprosjektet",SUMIF('(1) Detaljerte budsjetter'!$E$6:$E$16,Sensitivitet!$B$26,'(1) Detaljerte budsjetter'!AT$6:AT$16)-SUMIF('(1) Detaljerte budsjetter'!$E$126:$E$135,Sensitivitet!$B$26,'(1) Detaljerte budsjetter'!AT$126:AT$135),))</f>
        <v>0</v>
      </c>
      <c r="AV26" s="116">
        <f>IF($C$10="OMSØKT PROSJEKT",SUMIF('(1) Detaljerte budsjetter'!$E$6:$E$16,Sensitivitet!$B$26,'(1) Detaljerte budsjetter'!AU$6:AU$16),IF($C$10="Totalprosjektet",SUMIF('(1) Detaljerte budsjetter'!$E$6:$E$16,Sensitivitet!$B$26,'(1) Detaljerte budsjetter'!AU$6:AU$16)-SUMIF('(1) Detaljerte budsjetter'!$E$126:$E$135,Sensitivitet!$B$26,'(1) Detaljerte budsjetter'!AU$126:AU$135),))</f>
        <v>0</v>
      </c>
    </row>
    <row r="27" spans="2:48" x14ac:dyDescent="0.3">
      <c r="B27" s="23"/>
      <c r="C27" s="117" t="s">
        <v>332</v>
      </c>
      <c r="D27" s="118" t="s">
        <v>333</v>
      </c>
      <c r="E27" s="119">
        <f>$C$13</f>
        <v>0</v>
      </c>
      <c r="G27" s="53">
        <v>2</v>
      </c>
      <c r="I27" s="116">
        <f>I26*(1+$E$27)</f>
        <v>0</v>
      </c>
      <c r="J27" s="116">
        <f t="shared" ref="J27:AV27" si="3">J26*(1+$E$27)</f>
        <v>0</v>
      </c>
      <c r="K27" s="116">
        <f t="shared" si="3"/>
        <v>0</v>
      </c>
      <c r="L27" s="116">
        <f t="shared" si="3"/>
        <v>0</v>
      </c>
      <c r="M27" s="116">
        <f t="shared" si="3"/>
        <v>0</v>
      </c>
      <c r="N27" s="116">
        <f t="shared" si="3"/>
        <v>0</v>
      </c>
      <c r="O27" s="116">
        <f t="shared" si="3"/>
        <v>0</v>
      </c>
      <c r="P27" s="116">
        <f t="shared" si="3"/>
        <v>0</v>
      </c>
      <c r="Q27" s="116">
        <f t="shared" si="3"/>
        <v>0</v>
      </c>
      <c r="R27" s="116">
        <f t="shared" si="3"/>
        <v>0</v>
      </c>
      <c r="S27" s="116">
        <f t="shared" si="3"/>
        <v>0</v>
      </c>
      <c r="T27" s="116">
        <f t="shared" si="3"/>
        <v>0</v>
      </c>
      <c r="U27" s="116">
        <f t="shared" si="3"/>
        <v>0</v>
      </c>
      <c r="V27" s="116">
        <f t="shared" si="3"/>
        <v>0</v>
      </c>
      <c r="W27" s="116">
        <f t="shared" si="3"/>
        <v>0</v>
      </c>
      <c r="X27" s="116">
        <f t="shared" si="3"/>
        <v>0</v>
      </c>
      <c r="Y27" s="116">
        <f t="shared" si="3"/>
        <v>0</v>
      </c>
      <c r="Z27" s="116">
        <f t="shared" si="3"/>
        <v>0</v>
      </c>
      <c r="AA27" s="116">
        <f t="shared" si="3"/>
        <v>0</v>
      </c>
      <c r="AB27" s="116">
        <f t="shared" si="3"/>
        <v>0</v>
      </c>
      <c r="AC27" s="116">
        <f t="shared" si="3"/>
        <v>0</v>
      </c>
      <c r="AD27" s="116">
        <f t="shared" si="3"/>
        <v>0</v>
      </c>
      <c r="AE27" s="116">
        <f t="shared" si="3"/>
        <v>0</v>
      </c>
      <c r="AF27" s="116">
        <f t="shared" si="3"/>
        <v>0</v>
      </c>
      <c r="AG27" s="116">
        <f t="shared" si="3"/>
        <v>0</v>
      </c>
      <c r="AH27" s="116">
        <f t="shared" si="3"/>
        <v>0</v>
      </c>
      <c r="AI27" s="116">
        <f t="shared" si="3"/>
        <v>0</v>
      </c>
      <c r="AJ27" s="116">
        <f t="shared" si="3"/>
        <v>0</v>
      </c>
      <c r="AK27" s="116">
        <f t="shared" si="3"/>
        <v>0</v>
      </c>
      <c r="AL27" s="116">
        <f t="shared" si="3"/>
        <v>0</v>
      </c>
      <c r="AM27" s="116">
        <f t="shared" si="3"/>
        <v>0</v>
      </c>
      <c r="AN27" s="116">
        <f t="shared" si="3"/>
        <v>0</v>
      </c>
      <c r="AO27" s="116">
        <f t="shared" si="3"/>
        <v>0</v>
      </c>
      <c r="AP27" s="116">
        <f t="shared" si="3"/>
        <v>0</v>
      </c>
      <c r="AQ27" s="116">
        <f t="shared" si="3"/>
        <v>0</v>
      </c>
      <c r="AR27" s="116">
        <f t="shared" si="3"/>
        <v>0</v>
      </c>
      <c r="AS27" s="116">
        <f t="shared" si="3"/>
        <v>0</v>
      </c>
      <c r="AT27" s="116">
        <f t="shared" si="3"/>
        <v>0</v>
      </c>
      <c r="AU27" s="116">
        <f t="shared" si="3"/>
        <v>0</v>
      </c>
      <c r="AV27" s="116">
        <f t="shared" si="3"/>
        <v>0</v>
      </c>
    </row>
    <row r="28" spans="2:48" x14ac:dyDescent="0.3">
      <c r="B28" s="23"/>
      <c r="C28" s="120" t="s">
        <v>334</v>
      </c>
      <c r="D28" s="118" t="s">
        <v>333</v>
      </c>
      <c r="E28" s="121"/>
      <c r="G28" s="53" t="s">
        <v>334</v>
      </c>
      <c r="I28" s="116">
        <f>I26*(1+$E$28)</f>
        <v>0</v>
      </c>
      <c r="J28" s="116">
        <f t="shared" ref="J28:AV28" si="4">J26*(1+$E$28)</f>
        <v>0</v>
      </c>
      <c r="K28" s="116">
        <f t="shared" si="4"/>
        <v>0</v>
      </c>
      <c r="L28" s="116">
        <f t="shared" si="4"/>
        <v>0</v>
      </c>
      <c r="M28" s="116">
        <f t="shared" si="4"/>
        <v>0</v>
      </c>
      <c r="N28" s="116">
        <f t="shared" si="4"/>
        <v>0</v>
      </c>
      <c r="O28" s="116">
        <f t="shared" si="4"/>
        <v>0</v>
      </c>
      <c r="P28" s="116">
        <f t="shared" si="4"/>
        <v>0</v>
      </c>
      <c r="Q28" s="116">
        <f t="shared" si="4"/>
        <v>0</v>
      </c>
      <c r="R28" s="116">
        <f t="shared" si="4"/>
        <v>0</v>
      </c>
      <c r="S28" s="116">
        <f t="shared" si="4"/>
        <v>0</v>
      </c>
      <c r="T28" s="116">
        <f t="shared" si="4"/>
        <v>0</v>
      </c>
      <c r="U28" s="116">
        <f t="shared" si="4"/>
        <v>0</v>
      </c>
      <c r="V28" s="116">
        <f t="shared" si="4"/>
        <v>0</v>
      </c>
      <c r="W28" s="116">
        <f t="shared" si="4"/>
        <v>0</v>
      </c>
      <c r="X28" s="116">
        <f t="shared" si="4"/>
        <v>0</v>
      </c>
      <c r="Y28" s="116">
        <f t="shared" si="4"/>
        <v>0</v>
      </c>
      <c r="Z28" s="116">
        <f t="shared" si="4"/>
        <v>0</v>
      </c>
      <c r="AA28" s="116">
        <f t="shared" si="4"/>
        <v>0</v>
      </c>
      <c r="AB28" s="116">
        <f t="shared" si="4"/>
        <v>0</v>
      </c>
      <c r="AC28" s="116">
        <f t="shared" si="4"/>
        <v>0</v>
      </c>
      <c r="AD28" s="116">
        <f t="shared" si="4"/>
        <v>0</v>
      </c>
      <c r="AE28" s="116">
        <f t="shared" si="4"/>
        <v>0</v>
      </c>
      <c r="AF28" s="116">
        <f t="shared" si="4"/>
        <v>0</v>
      </c>
      <c r="AG28" s="116">
        <f t="shared" si="4"/>
        <v>0</v>
      </c>
      <c r="AH28" s="116">
        <f t="shared" si="4"/>
        <v>0</v>
      </c>
      <c r="AI28" s="116">
        <f t="shared" si="4"/>
        <v>0</v>
      </c>
      <c r="AJ28" s="116">
        <f t="shared" si="4"/>
        <v>0</v>
      </c>
      <c r="AK28" s="116">
        <f t="shared" si="4"/>
        <v>0</v>
      </c>
      <c r="AL28" s="116">
        <f t="shared" si="4"/>
        <v>0</v>
      </c>
      <c r="AM28" s="116">
        <f t="shared" si="4"/>
        <v>0</v>
      </c>
      <c r="AN28" s="116">
        <f t="shared" si="4"/>
        <v>0</v>
      </c>
      <c r="AO28" s="116">
        <f t="shared" si="4"/>
        <v>0</v>
      </c>
      <c r="AP28" s="116">
        <f t="shared" si="4"/>
        <v>0</v>
      </c>
      <c r="AQ28" s="116">
        <f t="shared" si="4"/>
        <v>0</v>
      </c>
      <c r="AR28" s="116">
        <f t="shared" si="4"/>
        <v>0</v>
      </c>
      <c r="AS28" s="116">
        <f t="shared" si="4"/>
        <v>0</v>
      </c>
      <c r="AT28" s="116">
        <f t="shared" si="4"/>
        <v>0</v>
      </c>
      <c r="AU28" s="116">
        <f t="shared" si="4"/>
        <v>0</v>
      </c>
      <c r="AV28" s="116">
        <f t="shared" si="4"/>
        <v>0</v>
      </c>
    </row>
    <row r="29" spans="2:48" x14ac:dyDescent="0.3">
      <c r="D29" s="118"/>
      <c r="G29" s="5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</row>
    <row r="30" spans="2:48" hidden="1" outlineLevel="1" x14ac:dyDescent="0.3">
      <c r="B30" s="131" t="s">
        <v>336</v>
      </c>
      <c r="C30" s="115" t="s">
        <v>331</v>
      </c>
      <c r="D30" s="122"/>
      <c r="E30" s="9"/>
      <c r="F30" s="9"/>
      <c r="G30" s="12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2:48" hidden="1" outlineLevel="1" x14ac:dyDescent="0.3">
      <c r="C31" s="117" t="s">
        <v>332</v>
      </c>
      <c r="D31" s="118" t="s">
        <v>333</v>
      </c>
      <c r="E31" s="119"/>
      <c r="G31" s="5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2:48" hidden="1" outlineLevel="1" x14ac:dyDescent="0.3">
      <c r="C32" s="120" t="s">
        <v>334</v>
      </c>
      <c r="D32" s="118" t="s">
        <v>333</v>
      </c>
      <c r="E32" s="121"/>
      <c r="G32" s="5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2:48" hidden="1" outlineLevel="1" x14ac:dyDescent="0.3">
      <c r="D33" s="118"/>
      <c r="G33" s="5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2:48" hidden="1" outlineLevel="1" x14ac:dyDescent="0.3">
      <c r="B34" s="131" t="s">
        <v>336</v>
      </c>
      <c r="C34" s="115" t="s">
        <v>331</v>
      </c>
      <c r="D34" s="122"/>
      <c r="E34" s="9"/>
      <c r="F34" s="9"/>
      <c r="G34" s="12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2:48" hidden="1" outlineLevel="1" x14ac:dyDescent="0.3">
      <c r="C35" s="117" t="s">
        <v>332</v>
      </c>
      <c r="D35" s="118" t="s">
        <v>333</v>
      </c>
      <c r="E35" s="119"/>
      <c r="G35" s="5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2:48" hidden="1" outlineLevel="1" x14ac:dyDescent="0.3">
      <c r="C36" s="120" t="s">
        <v>334</v>
      </c>
      <c r="D36" s="118" t="s">
        <v>333</v>
      </c>
      <c r="E36" s="121"/>
      <c r="G36" s="53"/>
      <c r="I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</row>
    <row r="37" spans="2:48" hidden="1" outlineLevel="1" x14ac:dyDescent="0.3">
      <c r="D37" s="118"/>
      <c r="G37" s="53"/>
      <c r="I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  <row r="38" spans="2:48" collapsed="1" x14ac:dyDescent="0.3">
      <c r="D38" s="118"/>
      <c r="G38" s="53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 spans="2:48" x14ac:dyDescent="0.3">
      <c r="D39" s="118"/>
      <c r="G39" s="53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</row>
    <row r="40" spans="2:48" x14ac:dyDescent="0.3">
      <c r="B40" s="5" t="s">
        <v>168</v>
      </c>
      <c r="D40" s="11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 spans="2:48" x14ac:dyDescent="0.3">
      <c r="B41" s="114" t="s">
        <v>337</v>
      </c>
      <c r="C41" s="115" t="s">
        <v>331</v>
      </c>
      <c r="D41" s="122"/>
      <c r="E41" s="9"/>
      <c r="F41" s="9"/>
      <c r="G41" s="123"/>
      <c r="I41" s="116">
        <f>IF($C$10="OMSØKT PROSJEKT",SUMIF('(1) Detaljerte budsjetter'!$E$20:$E$40,Sensitivitet!$B$41,'(1) Detaljerte budsjetter'!H$20:H$40),IF($C$10="Totalprosjektet",SUMIF('(1) Detaljerte budsjetter'!$E$20:$E$40,Sensitivitet!$B$41,'(1) Detaljerte budsjetter'!H$20:H$40)-SUMIF('(1) Detaljerte budsjetter'!$E$139:$E$158,Sensitivitet!$B$41,'(1) Detaljerte budsjetter'!H$139:H$158),))</f>
        <v>0</v>
      </c>
      <c r="J41" s="116">
        <f>IF($C$10="OMSØKT PROSJEKT",SUMIF('(1) Detaljerte budsjetter'!$E$20:$E$40,Sensitivitet!$B$41,'(1) Detaljerte budsjetter'!I$20:I$40),IF($C$10="Totalprosjektet",SUMIF('(1) Detaljerte budsjetter'!$E$20:$E$40,Sensitivitet!$B$41,'(1) Detaljerte budsjetter'!I$20:I$40)-SUMIF('(1) Detaljerte budsjetter'!$E$139:$E$158,Sensitivitet!$B$41,'(1) Detaljerte budsjetter'!I$139:I$158),))</f>
        <v>0</v>
      </c>
      <c r="K41" s="116">
        <f>IF($C$10="OMSØKT PROSJEKT",SUMIF('(1) Detaljerte budsjetter'!$E$20:$E$40,Sensitivitet!$B$41,'(1) Detaljerte budsjetter'!J$20:J$40),IF($C$10="Totalprosjektet",SUMIF('(1) Detaljerte budsjetter'!$E$20:$E$40,Sensitivitet!$B$41,'(1) Detaljerte budsjetter'!J$20:J$40)-SUMIF('(1) Detaljerte budsjetter'!$E$139:$E$158,Sensitivitet!$B$41,'(1) Detaljerte budsjetter'!J$139:J$158),))</f>
        <v>0</v>
      </c>
      <c r="L41" s="116">
        <f>IF($C$10="OMSØKT PROSJEKT",SUMIF('(1) Detaljerte budsjetter'!$E$20:$E$40,Sensitivitet!$B$41,'(1) Detaljerte budsjetter'!K$20:K$40),IF($C$10="Totalprosjektet",SUMIF('(1) Detaljerte budsjetter'!$E$20:$E$40,Sensitivitet!$B$41,'(1) Detaljerte budsjetter'!K$20:K$40)-SUMIF('(1) Detaljerte budsjetter'!$E$139:$E$158,Sensitivitet!$B$41,'(1) Detaljerte budsjetter'!K$139:K$158),))</f>
        <v>0</v>
      </c>
      <c r="M41" s="116">
        <f>IF($C$10="OMSØKT PROSJEKT",SUMIF('(1) Detaljerte budsjetter'!$E$20:$E$40,Sensitivitet!$B$41,'(1) Detaljerte budsjetter'!L$20:L$40),IF($C$10="Totalprosjektet",SUMIF('(1) Detaljerte budsjetter'!$E$20:$E$40,Sensitivitet!$B$41,'(1) Detaljerte budsjetter'!L$20:L$40)-SUMIF('(1) Detaljerte budsjetter'!$E$139:$E$158,Sensitivitet!$B$41,'(1) Detaljerte budsjetter'!L$139:L$158),))</f>
        <v>0</v>
      </c>
      <c r="N41" s="116">
        <f>IF($C$10="OMSØKT PROSJEKT",SUMIF('(1) Detaljerte budsjetter'!$E$20:$E$40,Sensitivitet!$B$41,'(1) Detaljerte budsjetter'!M$20:M$40),IF($C$10="Totalprosjektet",SUMIF('(1) Detaljerte budsjetter'!$E$20:$E$40,Sensitivitet!$B$41,'(1) Detaljerte budsjetter'!M$20:M$40)-SUMIF('(1) Detaljerte budsjetter'!$E$139:$E$158,Sensitivitet!$B$41,'(1) Detaljerte budsjetter'!M$139:M$158),))</f>
        <v>0</v>
      </c>
      <c r="O41" s="116">
        <f>IF($C$10="OMSØKT PROSJEKT",SUMIF('(1) Detaljerte budsjetter'!$E$20:$E$40,Sensitivitet!$B$41,'(1) Detaljerte budsjetter'!N$20:N$40),IF($C$10="Totalprosjektet",SUMIF('(1) Detaljerte budsjetter'!$E$20:$E$40,Sensitivitet!$B$41,'(1) Detaljerte budsjetter'!N$20:N$40)-SUMIF('(1) Detaljerte budsjetter'!$E$139:$E$158,Sensitivitet!$B$41,'(1) Detaljerte budsjetter'!N$139:N$158),))</f>
        <v>0</v>
      </c>
      <c r="P41" s="116">
        <f>IF($C$10="OMSØKT PROSJEKT",SUMIF('(1) Detaljerte budsjetter'!$E$20:$E$40,Sensitivitet!$B$41,'(1) Detaljerte budsjetter'!O$20:O$40),IF($C$10="Totalprosjektet",SUMIF('(1) Detaljerte budsjetter'!$E$20:$E$40,Sensitivitet!$B$41,'(1) Detaljerte budsjetter'!O$20:O$40)-SUMIF('(1) Detaljerte budsjetter'!$E$139:$E$158,Sensitivitet!$B$41,'(1) Detaljerte budsjetter'!O$139:O$158),))</f>
        <v>0</v>
      </c>
      <c r="Q41" s="116">
        <f>IF($C$10="OMSØKT PROSJEKT",SUMIF('(1) Detaljerte budsjetter'!$E$20:$E$40,Sensitivitet!$B$41,'(1) Detaljerte budsjetter'!P$20:P$40),IF($C$10="Totalprosjektet",SUMIF('(1) Detaljerte budsjetter'!$E$20:$E$40,Sensitivitet!$B$41,'(1) Detaljerte budsjetter'!P$20:P$40)-SUMIF('(1) Detaljerte budsjetter'!$E$139:$E$158,Sensitivitet!$B$41,'(1) Detaljerte budsjetter'!P$139:P$158),))</f>
        <v>0</v>
      </c>
      <c r="R41" s="116">
        <f>IF($C$10="OMSØKT PROSJEKT",SUMIF('(1) Detaljerte budsjetter'!$E$20:$E$40,Sensitivitet!$B$41,'(1) Detaljerte budsjetter'!Q$20:Q$40),IF($C$10="Totalprosjektet",SUMIF('(1) Detaljerte budsjetter'!$E$20:$E$40,Sensitivitet!$B$41,'(1) Detaljerte budsjetter'!Q$20:Q$40)-SUMIF('(1) Detaljerte budsjetter'!$E$139:$E$158,Sensitivitet!$B$41,'(1) Detaljerte budsjetter'!Q$139:Q$158),))</f>
        <v>0</v>
      </c>
      <c r="S41" s="116">
        <f>IF($C$10="OMSØKT PROSJEKT",SUMIF('(1) Detaljerte budsjetter'!$E$20:$E$40,Sensitivitet!$B$41,'(1) Detaljerte budsjetter'!R$20:R$40),IF($C$10="Totalprosjektet",SUMIF('(1) Detaljerte budsjetter'!$E$20:$E$40,Sensitivitet!$B$41,'(1) Detaljerte budsjetter'!R$20:R$40)-SUMIF('(1) Detaljerte budsjetter'!$E$139:$E$158,Sensitivitet!$B$41,'(1) Detaljerte budsjetter'!R$139:R$158),))</f>
        <v>0</v>
      </c>
      <c r="T41" s="116">
        <f>IF($C$10="OMSØKT PROSJEKT",SUMIF('(1) Detaljerte budsjetter'!$E$20:$E$40,Sensitivitet!$B$41,'(1) Detaljerte budsjetter'!S$20:S$40),IF($C$10="Totalprosjektet",SUMIF('(1) Detaljerte budsjetter'!$E$20:$E$40,Sensitivitet!$B$41,'(1) Detaljerte budsjetter'!S$20:S$40)-SUMIF('(1) Detaljerte budsjetter'!$E$139:$E$158,Sensitivitet!$B$41,'(1) Detaljerte budsjetter'!S$139:S$158),))</f>
        <v>0</v>
      </c>
      <c r="U41" s="116">
        <f>IF($C$10="OMSØKT PROSJEKT",SUMIF('(1) Detaljerte budsjetter'!$E$20:$E$40,Sensitivitet!$B$41,'(1) Detaljerte budsjetter'!T$20:T$40),IF($C$10="Totalprosjektet",SUMIF('(1) Detaljerte budsjetter'!$E$20:$E$40,Sensitivitet!$B$41,'(1) Detaljerte budsjetter'!T$20:T$40)-SUMIF('(1) Detaljerte budsjetter'!$E$139:$E$158,Sensitivitet!$B$41,'(1) Detaljerte budsjetter'!T$139:T$158),))</f>
        <v>0</v>
      </c>
      <c r="V41" s="116">
        <f>IF($C$10="OMSØKT PROSJEKT",SUMIF('(1) Detaljerte budsjetter'!$E$20:$E$40,Sensitivitet!$B$41,'(1) Detaljerte budsjetter'!U$20:U$40),IF($C$10="Totalprosjektet",SUMIF('(1) Detaljerte budsjetter'!$E$20:$E$40,Sensitivitet!$B$41,'(1) Detaljerte budsjetter'!U$20:U$40)-SUMIF('(1) Detaljerte budsjetter'!$E$139:$E$158,Sensitivitet!$B$41,'(1) Detaljerte budsjetter'!U$139:U$158),))</f>
        <v>0</v>
      </c>
      <c r="W41" s="116">
        <f>IF($C$10="OMSØKT PROSJEKT",SUMIF('(1) Detaljerte budsjetter'!$E$20:$E$40,Sensitivitet!$B$41,'(1) Detaljerte budsjetter'!V$20:V$40),IF($C$10="Totalprosjektet",SUMIF('(1) Detaljerte budsjetter'!$E$20:$E$40,Sensitivitet!$B$41,'(1) Detaljerte budsjetter'!V$20:V$40)-SUMIF('(1) Detaljerte budsjetter'!$E$139:$E$158,Sensitivitet!$B$41,'(1) Detaljerte budsjetter'!V$139:V$158),))</f>
        <v>0</v>
      </c>
      <c r="X41" s="116">
        <f>IF($C$10="OMSØKT PROSJEKT",SUMIF('(1) Detaljerte budsjetter'!$E$20:$E$40,Sensitivitet!$B$41,'(1) Detaljerte budsjetter'!W$20:W$40),IF($C$10="Totalprosjektet",SUMIF('(1) Detaljerte budsjetter'!$E$20:$E$40,Sensitivitet!$B$41,'(1) Detaljerte budsjetter'!W$20:W$40)-SUMIF('(1) Detaljerte budsjetter'!$E$139:$E$158,Sensitivitet!$B$41,'(1) Detaljerte budsjetter'!W$139:W$158),))</f>
        <v>0</v>
      </c>
      <c r="Y41" s="116">
        <f>IF($C$10="OMSØKT PROSJEKT",SUMIF('(1) Detaljerte budsjetter'!$E$20:$E$40,Sensitivitet!$B$41,'(1) Detaljerte budsjetter'!X$20:X$40),IF($C$10="Totalprosjektet",SUMIF('(1) Detaljerte budsjetter'!$E$20:$E$40,Sensitivitet!$B$41,'(1) Detaljerte budsjetter'!X$20:X$40)-SUMIF('(1) Detaljerte budsjetter'!$E$139:$E$158,Sensitivitet!$B$41,'(1) Detaljerte budsjetter'!X$139:X$158),))</f>
        <v>0</v>
      </c>
      <c r="Z41" s="116">
        <f>IF($C$10="OMSØKT PROSJEKT",SUMIF('(1) Detaljerte budsjetter'!$E$20:$E$40,Sensitivitet!$B$41,'(1) Detaljerte budsjetter'!Y$20:Y$40),IF($C$10="Totalprosjektet",SUMIF('(1) Detaljerte budsjetter'!$E$20:$E$40,Sensitivitet!$B$41,'(1) Detaljerte budsjetter'!Y$20:Y$40)-SUMIF('(1) Detaljerte budsjetter'!$E$139:$E$158,Sensitivitet!$B$41,'(1) Detaljerte budsjetter'!Y$139:Y$158),))</f>
        <v>0</v>
      </c>
      <c r="AA41" s="116">
        <f>IF($C$10="OMSØKT PROSJEKT",SUMIF('(1) Detaljerte budsjetter'!$E$20:$E$40,Sensitivitet!$B$41,'(1) Detaljerte budsjetter'!Z$20:Z$40),IF($C$10="Totalprosjektet",SUMIF('(1) Detaljerte budsjetter'!$E$20:$E$40,Sensitivitet!$B$41,'(1) Detaljerte budsjetter'!Z$20:Z$40)-SUMIF('(1) Detaljerte budsjetter'!$E$139:$E$158,Sensitivitet!$B$41,'(1) Detaljerte budsjetter'!Z$139:Z$158),))</f>
        <v>0</v>
      </c>
      <c r="AB41" s="116">
        <f>IF($C$10="OMSØKT PROSJEKT",SUMIF('(1) Detaljerte budsjetter'!$E$20:$E$40,Sensitivitet!$B$41,'(1) Detaljerte budsjetter'!AA$20:AA$40),IF($C$10="Totalprosjektet",SUMIF('(1) Detaljerte budsjetter'!$E$20:$E$40,Sensitivitet!$B$41,'(1) Detaljerte budsjetter'!AA$20:AA$40)-SUMIF('(1) Detaljerte budsjetter'!$E$139:$E$158,Sensitivitet!$B$41,'(1) Detaljerte budsjetter'!AA$139:AA$158),))</f>
        <v>0</v>
      </c>
      <c r="AC41" s="116">
        <f>IF($C$10="OMSØKT PROSJEKT",SUMIF('(1) Detaljerte budsjetter'!$E$20:$E$40,Sensitivitet!$B$41,'(1) Detaljerte budsjetter'!AB$20:AB$40),IF($C$10="Totalprosjektet",SUMIF('(1) Detaljerte budsjetter'!$E$20:$E$40,Sensitivitet!$B$41,'(1) Detaljerte budsjetter'!AB$20:AB$40)-SUMIF('(1) Detaljerte budsjetter'!$E$139:$E$158,Sensitivitet!$B$41,'(1) Detaljerte budsjetter'!AB$139:AB$158),))</f>
        <v>0</v>
      </c>
      <c r="AD41" s="116">
        <f>IF($C$10="OMSØKT PROSJEKT",SUMIF('(1) Detaljerte budsjetter'!$E$20:$E$40,Sensitivitet!$B$41,'(1) Detaljerte budsjetter'!AC$20:AC$40),IF($C$10="Totalprosjektet",SUMIF('(1) Detaljerte budsjetter'!$E$20:$E$40,Sensitivitet!$B$41,'(1) Detaljerte budsjetter'!AC$20:AC$40)-SUMIF('(1) Detaljerte budsjetter'!$E$139:$E$158,Sensitivitet!$B$41,'(1) Detaljerte budsjetter'!AC$139:AC$158),))</f>
        <v>0</v>
      </c>
      <c r="AE41" s="116">
        <f>IF($C$10="OMSØKT PROSJEKT",SUMIF('(1) Detaljerte budsjetter'!$E$20:$E$40,Sensitivitet!$B$41,'(1) Detaljerte budsjetter'!AD$20:AD$40),IF($C$10="Totalprosjektet",SUMIF('(1) Detaljerte budsjetter'!$E$20:$E$40,Sensitivitet!$B$41,'(1) Detaljerte budsjetter'!AD$20:AD$40)-SUMIF('(1) Detaljerte budsjetter'!$E$139:$E$158,Sensitivitet!$B$41,'(1) Detaljerte budsjetter'!AD$139:AD$158),))</f>
        <v>0</v>
      </c>
      <c r="AF41" s="116">
        <f>IF($C$10="OMSØKT PROSJEKT",SUMIF('(1) Detaljerte budsjetter'!$E$20:$E$40,Sensitivitet!$B$41,'(1) Detaljerte budsjetter'!AE$20:AE$40),IF($C$10="Totalprosjektet",SUMIF('(1) Detaljerte budsjetter'!$E$20:$E$40,Sensitivitet!$B$41,'(1) Detaljerte budsjetter'!AE$20:AE$40)-SUMIF('(1) Detaljerte budsjetter'!$E$139:$E$158,Sensitivitet!$B$41,'(1) Detaljerte budsjetter'!AE$139:AE$158),))</f>
        <v>0</v>
      </c>
      <c r="AG41" s="116">
        <f>IF($C$10="OMSØKT PROSJEKT",SUMIF('(1) Detaljerte budsjetter'!$E$20:$E$40,Sensitivitet!$B$41,'(1) Detaljerte budsjetter'!AF$20:AF$40),IF($C$10="Totalprosjektet",SUMIF('(1) Detaljerte budsjetter'!$E$20:$E$40,Sensitivitet!$B$41,'(1) Detaljerte budsjetter'!AF$20:AF$40)-SUMIF('(1) Detaljerte budsjetter'!$E$139:$E$158,Sensitivitet!$B$41,'(1) Detaljerte budsjetter'!AF$139:AF$158),))</f>
        <v>0</v>
      </c>
      <c r="AH41" s="116">
        <f>IF($C$10="OMSØKT PROSJEKT",SUMIF('(1) Detaljerte budsjetter'!$E$20:$E$40,Sensitivitet!$B$41,'(1) Detaljerte budsjetter'!AG$20:AG$40),IF($C$10="Totalprosjektet",SUMIF('(1) Detaljerte budsjetter'!$E$20:$E$40,Sensitivitet!$B$41,'(1) Detaljerte budsjetter'!AG$20:AG$40)-SUMIF('(1) Detaljerte budsjetter'!$E$139:$E$158,Sensitivitet!$B$41,'(1) Detaljerte budsjetter'!AG$139:AG$158),))</f>
        <v>0</v>
      </c>
      <c r="AI41" s="116">
        <f>IF($C$10="OMSØKT PROSJEKT",SUMIF('(1) Detaljerte budsjetter'!$E$20:$E$40,Sensitivitet!$B$41,'(1) Detaljerte budsjetter'!AH$20:AH$40),IF($C$10="Totalprosjektet",SUMIF('(1) Detaljerte budsjetter'!$E$20:$E$40,Sensitivitet!$B$41,'(1) Detaljerte budsjetter'!AH$20:AH$40)-SUMIF('(1) Detaljerte budsjetter'!$E$139:$E$158,Sensitivitet!$B$41,'(1) Detaljerte budsjetter'!AH$139:AH$158),))</f>
        <v>0</v>
      </c>
      <c r="AJ41" s="116">
        <f>IF($C$10="OMSØKT PROSJEKT",SUMIF('(1) Detaljerte budsjetter'!$E$20:$E$40,Sensitivitet!$B$41,'(1) Detaljerte budsjetter'!AI$20:AI$40),IF($C$10="Totalprosjektet",SUMIF('(1) Detaljerte budsjetter'!$E$20:$E$40,Sensitivitet!$B$41,'(1) Detaljerte budsjetter'!AI$20:AI$40)-SUMIF('(1) Detaljerte budsjetter'!$E$139:$E$158,Sensitivitet!$B$41,'(1) Detaljerte budsjetter'!AI$139:AI$158),))</f>
        <v>0</v>
      </c>
      <c r="AK41" s="116">
        <f>IF($C$10="OMSØKT PROSJEKT",SUMIF('(1) Detaljerte budsjetter'!$E$20:$E$40,Sensitivitet!$B$41,'(1) Detaljerte budsjetter'!AJ$20:AJ$40),IF($C$10="Totalprosjektet",SUMIF('(1) Detaljerte budsjetter'!$E$20:$E$40,Sensitivitet!$B$41,'(1) Detaljerte budsjetter'!AJ$20:AJ$40)-SUMIF('(1) Detaljerte budsjetter'!$E$139:$E$158,Sensitivitet!$B$41,'(1) Detaljerte budsjetter'!AJ$139:AJ$158),))</f>
        <v>0</v>
      </c>
      <c r="AL41" s="116">
        <f>IF($C$10="OMSØKT PROSJEKT",SUMIF('(1) Detaljerte budsjetter'!$E$20:$E$40,Sensitivitet!$B$41,'(1) Detaljerte budsjetter'!AK$20:AK$40),IF($C$10="Totalprosjektet",SUMIF('(1) Detaljerte budsjetter'!$E$20:$E$40,Sensitivitet!$B$41,'(1) Detaljerte budsjetter'!AK$20:AK$40)-SUMIF('(1) Detaljerte budsjetter'!$E$139:$E$158,Sensitivitet!$B$41,'(1) Detaljerte budsjetter'!AK$139:AK$158),))</f>
        <v>0</v>
      </c>
      <c r="AM41" s="116">
        <f>IF($C$10="OMSØKT PROSJEKT",SUMIF('(1) Detaljerte budsjetter'!$E$20:$E$40,Sensitivitet!$B$41,'(1) Detaljerte budsjetter'!AL$20:AL$40),IF($C$10="Totalprosjektet",SUMIF('(1) Detaljerte budsjetter'!$E$20:$E$40,Sensitivitet!$B$41,'(1) Detaljerte budsjetter'!AL$20:AL$40)-SUMIF('(1) Detaljerte budsjetter'!$E$139:$E$158,Sensitivitet!$B$41,'(1) Detaljerte budsjetter'!AL$139:AL$158),))</f>
        <v>0</v>
      </c>
      <c r="AN41" s="116">
        <f>IF($C$10="OMSØKT PROSJEKT",SUMIF('(1) Detaljerte budsjetter'!$E$20:$E$40,Sensitivitet!$B$41,'(1) Detaljerte budsjetter'!AM$20:AM$40),IF($C$10="Totalprosjektet",SUMIF('(1) Detaljerte budsjetter'!$E$20:$E$40,Sensitivitet!$B$41,'(1) Detaljerte budsjetter'!AM$20:AM$40)-SUMIF('(1) Detaljerte budsjetter'!$E$139:$E$158,Sensitivitet!$B$41,'(1) Detaljerte budsjetter'!AM$139:AM$158),))</f>
        <v>0</v>
      </c>
      <c r="AO41" s="116">
        <f>IF($C$10="OMSØKT PROSJEKT",SUMIF('(1) Detaljerte budsjetter'!$E$20:$E$40,Sensitivitet!$B$41,'(1) Detaljerte budsjetter'!AN$20:AN$40),IF($C$10="Totalprosjektet",SUMIF('(1) Detaljerte budsjetter'!$E$20:$E$40,Sensitivitet!$B$41,'(1) Detaljerte budsjetter'!AN$20:AN$40)-SUMIF('(1) Detaljerte budsjetter'!$E$139:$E$158,Sensitivitet!$B$41,'(1) Detaljerte budsjetter'!AN$139:AN$158),))</f>
        <v>0</v>
      </c>
      <c r="AP41" s="116">
        <f>IF($C$10="OMSØKT PROSJEKT",SUMIF('(1) Detaljerte budsjetter'!$E$20:$E$40,Sensitivitet!$B$41,'(1) Detaljerte budsjetter'!AO$20:AO$40),IF($C$10="Totalprosjektet",SUMIF('(1) Detaljerte budsjetter'!$E$20:$E$40,Sensitivitet!$B$41,'(1) Detaljerte budsjetter'!AO$20:AO$40)-SUMIF('(1) Detaljerte budsjetter'!$E$139:$E$158,Sensitivitet!$B$41,'(1) Detaljerte budsjetter'!AO$139:AO$158),))</f>
        <v>0</v>
      </c>
      <c r="AQ41" s="116">
        <f>IF($C$10="OMSØKT PROSJEKT",SUMIF('(1) Detaljerte budsjetter'!$E$20:$E$40,Sensitivitet!$B$41,'(1) Detaljerte budsjetter'!AP$20:AP$40),IF($C$10="Totalprosjektet",SUMIF('(1) Detaljerte budsjetter'!$E$20:$E$40,Sensitivitet!$B$41,'(1) Detaljerte budsjetter'!AP$20:AP$40)-SUMIF('(1) Detaljerte budsjetter'!$E$139:$E$158,Sensitivitet!$B$41,'(1) Detaljerte budsjetter'!AP$139:AP$158),))</f>
        <v>0</v>
      </c>
      <c r="AR41" s="116">
        <f>IF($C$10="OMSØKT PROSJEKT",SUMIF('(1) Detaljerte budsjetter'!$E$20:$E$40,Sensitivitet!$B$41,'(1) Detaljerte budsjetter'!AQ$20:AQ$40),IF($C$10="Totalprosjektet",SUMIF('(1) Detaljerte budsjetter'!$E$20:$E$40,Sensitivitet!$B$41,'(1) Detaljerte budsjetter'!AQ$20:AQ$40)-SUMIF('(1) Detaljerte budsjetter'!$E$139:$E$158,Sensitivitet!$B$41,'(1) Detaljerte budsjetter'!AQ$139:AQ$158),))</f>
        <v>0</v>
      </c>
      <c r="AS41" s="116">
        <f>IF($C$10="OMSØKT PROSJEKT",SUMIF('(1) Detaljerte budsjetter'!$E$20:$E$40,Sensitivitet!$B$41,'(1) Detaljerte budsjetter'!AR$20:AR$40),IF($C$10="Totalprosjektet",SUMIF('(1) Detaljerte budsjetter'!$E$20:$E$40,Sensitivitet!$B$41,'(1) Detaljerte budsjetter'!AR$20:AR$40)-SUMIF('(1) Detaljerte budsjetter'!$E$139:$E$158,Sensitivitet!$B$41,'(1) Detaljerte budsjetter'!AR$139:AR$158),))</f>
        <v>0</v>
      </c>
      <c r="AT41" s="116">
        <f>IF($C$10="OMSØKT PROSJEKT",SUMIF('(1) Detaljerte budsjetter'!$E$20:$E$40,Sensitivitet!$B$41,'(1) Detaljerte budsjetter'!AS$20:AS$40),IF($C$10="Totalprosjektet",SUMIF('(1) Detaljerte budsjetter'!$E$20:$E$40,Sensitivitet!$B$41,'(1) Detaljerte budsjetter'!AS$20:AS$40)-SUMIF('(1) Detaljerte budsjetter'!$E$139:$E$158,Sensitivitet!$B$41,'(1) Detaljerte budsjetter'!AS$139:AS$158),))</f>
        <v>0</v>
      </c>
      <c r="AU41" s="116">
        <f>IF($C$10="OMSØKT PROSJEKT",SUMIF('(1) Detaljerte budsjetter'!$E$20:$E$40,Sensitivitet!$B$41,'(1) Detaljerte budsjetter'!AT$20:AT$40),IF($C$10="Totalprosjektet",SUMIF('(1) Detaljerte budsjetter'!$E$20:$E$40,Sensitivitet!$B$41,'(1) Detaljerte budsjetter'!AT$20:AT$40)-SUMIF('(1) Detaljerte budsjetter'!$E$139:$E$158,Sensitivitet!$B$41,'(1) Detaljerte budsjetter'!AT$139:AT$158),))</f>
        <v>0</v>
      </c>
      <c r="AV41" s="116">
        <f>IF($C$10="OMSØKT PROSJEKT",SUMIF('(1) Detaljerte budsjetter'!$E$20:$E$40,Sensitivitet!$B$41,'(1) Detaljerte budsjetter'!AU$20:AU$40),IF($C$10="Totalprosjektet",SUMIF('(1) Detaljerte budsjetter'!$E$20:$E$40,Sensitivitet!$B$41,'(1) Detaljerte budsjetter'!AU$20:AU$40)-SUMIF('(1) Detaljerte budsjetter'!$E$139:$E$158,Sensitivitet!$B$41,'(1) Detaljerte budsjetter'!AU$139:AU$158),))</f>
        <v>0</v>
      </c>
    </row>
    <row r="42" spans="2:48" x14ac:dyDescent="0.3">
      <c r="B42" s="23"/>
      <c r="C42" s="117" t="s">
        <v>332</v>
      </c>
      <c r="D42" s="118" t="s">
        <v>333</v>
      </c>
      <c r="E42" s="119">
        <f>$C$13</f>
        <v>0</v>
      </c>
      <c r="G42" s="53">
        <v>3</v>
      </c>
      <c r="I42" s="116">
        <f t="shared" ref="I42:AV42" si="5">I41*(1+$E$42)</f>
        <v>0</v>
      </c>
      <c r="J42" s="116">
        <f t="shared" si="5"/>
        <v>0</v>
      </c>
      <c r="K42" s="116">
        <f t="shared" si="5"/>
        <v>0</v>
      </c>
      <c r="L42" s="116">
        <f t="shared" si="5"/>
        <v>0</v>
      </c>
      <c r="M42" s="116">
        <f t="shared" si="5"/>
        <v>0</v>
      </c>
      <c r="N42" s="116">
        <f t="shared" si="5"/>
        <v>0</v>
      </c>
      <c r="O42" s="116">
        <f t="shared" si="5"/>
        <v>0</v>
      </c>
      <c r="P42" s="116">
        <f t="shared" si="5"/>
        <v>0</v>
      </c>
      <c r="Q42" s="116">
        <f t="shared" si="5"/>
        <v>0</v>
      </c>
      <c r="R42" s="116">
        <f t="shared" si="5"/>
        <v>0</v>
      </c>
      <c r="S42" s="116">
        <f t="shared" si="5"/>
        <v>0</v>
      </c>
      <c r="T42" s="116">
        <f t="shared" si="5"/>
        <v>0</v>
      </c>
      <c r="U42" s="116">
        <f t="shared" si="5"/>
        <v>0</v>
      </c>
      <c r="V42" s="116">
        <f t="shared" si="5"/>
        <v>0</v>
      </c>
      <c r="W42" s="116">
        <f t="shared" si="5"/>
        <v>0</v>
      </c>
      <c r="X42" s="116">
        <f t="shared" si="5"/>
        <v>0</v>
      </c>
      <c r="Y42" s="116">
        <f t="shared" si="5"/>
        <v>0</v>
      </c>
      <c r="Z42" s="116">
        <f t="shared" si="5"/>
        <v>0</v>
      </c>
      <c r="AA42" s="116">
        <f t="shared" si="5"/>
        <v>0</v>
      </c>
      <c r="AB42" s="116">
        <f t="shared" si="5"/>
        <v>0</v>
      </c>
      <c r="AC42" s="116">
        <f t="shared" si="5"/>
        <v>0</v>
      </c>
      <c r="AD42" s="116">
        <f t="shared" si="5"/>
        <v>0</v>
      </c>
      <c r="AE42" s="116">
        <f t="shared" si="5"/>
        <v>0</v>
      </c>
      <c r="AF42" s="116">
        <f t="shared" si="5"/>
        <v>0</v>
      </c>
      <c r="AG42" s="116">
        <f t="shared" si="5"/>
        <v>0</v>
      </c>
      <c r="AH42" s="116">
        <f t="shared" si="5"/>
        <v>0</v>
      </c>
      <c r="AI42" s="116">
        <f t="shared" si="5"/>
        <v>0</v>
      </c>
      <c r="AJ42" s="116">
        <f t="shared" si="5"/>
        <v>0</v>
      </c>
      <c r="AK42" s="116">
        <f t="shared" si="5"/>
        <v>0</v>
      </c>
      <c r="AL42" s="116">
        <f t="shared" si="5"/>
        <v>0</v>
      </c>
      <c r="AM42" s="116">
        <f t="shared" si="5"/>
        <v>0</v>
      </c>
      <c r="AN42" s="116">
        <f t="shared" si="5"/>
        <v>0</v>
      </c>
      <c r="AO42" s="116">
        <f t="shared" si="5"/>
        <v>0</v>
      </c>
      <c r="AP42" s="116">
        <f t="shared" si="5"/>
        <v>0</v>
      </c>
      <c r="AQ42" s="116">
        <f t="shared" si="5"/>
        <v>0</v>
      </c>
      <c r="AR42" s="116">
        <f t="shared" si="5"/>
        <v>0</v>
      </c>
      <c r="AS42" s="116">
        <f t="shared" si="5"/>
        <v>0</v>
      </c>
      <c r="AT42" s="116">
        <f t="shared" si="5"/>
        <v>0</v>
      </c>
      <c r="AU42" s="116">
        <f t="shared" si="5"/>
        <v>0</v>
      </c>
      <c r="AV42" s="116">
        <f t="shared" si="5"/>
        <v>0</v>
      </c>
    </row>
    <row r="43" spans="2:48" x14ac:dyDescent="0.3">
      <c r="B43" s="23"/>
      <c r="C43" s="120" t="s">
        <v>334</v>
      </c>
      <c r="D43" s="118" t="s">
        <v>333</v>
      </c>
      <c r="E43" s="121"/>
      <c r="G43" s="53" t="s">
        <v>334</v>
      </c>
      <c r="I43" s="116">
        <f t="shared" ref="I43:AV43" si="6">I41*(1+$E$43)</f>
        <v>0</v>
      </c>
      <c r="J43" s="116">
        <f t="shared" si="6"/>
        <v>0</v>
      </c>
      <c r="K43" s="116">
        <f t="shared" si="6"/>
        <v>0</v>
      </c>
      <c r="L43" s="116">
        <f t="shared" si="6"/>
        <v>0</v>
      </c>
      <c r="M43" s="116">
        <f t="shared" si="6"/>
        <v>0</v>
      </c>
      <c r="N43" s="116">
        <f t="shared" si="6"/>
        <v>0</v>
      </c>
      <c r="O43" s="116">
        <f t="shared" si="6"/>
        <v>0</v>
      </c>
      <c r="P43" s="116">
        <f t="shared" si="6"/>
        <v>0</v>
      </c>
      <c r="Q43" s="116">
        <f t="shared" si="6"/>
        <v>0</v>
      </c>
      <c r="R43" s="116">
        <f t="shared" si="6"/>
        <v>0</v>
      </c>
      <c r="S43" s="116">
        <f t="shared" si="6"/>
        <v>0</v>
      </c>
      <c r="T43" s="116">
        <f t="shared" si="6"/>
        <v>0</v>
      </c>
      <c r="U43" s="116">
        <f t="shared" si="6"/>
        <v>0</v>
      </c>
      <c r="V43" s="116">
        <f t="shared" si="6"/>
        <v>0</v>
      </c>
      <c r="W43" s="116">
        <f t="shared" si="6"/>
        <v>0</v>
      </c>
      <c r="X43" s="116">
        <f t="shared" si="6"/>
        <v>0</v>
      </c>
      <c r="Y43" s="116">
        <f t="shared" si="6"/>
        <v>0</v>
      </c>
      <c r="Z43" s="116">
        <f t="shared" si="6"/>
        <v>0</v>
      </c>
      <c r="AA43" s="116">
        <f t="shared" si="6"/>
        <v>0</v>
      </c>
      <c r="AB43" s="116">
        <f t="shared" si="6"/>
        <v>0</v>
      </c>
      <c r="AC43" s="116">
        <f t="shared" si="6"/>
        <v>0</v>
      </c>
      <c r="AD43" s="116">
        <f t="shared" si="6"/>
        <v>0</v>
      </c>
      <c r="AE43" s="116">
        <f t="shared" si="6"/>
        <v>0</v>
      </c>
      <c r="AF43" s="116">
        <f t="shared" si="6"/>
        <v>0</v>
      </c>
      <c r="AG43" s="116">
        <f t="shared" si="6"/>
        <v>0</v>
      </c>
      <c r="AH43" s="116">
        <f t="shared" si="6"/>
        <v>0</v>
      </c>
      <c r="AI43" s="116">
        <f t="shared" si="6"/>
        <v>0</v>
      </c>
      <c r="AJ43" s="116">
        <f t="shared" si="6"/>
        <v>0</v>
      </c>
      <c r="AK43" s="116">
        <f t="shared" si="6"/>
        <v>0</v>
      </c>
      <c r="AL43" s="116">
        <f t="shared" si="6"/>
        <v>0</v>
      </c>
      <c r="AM43" s="116">
        <f t="shared" si="6"/>
        <v>0</v>
      </c>
      <c r="AN43" s="116">
        <f t="shared" si="6"/>
        <v>0</v>
      </c>
      <c r="AO43" s="116">
        <f t="shared" si="6"/>
        <v>0</v>
      </c>
      <c r="AP43" s="116">
        <f t="shared" si="6"/>
        <v>0</v>
      </c>
      <c r="AQ43" s="116">
        <f t="shared" si="6"/>
        <v>0</v>
      </c>
      <c r="AR43" s="116">
        <f t="shared" si="6"/>
        <v>0</v>
      </c>
      <c r="AS43" s="116">
        <f t="shared" si="6"/>
        <v>0</v>
      </c>
      <c r="AT43" s="116">
        <f t="shared" si="6"/>
        <v>0</v>
      </c>
      <c r="AU43" s="116">
        <f t="shared" si="6"/>
        <v>0</v>
      </c>
      <c r="AV43" s="116">
        <f t="shared" si="6"/>
        <v>0</v>
      </c>
    </row>
    <row r="44" spans="2:48" x14ac:dyDescent="0.3">
      <c r="B44" s="23"/>
      <c r="D44" s="118"/>
      <c r="G44" s="5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 spans="2:48" x14ac:dyDescent="0.3">
      <c r="B45" s="114" t="s">
        <v>338</v>
      </c>
      <c r="C45" s="115" t="s">
        <v>331</v>
      </c>
      <c r="D45" s="122"/>
      <c r="E45" s="9"/>
      <c r="F45" s="9"/>
      <c r="G45" s="123"/>
      <c r="I45" s="116">
        <f>IF($C$10="OMSØKT PROSJEKT",SUMIF('(1) Detaljerte budsjetter'!$E$20:$E$40,Sensitivitet!$B$45,'(1) Detaljerte budsjetter'!H$20:H$40),IF($C$10="Totalprosjektet",SUMIF('(1) Detaljerte budsjetter'!$E$20:$E$40,Sensitivitet!$B$45,'(1) Detaljerte budsjetter'!H$20:H$40)-SUMIF('(1) Detaljerte budsjetter'!$E$139:$E$158,Sensitivitet!$B$45,'(1) Detaljerte budsjetter'!H$139:H$158),))</f>
        <v>0</v>
      </c>
      <c r="J45" s="116">
        <f>IF($C$10="OMSØKT PROSJEKT",SUMIF('(1) Detaljerte budsjetter'!$E$20:$E$40,Sensitivitet!$B$45,'(1) Detaljerte budsjetter'!I$20:I$40),IF($C$10="Totalprosjektet",SUMIF('(1) Detaljerte budsjetter'!$E$20:$E$40,Sensitivitet!$B$45,'(1) Detaljerte budsjetter'!I$20:I$40)-SUMIF('(1) Detaljerte budsjetter'!$E$139:$E$158,Sensitivitet!$B$45,'(1) Detaljerte budsjetter'!I$139:I$158),))</f>
        <v>0</v>
      </c>
      <c r="K45" s="116">
        <f>IF($C$10="OMSØKT PROSJEKT",SUMIF('(1) Detaljerte budsjetter'!$E$20:$E$40,Sensitivitet!$B$45,'(1) Detaljerte budsjetter'!J$20:J$40),IF($C$10="Totalprosjektet",SUMIF('(1) Detaljerte budsjetter'!$E$20:$E$40,Sensitivitet!$B$45,'(1) Detaljerte budsjetter'!J$20:J$40)-SUMIF('(1) Detaljerte budsjetter'!$E$139:$E$158,Sensitivitet!$B$45,'(1) Detaljerte budsjetter'!J$139:J$158),))</f>
        <v>0</v>
      </c>
      <c r="L45" s="116">
        <f>IF($C$10="OMSØKT PROSJEKT",SUMIF('(1) Detaljerte budsjetter'!$E$20:$E$40,Sensitivitet!$B$45,'(1) Detaljerte budsjetter'!K$20:K$40),IF($C$10="Totalprosjektet",SUMIF('(1) Detaljerte budsjetter'!$E$20:$E$40,Sensitivitet!$B$45,'(1) Detaljerte budsjetter'!K$20:K$40)-SUMIF('(1) Detaljerte budsjetter'!$E$139:$E$158,Sensitivitet!$B$45,'(1) Detaljerte budsjetter'!K$139:K$158),))</f>
        <v>0</v>
      </c>
      <c r="M45" s="116">
        <f>IF($C$10="OMSØKT PROSJEKT",SUMIF('(1) Detaljerte budsjetter'!$E$20:$E$40,Sensitivitet!$B$45,'(1) Detaljerte budsjetter'!L$20:L$40),IF($C$10="Totalprosjektet",SUMIF('(1) Detaljerte budsjetter'!$E$20:$E$40,Sensitivitet!$B$45,'(1) Detaljerte budsjetter'!L$20:L$40)-SUMIF('(1) Detaljerte budsjetter'!$E$139:$E$158,Sensitivitet!$B$45,'(1) Detaljerte budsjetter'!L$139:L$158),))</f>
        <v>0</v>
      </c>
      <c r="N45" s="116">
        <f>IF($C$10="OMSØKT PROSJEKT",SUMIF('(1) Detaljerte budsjetter'!$E$20:$E$40,Sensitivitet!$B$45,'(1) Detaljerte budsjetter'!M$20:M$40),IF($C$10="Totalprosjektet",SUMIF('(1) Detaljerte budsjetter'!$E$20:$E$40,Sensitivitet!$B$45,'(1) Detaljerte budsjetter'!M$20:M$40)-SUMIF('(1) Detaljerte budsjetter'!$E$139:$E$158,Sensitivitet!$B$45,'(1) Detaljerte budsjetter'!M$139:M$158),))</f>
        <v>0</v>
      </c>
      <c r="O45" s="116">
        <f>IF($C$10="OMSØKT PROSJEKT",SUMIF('(1) Detaljerte budsjetter'!$E$20:$E$40,Sensitivitet!$B$45,'(1) Detaljerte budsjetter'!N$20:N$40),IF($C$10="Totalprosjektet",SUMIF('(1) Detaljerte budsjetter'!$E$20:$E$40,Sensitivitet!$B$45,'(1) Detaljerte budsjetter'!N$20:N$40)-SUMIF('(1) Detaljerte budsjetter'!$E$139:$E$158,Sensitivitet!$B$45,'(1) Detaljerte budsjetter'!N$139:N$158),))</f>
        <v>0</v>
      </c>
      <c r="P45" s="116">
        <f>IF($C$10="OMSØKT PROSJEKT",SUMIF('(1) Detaljerte budsjetter'!$E$20:$E$40,Sensitivitet!$B$45,'(1) Detaljerte budsjetter'!O$20:O$40),IF($C$10="Totalprosjektet",SUMIF('(1) Detaljerte budsjetter'!$E$20:$E$40,Sensitivitet!$B$45,'(1) Detaljerte budsjetter'!O$20:O$40)-SUMIF('(1) Detaljerte budsjetter'!$E$139:$E$158,Sensitivitet!$B$45,'(1) Detaljerte budsjetter'!O$139:O$158),))</f>
        <v>0</v>
      </c>
      <c r="Q45" s="116">
        <f>IF($C$10="OMSØKT PROSJEKT",SUMIF('(1) Detaljerte budsjetter'!$E$20:$E$40,Sensitivitet!$B$45,'(1) Detaljerte budsjetter'!P$20:P$40),IF($C$10="Totalprosjektet",SUMIF('(1) Detaljerte budsjetter'!$E$20:$E$40,Sensitivitet!$B$45,'(1) Detaljerte budsjetter'!P$20:P$40)-SUMIF('(1) Detaljerte budsjetter'!$E$139:$E$158,Sensitivitet!$B$45,'(1) Detaljerte budsjetter'!P$139:P$158),))</f>
        <v>0</v>
      </c>
      <c r="R45" s="116">
        <f>IF($C$10="OMSØKT PROSJEKT",SUMIF('(1) Detaljerte budsjetter'!$E$20:$E$40,Sensitivitet!$B$45,'(1) Detaljerte budsjetter'!Q$20:Q$40),IF($C$10="Totalprosjektet",SUMIF('(1) Detaljerte budsjetter'!$E$20:$E$40,Sensitivitet!$B$45,'(1) Detaljerte budsjetter'!Q$20:Q$40)-SUMIF('(1) Detaljerte budsjetter'!$E$139:$E$158,Sensitivitet!$B$45,'(1) Detaljerte budsjetter'!Q$139:Q$158),))</f>
        <v>0</v>
      </c>
      <c r="S45" s="116">
        <f>IF($C$10="OMSØKT PROSJEKT",SUMIF('(1) Detaljerte budsjetter'!$E$20:$E$40,Sensitivitet!$B$45,'(1) Detaljerte budsjetter'!R$20:R$40),IF($C$10="Totalprosjektet",SUMIF('(1) Detaljerte budsjetter'!$E$20:$E$40,Sensitivitet!$B$45,'(1) Detaljerte budsjetter'!R$20:R$40)-SUMIF('(1) Detaljerte budsjetter'!$E$139:$E$158,Sensitivitet!$B$45,'(1) Detaljerte budsjetter'!R$139:R$158),))</f>
        <v>0</v>
      </c>
      <c r="T45" s="116">
        <f>IF($C$10="OMSØKT PROSJEKT",SUMIF('(1) Detaljerte budsjetter'!$E$20:$E$40,Sensitivitet!$B$45,'(1) Detaljerte budsjetter'!S$20:S$40),IF($C$10="Totalprosjektet",SUMIF('(1) Detaljerte budsjetter'!$E$20:$E$40,Sensitivitet!$B$45,'(1) Detaljerte budsjetter'!S$20:S$40)-SUMIF('(1) Detaljerte budsjetter'!$E$139:$E$158,Sensitivitet!$B$45,'(1) Detaljerte budsjetter'!S$139:S$158),))</f>
        <v>0</v>
      </c>
      <c r="U45" s="116">
        <f>IF($C$10="OMSØKT PROSJEKT",SUMIF('(1) Detaljerte budsjetter'!$E$20:$E$40,Sensitivitet!$B$45,'(1) Detaljerte budsjetter'!T$20:T$40),IF($C$10="Totalprosjektet",SUMIF('(1) Detaljerte budsjetter'!$E$20:$E$40,Sensitivitet!$B$45,'(1) Detaljerte budsjetter'!T$20:T$40)-SUMIF('(1) Detaljerte budsjetter'!$E$139:$E$158,Sensitivitet!$B$45,'(1) Detaljerte budsjetter'!T$139:T$158),))</f>
        <v>0</v>
      </c>
      <c r="V45" s="116">
        <f>IF($C$10="OMSØKT PROSJEKT",SUMIF('(1) Detaljerte budsjetter'!$E$20:$E$40,Sensitivitet!$B$45,'(1) Detaljerte budsjetter'!U$20:U$40),IF($C$10="Totalprosjektet",SUMIF('(1) Detaljerte budsjetter'!$E$20:$E$40,Sensitivitet!$B$45,'(1) Detaljerte budsjetter'!U$20:U$40)-SUMIF('(1) Detaljerte budsjetter'!$E$139:$E$158,Sensitivitet!$B$45,'(1) Detaljerte budsjetter'!U$139:U$158),))</f>
        <v>0</v>
      </c>
      <c r="W45" s="116">
        <f>IF($C$10="OMSØKT PROSJEKT",SUMIF('(1) Detaljerte budsjetter'!$E$20:$E$40,Sensitivitet!$B$45,'(1) Detaljerte budsjetter'!V$20:V$40),IF($C$10="Totalprosjektet",SUMIF('(1) Detaljerte budsjetter'!$E$20:$E$40,Sensitivitet!$B$45,'(1) Detaljerte budsjetter'!V$20:V$40)-SUMIF('(1) Detaljerte budsjetter'!$E$139:$E$158,Sensitivitet!$B$45,'(1) Detaljerte budsjetter'!V$139:V$158),))</f>
        <v>0</v>
      </c>
      <c r="X45" s="116">
        <f>IF($C$10="OMSØKT PROSJEKT",SUMIF('(1) Detaljerte budsjetter'!$E$20:$E$40,Sensitivitet!$B$45,'(1) Detaljerte budsjetter'!W$20:W$40),IF($C$10="Totalprosjektet",SUMIF('(1) Detaljerte budsjetter'!$E$20:$E$40,Sensitivitet!$B$45,'(1) Detaljerte budsjetter'!W$20:W$40)-SUMIF('(1) Detaljerte budsjetter'!$E$139:$E$158,Sensitivitet!$B$45,'(1) Detaljerte budsjetter'!W$139:W$158),))</f>
        <v>0</v>
      </c>
      <c r="Y45" s="116">
        <f>IF($C$10="OMSØKT PROSJEKT",SUMIF('(1) Detaljerte budsjetter'!$E$20:$E$40,Sensitivitet!$B$45,'(1) Detaljerte budsjetter'!X$20:X$40),IF($C$10="Totalprosjektet",SUMIF('(1) Detaljerte budsjetter'!$E$20:$E$40,Sensitivitet!$B$45,'(1) Detaljerte budsjetter'!X$20:X$40)-SUMIF('(1) Detaljerte budsjetter'!$E$139:$E$158,Sensitivitet!$B$45,'(1) Detaljerte budsjetter'!X$139:X$158),))</f>
        <v>0</v>
      </c>
      <c r="Z45" s="116">
        <f>IF($C$10="OMSØKT PROSJEKT",SUMIF('(1) Detaljerte budsjetter'!$E$20:$E$40,Sensitivitet!$B$45,'(1) Detaljerte budsjetter'!Y$20:Y$40),IF($C$10="Totalprosjektet",SUMIF('(1) Detaljerte budsjetter'!$E$20:$E$40,Sensitivitet!$B$45,'(1) Detaljerte budsjetter'!Y$20:Y$40)-SUMIF('(1) Detaljerte budsjetter'!$E$139:$E$158,Sensitivitet!$B$45,'(1) Detaljerte budsjetter'!Y$139:Y$158),))</f>
        <v>0</v>
      </c>
      <c r="AA45" s="116">
        <f>IF($C$10="OMSØKT PROSJEKT",SUMIF('(1) Detaljerte budsjetter'!$E$20:$E$40,Sensitivitet!$B$45,'(1) Detaljerte budsjetter'!Z$20:Z$40),IF($C$10="Totalprosjektet",SUMIF('(1) Detaljerte budsjetter'!$E$20:$E$40,Sensitivitet!$B$45,'(1) Detaljerte budsjetter'!Z$20:Z$40)-SUMIF('(1) Detaljerte budsjetter'!$E$139:$E$158,Sensitivitet!$B$45,'(1) Detaljerte budsjetter'!Z$139:Z$158),))</f>
        <v>0</v>
      </c>
      <c r="AB45" s="116">
        <f>IF($C$10="OMSØKT PROSJEKT",SUMIF('(1) Detaljerte budsjetter'!$E$20:$E$40,Sensitivitet!$B$45,'(1) Detaljerte budsjetter'!AA$20:AA$40),IF($C$10="Totalprosjektet",SUMIF('(1) Detaljerte budsjetter'!$E$20:$E$40,Sensitivitet!$B$45,'(1) Detaljerte budsjetter'!AA$20:AA$40)-SUMIF('(1) Detaljerte budsjetter'!$E$139:$E$158,Sensitivitet!$B$45,'(1) Detaljerte budsjetter'!AA$139:AA$158),))</f>
        <v>0</v>
      </c>
      <c r="AC45" s="116">
        <f>IF($C$10="OMSØKT PROSJEKT",SUMIF('(1) Detaljerte budsjetter'!$E$20:$E$40,Sensitivitet!$B$45,'(1) Detaljerte budsjetter'!AB$20:AB$40),IF($C$10="Totalprosjektet",SUMIF('(1) Detaljerte budsjetter'!$E$20:$E$40,Sensitivitet!$B$45,'(1) Detaljerte budsjetter'!AB$20:AB$40)-SUMIF('(1) Detaljerte budsjetter'!$E$139:$E$158,Sensitivitet!$B$45,'(1) Detaljerte budsjetter'!AB$139:AB$158),))</f>
        <v>0</v>
      </c>
      <c r="AD45" s="116">
        <f>IF($C$10="OMSØKT PROSJEKT",SUMIF('(1) Detaljerte budsjetter'!$E$20:$E$40,Sensitivitet!$B$45,'(1) Detaljerte budsjetter'!AC$20:AC$40),IF($C$10="Totalprosjektet",SUMIF('(1) Detaljerte budsjetter'!$E$20:$E$40,Sensitivitet!$B$45,'(1) Detaljerte budsjetter'!AC$20:AC$40)-SUMIF('(1) Detaljerte budsjetter'!$E$139:$E$158,Sensitivitet!$B$45,'(1) Detaljerte budsjetter'!AC$139:AC$158),))</f>
        <v>0</v>
      </c>
      <c r="AE45" s="116">
        <f>IF($C$10="OMSØKT PROSJEKT",SUMIF('(1) Detaljerte budsjetter'!$E$20:$E$40,Sensitivitet!$B$45,'(1) Detaljerte budsjetter'!AD$20:AD$40),IF($C$10="Totalprosjektet",SUMIF('(1) Detaljerte budsjetter'!$E$20:$E$40,Sensitivitet!$B$45,'(1) Detaljerte budsjetter'!AD$20:AD$40)-SUMIF('(1) Detaljerte budsjetter'!$E$139:$E$158,Sensitivitet!$B$45,'(1) Detaljerte budsjetter'!AD$139:AD$158),))</f>
        <v>0</v>
      </c>
      <c r="AF45" s="116">
        <f>IF($C$10="OMSØKT PROSJEKT",SUMIF('(1) Detaljerte budsjetter'!$E$20:$E$40,Sensitivitet!$B$45,'(1) Detaljerte budsjetter'!AE$20:AE$40),IF($C$10="Totalprosjektet",SUMIF('(1) Detaljerte budsjetter'!$E$20:$E$40,Sensitivitet!$B$45,'(1) Detaljerte budsjetter'!AE$20:AE$40)-SUMIF('(1) Detaljerte budsjetter'!$E$139:$E$158,Sensitivitet!$B$45,'(1) Detaljerte budsjetter'!AE$139:AE$158),))</f>
        <v>0</v>
      </c>
      <c r="AG45" s="116">
        <f>IF($C$10="OMSØKT PROSJEKT",SUMIF('(1) Detaljerte budsjetter'!$E$20:$E$40,Sensitivitet!$B$45,'(1) Detaljerte budsjetter'!AF$20:AF$40),IF($C$10="Totalprosjektet",SUMIF('(1) Detaljerte budsjetter'!$E$20:$E$40,Sensitivitet!$B$45,'(1) Detaljerte budsjetter'!AF$20:AF$40)-SUMIF('(1) Detaljerte budsjetter'!$E$139:$E$158,Sensitivitet!$B$45,'(1) Detaljerte budsjetter'!AF$139:AF$158),))</f>
        <v>0</v>
      </c>
      <c r="AH45" s="116">
        <f>IF($C$10="OMSØKT PROSJEKT",SUMIF('(1) Detaljerte budsjetter'!$E$20:$E$40,Sensitivitet!$B$45,'(1) Detaljerte budsjetter'!AG$20:AG$40),IF($C$10="Totalprosjektet",SUMIF('(1) Detaljerte budsjetter'!$E$20:$E$40,Sensitivitet!$B$45,'(1) Detaljerte budsjetter'!AG$20:AG$40)-SUMIF('(1) Detaljerte budsjetter'!$E$139:$E$158,Sensitivitet!$B$45,'(1) Detaljerte budsjetter'!AG$139:AG$158),))</f>
        <v>0</v>
      </c>
      <c r="AI45" s="116">
        <f>IF($C$10="OMSØKT PROSJEKT",SUMIF('(1) Detaljerte budsjetter'!$E$20:$E$40,Sensitivitet!$B$45,'(1) Detaljerte budsjetter'!AH$20:AH$40),IF($C$10="Totalprosjektet",SUMIF('(1) Detaljerte budsjetter'!$E$20:$E$40,Sensitivitet!$B$45,'(1) Detaljerte budsjetter'!AH$20:AH$40)-SUMIF('(1) Detaljerte budsjetter'!$E$139:$E$158,Sensitivitet!$B$45,'(1) Detaljerte budsjetter'!AH$139:AH$158),))</f>
        <v>0</v>
      </c>
      <c r="AJ45" s="116">
        <f>IF($C$10="OMSØKT PROSJEKT",SUMIF('(1) Detaljerte budsjetter'!$E$20:$E$40,Sensitivitet!$B$45,'(1) Detaljerte budsjetter'!AI$20:AI$40),IF($C$10="Totalprosjektet",SUMIF('(1) Detaljerte budsjetter'!$E$20:$E$40,Sensitivitet!$B$45,'(1) Detaljerte budsjetter'!AI$20:AI$40)-SUMIF('(1) Detaljerte budsjetter'!$E$139:$E$158,Sensitivitet!$B$45,'(1) Detaljerte budsjetter'!AI$139:AI$158),))</f>
        <v>0</v>
      </c>
      <c r="AK45" s="116">
        <f>IF($C$10="OMSØKT PROSJEKT",SUMIF('(1) Detaljerte budsjetter'!$E$20:$E$40,Sensitivitet!$B$45,'(1) Detaljerte budsjetter'!AJ$20:AJ$40),IF($C$10="Totalprosjektet",SUMIF('(1) Detaljerte budsjetter'!$E$20:$E$40,Sensitivitet!$B$45,'(1) Detaljerte budsjetter'!AJ$20:AJ$40)-SUMIF('(1) Detaljerte budsjetter'!$E$139:$E$158,Sensitivitet!$B$45,'(1) Detaljerte budsjetter'!AJ$139:AJ$158),))</f>
        <v>0</v>
      </c>
      <c r="AL45" s="116">
        <f>IF($C$10="OMSØKT PROSJEKT",SUMIF('(1) Detaljerte budsjetter'!$E$20:$E$40,Sensitivitet!$B$45,'(1) Detaljerte budsjetter'!AK$20:AK$40),IF($C$10="Totalprosjektet",SUMIF('(1) Detaljerte budsjetter'!$E$20:$E$40,Sensitivitet!$B$45,'(1) Detaljerte budsjetter'!AK$20:AK$40)-SUMIF('(1) Detaljerte budsjetter'!$E$139:$E$158,Sensitivitet!$B$45,'(1) Detaljerte budsjetter'!AK$139:AK$158),))</f>
        <v>0</v>
      </c>
      <c r="AM45" s="116">
        <f>IF($C$10="OMSØKT PROSJEKT",SUMIF('(1) Detaljerte budsjetter'!$E$20:$E$40,Sensitivitet!$B$45,'(1) Detaljerte budsjetter'!AL$20:AL$40),IF($C$10="Totalprosjektet",SUMIF('(1) Detaljerte budsjetter'!$E$20:$E$40,Sensitivitet!$B$45,'(1) Detaljerte budsjetter'!AL$20:AL$40)-SUMIF('(1) Detaljerte budsjetter'!$E$139:$E$158,Sensitivitet!$B$45,'(1) Detaljerte budsjetter'!AL$139:AL$158),))</f>
        <v>0</v>
      </c>
      <c r="AN45" s="116">
        <f>IF($C$10="OMSØKT PROSJEKT",SUMIF('(1) Detaljerte budsjetter'!$E$20:$E$40,Sensitivitet!$B$45,'(1) Detaljerte budsjetter'!AM$20:AM$40),IF($C$10="Totalprosjektet",SUMIF('(1) Detaljerte budsjetter'!$E$20:$E$40,Sensitivitet!$B$45,'(1) Detaljerte budsjetter'!AM$20:AM$40)-SUMIF('(1) Detaljerte budsjetter'!$E$139:$E$158,Sensitivitet!$B$45,'(1) Detaljerte budsjetter'!AM$139:AM$158),))</f>
        <v>0</v>
      </c>
      <c r="AO45" s="116">
        <f>IF($C$10="OMSØKT PROSJEKT",SUMIF('(1) Detaljerte budsjetter'!$E$20:$E$40,Sensitivitet!$B$45,'(1) Detaljerte budsjetter'!AN$20:AN$40),IF($C$10="Totalprosjektet",SUMIF('(1) Detaljerte budsjetter'!$E$20:$E$40,Sensitivitet!$B$45,'(1) Detaljerte budsjetter'!AN$20:AN$40)-SUMIF('(1) Detaljerte budsjetter'!$E$139:$E$158,Sensitivitet!$B$45,'(1) Detaljerte budsjetter'!AN$139:AN$158),))</f>
        <v>0</v>
      </c>
      <c r="AP45" s="116">
        <f>IF($C$10="OMSØKT PROSJEKT",SUMIF('(1) Detaljerte budsjetter'!$E$20:$E$40,Sensitivitet!$B$45,'(1) Detaljerte budsjetter'!AO$20:AO$40),IF($C$10="Totalprosjektet",SUMIF('(1) Detaljerte budsjetter'!$E$20:$E$40,Sensitivitet!$B$45,'(1) Detaljerte budsjetter'!AO$20:AO$40)-SUMIF('(1) Detaljerte budsjetter'!$E$139:$E$158,Sensitivitet!$B$45,'(1) Detaljerte budsjetter'!AO$139:AO$158),))</f>
        <v>0</v>
      </c>
      <c r="AQ45" s="116">
        <f>IF($C$10="OMSØKT PROSJEKT",SUMIF('(1) Detaljerte budsjetter'!$E$20:$E$40,Sensitivitet!$B$45,'(1) Detaljerte budsjetter'!AP$20:AP$40),IF($C$10="Totalprosjektet",SUMIF('(1) Detaljerte budsjetter'!$E$20:$E$40,Sensitivitet!$B$45,'(1) Detaljerte budsjetter'!AP$20:AP$40)-SUMIF('(1) Detaljerte budsjetter'!$E$139:$E$158,Sensitivitet!$B$45,'(1) Detaljerte budsjetter'!AP$139:AP$158),))</f>
        <v>0</v>
      </c>
      <c r="AR45" s="116">
        <f>IF($C$10="OMSØKT PROSJEKT",SUMIF('(1) Detaljerte budsjetter'!$E$20:$E$40,Sensitivitet!$B$45,'(1) Detaljerte budsjetter'!AQ$20:AQ$40),IF($C$10="Totalprosjektet",SUMIF('(1) Detaljerte budsjetter'!$E$20:$E$40,Sensitivitet!$B$45,'(1) Detaljerte budsjetter'!AQ$20:AQ$40)-SUMIF('(1) Detaljerte budsjetter'!$E$139:$E$158,Sensitivitet!$B$45,'(1) Detaljerte budsjetter'!AQ$139:AQ$158),))</f>
        <v>0</v>
      </c>
      <c r="AS45" s="116">
        <f>IF($C$10="OMSØKT PROSJEKT",SUMIF('(1) Detaljerte budsjetter'!$E$20:$E$40,Sensitivitet!$B$45,'(1) Detaljerte budsjetter'!AR$20:AR$40),IF($C$10="Totalprosjektet",SUMIF('(1) Detaljerte budsjetter'!$E$20:$E$40,Sensitivitet!$B$45,'(1) Detaljerte budsjetter'!AR$20:AR$40)-SUMIF('(1) Detaljerte budsjetter'!$E$139:$E$158,Sensitivitet!$B$45,'(1) Detaljerte budsjetter'!AR$139:AR$158),))</f>
        <v>0</v>
      </c>
      <c r="AT45" s="116">
        <f>IF($C$10="OMSØKT PROSJEKT",SUMIF('(1) Detaljerte budsjetter'!$E$20:$E$40,Sensitivitet!$B$45,'(1) Detaljerte budsjetter'!AS$20:AS$40),IF($C$10="Totalprosjektet",SUMIF('(1) Detaljerte budsjetter'!$E$20:$E$40,Sensitivitet!$B$45,'(1) Detaljerte budsjetter'!AS$20:AS$40)-SUMIF('(1) Detaljerte budsjetter'!$E$139:$E$158,Sensitivitet!$B$45,'(1) Detaljerte budsjetter'!AS$139:AS$158),))</f>
        <v>0</v>
      </c>
      <c r="AU45" s="116">
        <f>IF($C$10="OMSØKT PROSJEKT",SUMIF('(1) Detaljerte budsjetter'!$E$20:$E$40,Sensitivitet!$B$45,'(1) Detaljerte budsjetter'!AT$20:AT$40),IF($C$10="Totalprosjektet",SUMIF('(1) Detaljerte budsjetter'!$E$20:$E$40,Sensitivitet!$B$45,'(1) Detaljerte budsjetter'!AT$20:AT$40)-SUMIF('(1) Detaljerte budsjetter'!$E$139:$E$158,Sensitivitet!$B$45,'(1) Detaljerte budsjetter'!AT$139:AT$158),))</f>
        <v>0</v>
      </c>
      <c r="AV45" s="116">
        <f>IF($C$10="OMSØKT PROSJEKT",SUMIF('(1) Detaljerte budsjetter'!$E$20:$E$40,Sensitivitet!$B$45,'(1) Detaljerte budsjetter'!AU$20:AU$40),IF($C$10="Totalprosjektet",SUMIF('(1) Detaljerte budsjetter'!$E$20:$E$40,Sensitivitet!$B$45,'(1) Detaljerte budsjetter'!AU$20:AU$40)-SUMIF('(1) Detaljerte budsjetter'!$E$139:$E$158,Sensitivitet!$B$45,'(1) Detaljerte budsjetter'!AU$139:AU$158),))</f>
        <v>0</v>
      </c>
    </row>
    <row r="46" spans="2:48" x14ac:dyDescent="0.3">
      <c r="B46" s="23"/>
      <c r="C46" s="117" t="s">
        <v>332</v>
      </c>
      <c r="D46" s="118" t="s">
        <v>333</v>
      </c>
      <c r="E46" s="119">
        <f>$C$13</f>
        <v>0</v>
      </c>
      <c r="G46" s="53">
        <v>4</v>
      </c>
      <c r="I46" s="116">
        <f t="shared" ref="I46:AV46" si="7">I45*(1+$E$46)</f>
        <v>0</v>
      </c>
      <c r="J46" s="116">
        <f t="shared" si="7"/>
        <v>0</v>
      </c>
      <c r="K46" s="116">
        <f t="shared" si="7"/>
        <v>0</v>
      </c>
      <c r="L46" s="116">
        <f t="shared" si="7"/>
        <v>0</v>
      </c>
      <c r="M46" s="116">
        <f t="shared" si="7"/>
        <v>0</v>
      </c>
      <c r="N46" s="116">
        <f t="shared" si="7"/>
        <v>0</v>
      </c>
      <c r="O46" s="116">
        <f t="shared" si="7"/>
        <v>0</v>
      </c>
      <c r="P46" s="116">
        <f t="shared" si="7"/>
        <v>0</v>
      </c>
      <c r="Q46" s="116">
        <f t="shared" si="7"/>
        <v>0</v>
      </c>
      <c r="R46" s="116">
        <f t="shared" si="7"/>
        <v>0</v>
      </c>
      <c r="S46" s="116">
        <f t="shared" si="7"/>
        <v>0</v>
      </c>
      <c r="T46" s="116">
        <f t="shared" si="7"/>
        <v>0</v>
      </c>
      <c r="U46" s="116">
        <f t="shared" si="7"/>
        <v>0</v>
      </c>
      <c r="V46" s="116">
        <f t="shared" si="7"/>
        <v>0</v>
      </c>
      <c r="W46" s="116">
        <f t="shared" si="7"/>
        <v>0</v>
      </c>
      <c r="X46" s="116">
        <f t="shared" si="7"/>
        <v>0</v>
      </c>
      <c r="Y46" s="116">
        <f t="shared" si="7"/>
        <v>0</v>
      </c>
      <c r="Z46" s="116">
        <f t="shared" si="7"/>
        <v>0</v>
      </c>
      <c r="AA46" s="116">
        <f t="shared" si="7"/>
        <v>0</v>
      </c>
      <c r="AB46" s="116">
        <f t="shared" si="7"/>
        <v>0</v>
      </c>
      <c r="AC46" s="116">
        <f t="shared" si="7"/>
        <v>0</v>
      </c>
      <c r="AD46" s="116">
        <f t="shared" si="7"/>
        <v>0</v>
      </c>
      <c r="AE46" s="116">
        <f t="shared" si="7"/>
        <v>0</v>
      </c>
      <c r="AF46" s="116">
        <f t="shared" si="7"/>
        <v>0</v>
      </c>
      <c r="AG46" s="116">
        <f t="shared" si="7"/>
        <v>0</v>
      </c>
      <c r="AH46" s="116">
        <f t="shared" si="7"/>
        <v>0</v>
      </c>
      <c r="AI46" s="116">
        <f t="shared" si="7"/>
        <v>0</v>
      </c>
      <c r="AJ46" s="116">
        <f t="shared" si="7"/>
        <v>0</v>
      </c>
      <c r="AK46" s="116">
        <f t="shared" si="7"/>
        <v>0</v>
      </c>
      <c r="AL46" s="116">
        <f t="shared" si="7"/>
        <v>0</v>
      </c>
      <c r="AM46" s="116">
        <f t="shared" si="7"/>
        <v>0</v>
      </c>
      <c r="AN46" s="116">
        <f t="shared" si="7"/>
        <v>0</v>
      </c>
      <c r="AO46" s="116">
        <f t="shared" si="7"/>
        <v>0</v>
      </c>
      <c r="AP46" s="116">
        <f t="shared" si="7"/>
        <v>0</v>
      </c>
      <c r="AQ46" s="116">
        <f t="shared" si="7"/>
        <v>0</v>
      </c>
      <c r="AR46" s="116">
        <f t="shared" si="7"/>
        <v>0</v>
      </c>
      <c r="AS46" s="116">
        <f t="shared" si="7"/>
        <v>0</v>
      </c>
      <c r="AT46" s="116">
        <f t="shared" si="7"/>
        <v>0</v>
      </c>
      <c r="AU46" s="116">
        <f t="shared" si="7"/>
        <v>0</v>
      </c>
      <c r="AV46" s="116">
        <f t="shared" si="7"/>
        <v>0</v>
      </c>
    </row>
    <row r="47" spans="2:48" x14ac:dyDescent="0.3">
      <c r="B47" s="23"/>
      <c r="C47" s="120" t="s">
        <v>334</v>
      </c>
      <c r="D47" s="118" t="s">
        <v>333</v>
      </c>
      <c r="E47" s="121"/>
      <c r="G47" s="53" t="s">
        <v>334</v>
      </c>
      <c r="I47" s="116">
        <f t="shared" ref="I47:AV47" si="8">I45*(1+$E$47)</f>
        <v>0</v>
      </c>
      <c r="J47" s="116">
        <f t="shared" si="8"/>
        <v>0</v>
      </c>
      <c r="K47" s="116">
        <f t="shared" si="8"/>
        <v>0</v>
      </c>
      <c r="L47" s="116">
        <f t="shared" si="8"/>
        <v>0</v>
      </c>
      <c r="M47" s="116">
        <f t="shared" si="8"/>
        <v>0</v>
      </c>
      <c r="N47" s="116">
        <f t="shared" si="8"/>
        <v>0</v>
      </c>
      <c r="O47" s="116">
        <f t="shared" si="8"/>
        <v>0</v>
      </c>
      <c r="P47" s="116">
        <f t="shared" si="8"/>
        <v>0</v>
      </c>
      <c r="Q47" s="116">
        <f t="shared" si="8"/>
        <v>0</v>
      </c>
      <c r="R47" s="116">
        <f t="shared" si="8"/>
        <v>0</v>
      </c>
      <c r="S47" s="116">
        <f t="shared" si="8"/>
        <v>0</v>
      </c>
      <c r="T47" s="116">
        <f t="shared" si="8"/>
        <v>0</v>
      </c>
      <c r="U47" s="116">
        <f t="shared" si="8"/>
        <v>0</v>
      </c>
      <c r="V47" s="116">
        <f t="shared" si="8"/>
        <v>0</v>
      </c>
      <c r="W47" s="116">
        <f t="shared" si="8"/>
        <v>0</v>
      </c>
      <c r="X47" s="116">
        <f t="shared" si="8"/>
        <v>0</v>
      </c>
      <c r="Y47" s="116">
        <f t="shared" si="8"/>
        <v>0</v>
      </c>
      <c r="Z47" s="116">
        <f t="shared" si="8"/>
        <v>0</v>
      </c>
      <c r="AA47" s="116">
        <f t="shared" si="8"/>
        <v>0</v>
      </c>
      <c r="AB47" s="116">
        <f t="shared" si="8"/>
        <v>0</v>
      </c>
      <c r="AC47" s="116">
        <f t="shared" si="8"/>
        <v>0</v>
      </c>
      <c r="AD47" s="116">
        <f t="shared" si="8"/>
        <v>0</v>
      </c>
      <c r="AE47" s="116">
        <f t="shared" si="8"/>
        <v>0</v>
      </c>
      <c r="AF47" s="116">
        <f t="shared" si="8"/>
        <v>0</v>
      </c>
      <c r="AG47" s="116">
        <f t="shared" si="8"/>
        <v>0</v>
      </c>
      <c r="AH47" s="116">
        <f t="shared" si="8"/>
        <v>0</v>
      </c>
      <c r="AI47" s="116">
        <f t="shared" si="8"/>
        <v>0</v>
      </c>
      <c r="AJ47" s="116">
        <f t="shared" si="8"/>
        <v>0</v>
      </c>
      <c r="AK47" s="116">
        <f t="shared" si="8"/>
        <v>0</v>
      </c>
      <c r="AL47" s="116">
        <f t="shared" si="8"/>
        <v>0</v>
      </c>
      <c r="AM47" s="116">
        <f t="shared" si="8"/>
        <v>0</v>
      </c>
      <c r="AN47" s="116">
        <f t="shared" si="8"/>
        <v>0</v>
      </c>
      <c r="AO47" s="116">
        <f t="shared" si="8"/>
        <v>0</v>
      </c>
      <c r="AP47" s="116">
        <f t="shared" si="8"/>
        <v>0</v>
      </c>
      <c r="AQ47" s="116">
        <f t="shared" si="8"/>
        <v>0</v>
      </c>
      <c r="AR47" s="116">
        <f t="shared" si="8"/>
        <v>0</v>
      </c>
      <c r="AS47" s="116">
        <f t="shared" si="8"/>
        <v>0</v>
      </c>
      <c r="AT47" s="116">
        <f t="shared" si="8"/>
        <v>0</v>
      </c>
      <c r="AU47" s="116">
        <f t="shared" si="8"/>
        <v>0</v>
      </c>
      <c r="AV47" s="116">
        <f t="shared" si="8"/>
        <v>0</v>
      </c>
    </row>
    <row r="48" spans="2:48" x14ac:dyDescent="0.3">
      <c r="B48" s="23"/>
      <c r="D48" s="118"/>
      <c r="G48" s="5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</row>
    <row r="49" spans="2:48" x14ac:dyDescent="0.3">
      <c r="B49" s="114" t="s">
        <v>339</v>
      </c>
      <c r="C49" s="115" t="s">
        <v>331</v>
      </c>
      <c r="D49" s="122"/>
      <c r="E49" s="9"/>
      <c r="F49" s="9"/>
      <c r="G49" s="123"/>
      <c r="I49" s="116">
        <f>IF($C$10="OMSØKT PROSJEKT",SUMIF('(1) Detaljerte budsjetter'!$E$20:$E$40,Sensitivitet!$B$49,'(1) Detaljerte budsjetter'!H$20:H$40),IF($C$10="Totalprosjektet",SUMIF('(1) Detaljerte budsjetter'!$E$20:$E$40,Sensitivitet!$B$49,'(1) Detaljerte budsjetter'!H$20:H$40)-SUMIF('(1) Detaljerte budsjetter'!$E$139:$E$158,Sensitivitet!$B$49,'(1) Detaljerte budsjetter'!H$139:H$158),))</f>
        <v>0</v>
      </c>
      <c r="J49" s="116">
        <f>IF($C$10="OMSØKT PROSJEKT",SUMIF('(1) Detaljerte budsjetter'!$E$20:$E$40,Sensitivitet!$B$49,'(1) Detaljerte budsjetter'!I$20:I$40),IF($C$10="Totalprosjektet",SUMIF('(1) Detaljerte budsjetter'!$E$20:$E$40,Sensitivitet!$B$49,'(1) Detaljerte budsjetter'!I$20:I$40)-SUMIF('(1) Detaljerte budsjetter'!$E$139:$E$158,Sensitivitet!$B$49,'(1) Detaljerte budsjetter'!I$139:I$158),))</f>
        <v>0</v>
      </c>
      <c r="K49" s="116">
        <f>IF($C$10="OMSØKT PROSJEKT",SUMIF('(1) Detaljerte budsjetter'!$E$20:$E$40,Sensitivitet!$B$49,'(1) Detaljerte budsjetter'!J$20:J$40),IF($C$10="Totalprosjektet",SUMIF('(1) Detaljerte budsjetter'!$E$20:$E$40,Sensitivitet!$B$49,'(1) Detaljerte budsjetter'!J$20:J$40)-SUMIF('(1) Detaljerte budsjetter'!$E$139:$E$158,Sensitivitet!$B$49,'(1) Detaljerte budsjetter'!J$139:J$158),))</f>
        <v>0</v>
      </c>
      <c r="L49" s="116">
        <f>IF($C$10="OMSØKT PROSJEKT",SUMIF('(1) Detaljerte budsjetter'!$E$20:$E$40,Sensitivitet!$B$49,'(1) Detaljerte budsjetter'!K$20:K$40),IF($C$10="Totalprosjektet",SUMIF('(1) Detaljerte budsjetter'!$E$20:$E$40,Sensitivitet!$B$49,'(1) Detaljerte budsjetter'!K$20:K$40)-SUMIF('(1) Detaljerte budsjetter'!$E$139:$E$158,Sensitivitet!$B$49,'(1) Detaljerte budsjetter'!K$139:K$158),))</f>
        <v>0</v>
      </c>
      <c r="M49" s="116">
        <f>IF($C$10="OMSØKT PROSJEKT",SUMIF('(1) Detaljerte budsjetter'!$E$20:$E$40,Sensitivitet!$B$49,'(1) Detaljerte budsjetter'!L$20:L$40),IF($C$10="Totalprosjektet",SUMIF('(1) Detaljerte budsjetter'!$E$20:$E$40,Sensitivitet!$B$49,'(1) Detaljerte budsjetter'!L$20:L$40)-SUMIF('(1) Detaljerte budsjetter'!$E$139:$E$158,Sensitivitet!$B$49,'(1) Detaljerte budsjetter'!L$139:L$158),))</f>
        <v>0</v>
      </c>
      <c r="N49" s="116">
        <f>IF($C$10="OMSØKT PROSJEKT",SUMIF('(1) Detaljerte budsjetter'!$E$20:$E$40,Sensitivitet!$B$49,'(1) Detaljerte budsjetter'!M$20:M$40),IF($C$10="Totalprosjektet",SUMIF('(1) Detaljerte budsjetter'!$E$20:$E$40,Sensitivitet!$B$49,'(1) Detaljerte budsjetter'!M$20:M$40)-SUMIF('(1) Detaljerte budsjetter'!$E$139:$E$158,Sensitivitet!$B$49,'(1) Detaljerte budsjetter'!M$139:M$158),))</f>
        <v>0</v>
      </c>
      <c r="O49" s="116">
        <f>IF($C$10="OMSØKT PROSJEKT",SUMIF('(1) Detaljerte budsjetter'!$E$20:$E$40,Sensitivitet!$B$49,'(1) Detaljerte budsjetter'!N$20:N$40),IF($C$10="Totalprosjektet",SUMIF('(1) Detaljerte budsjetter'!$E$20:$E$40,Sensitivitet!$B$49,'(1) Detaljerte budsjetter'!N$20:N$40)-SUMIF('(1) Detaljerte budsjetter'!$E$139:$E$158,Sensitivitet!$B$49,'(1) Detaljerte budsjetter'!N$139:N$158),))</f>
        <v>0</v>
      </c>
      <c r="P49" s="116">
        <f>IF($C$10="OMSØKT PROSJEKT",SUMIF('(1) Detaljerte budsjetter'!$E$20:$E$40,Sensitivitet!$B$49,'(1) Detaljerte budsjetter'!O$20:O$40),IF($C$10="Totalprosjektet",SUMIF('(1) Detaljerte budsjetter'!$E$20:$E$40,Sensitivitet!$B$49,'(1) Detaljerte budsjetter'!O$20:O$40)-SUMIF('(1) Detaljerte budsjetter'!$E$139:$E$158,Sensitivitet!$B$49,'(1) Detaljerte budsjetter'!O$139:O$158),))</f>
        <v>0</v>
      </c>
      <c r="Q49" s="116">
        <f>IF($C$10="OMSØKT PROSJEKT",SUMIF('(1) Detaljerte budsjetter'!$E$20:$E$40,Sensitivitet!$B$49,'(1) Detaljerte budsjetter'!P$20:P$40),IF($C$10="Totalprosjektet",SUMIF('(1) Detaljerte budsjetter'!$E$20:$E$40,Sensitivitet!$B$49,'(1) Detaljerte budsjetter'!P$20:P$40)-SUMIF('(1) Detaljerte budsjetter'!$E$139:$E$158,Sensitivitet!$B$49,'(1) Detaljerte budsjetter'!P$139:P$158),))</f>
        <v>0</v>
      </c>
      <c r="R49" s="116">
        <f>IF($C$10="OMSØKT PROSJEKT",SUMIF('(1) Detaljerte budsjetter'!$E$20:$E$40,Sensitivitet!$B$49,'(1) Detaljerte budsjetter'!Q$20:Q$40),IF($C$10="Totalprosjektet",SUMIF('(1) Detaljerte budsjetter'!$E$20:$E$40,Sensitivitet!$B$49,'(1) Detaljerte budsjetter'!Q$20:Q$40)-SUMIF('(1) Detaljerte budsjetter'!$E$139:$E$158,Sensitivitet!$B$49,'(1) Detaljerte budsjetter'!Q$139:Q$158),))</f>
        <v>0</v>
      </c>
      <c r="S49" s="116">
        <f>IF($C$10="OMSØKT PROSJEKT",SUMIF('(1) Detaljerte budsjetter'!$E$20:$E$40,Sensitivitet!$B$49,'(1) Detaljerte budsjetter'!R$20:R$40),IF($C$10="Totalprosjektet",SUMIF('(1) Detaljerte budsjetter'!$E$20:$E$40,Sensitivitet!$B$49,'(1) Detaljerte budsjetter'!R$20:R$40)-SUMIF('(1) Detaljerte budsjetter'!$E$139:$E$158,Sensitivitet!$B$49,'(1) Detaljerte budsjetter'!R$139:R$158),))</f>
        <v>0</v>
      </c>
      <c r="T49" s="116">
        <f>IF($C$10="OMSØKT PROSJEKT",SUMIF('(1) Detaljerte budsjetter'!$E$20:$E$40,Sensitivitet!$B$49,'(1) Detaljerte budsjetter'!S$20:S$40),IF($C$10="Totalprosjektet",SUMIF('(1) Detaljerte budsjetter'!$E$20:$E$40,Sensitivitet!$B$49,'(1) Detaljerte budsjetter'!S$20:S$40)-SUMIF('(1) Detaljerte budsjetter'!$E$139:$E$158,Sensitivitet!$B$49,'(1) Detaljerte budsjetter'!S$139:S$158),))</f>
        <v>0</v>
      </c>
      <c r="U49" s="116">
        <f>IF($C$10="OMSØKT PROSJEKT",SUMIF('(1) Detaljerte budsjetter'!$E$20:$E$40,Sensitivitet!$B$49,'(1) Detaljerte budsjetter'!T$20:T$40),IF($C$10="Totalprosjektet",SUMIF('(1) Detaljerte budsjetter'!$E$20:$E$40,Sensitivitet!$B$49,'(1) Detaljerte budsjetter'!T$20:T$40)-SUMIF('(1) Detaljerte budsjetter'!$E$139:$E$158,Sensitivitet!$B$49,'(1) Detaljerte budsjetter'!T$139:T$158),))</f>
        <v>0</v>
      </c>
      <c r="V49" s="116">
        <f>IF($C$10="OMSØKT PROSJEKT",SUMIF('(1) Detaljerte budsjetter'!$E$20:$E$40,Sensitivitet!$B$49,'(1) Detaljerte budsjetter'!U$20:U$40),IF($C$10="Totalprosjektet",SUMIF('(1) Detaljerte budsjetter'!$E$20:$E$40,Sensitivitet!$B$49,'(1) Detaljerte budsjetter'!U$20:U$40)-SUMIF('(1) Detaljerte budsjetter'!$E$139:$E$158,Sensitivitet!$B$49,'(1) Detaljerte budsjetter'!U$139:U$158),))</f>
        <v>0</v>
      </c>
      <c r="W49" s="116">
        <f>IF($C$10="OMSØKT PROSJEKT",SUMIF('(1) Detaljerte budsjetter'!$E$20:$E$40,Sensitivitet!$B$49,'(1) Detaljerte budsjetter'!V$20:V$40),IF($C$10="Totalprosjektet",SUMIF('(1) Detaljerte budsjetter'!$E$20:$E$40,Sensitivitet!$B$49,'(1) Detaljerte budsjetter'!V$20:V$40)-SUMIF('(1) Detaljerte budsjetter'!$E$139:$E$158,Sensitivitet!$B$49,'(1) Detaljerte budsjetter'!V$139:V$158),))</f>
        <v>0</v>
      </c>
      <c r="X49" s="116">
        <f>IF($C$10="OMSØKT PROSJEKT",SUMIF('(1) Detaljerte budsjetter'!$E$20:$E$40,Sensitivitet!$B$49,'(1) Detaljerte budsjetter'!W$20:W$40),IF($C$10="Totalprosjektet",SUMIF('(1) Detaljerte budsjetter'!$E$20:$E$40,Sensitivitet!$B$49,'(1) Detaljerte budsjetter'!W$20:W$40)-SUMIF('(1) Detaljerte budsjetter'!$E$139:$E$158,Sensitivitet!$B$49,'(1) Detaljerte budsjetter'!W$139:W$158),))</f>
        <v>0</v>
      </c>
      <c r="Y49" s="116">
        <f>IF($C$10="OMSØKT PROSJEKT",SUMIF('(1) Detaljerte budsjetter'!$E$20:$E$40,Sensitivitet!$B$49,'(1) Detaljerte budsjetter'!X$20:X$40),IF($C$10="Totalprosjektet",SUMIF('(1) Detaljerte budsjetter'!$E$20:$E$40,Sensitivitet!$B$49,'(1) Detaljerte budsjetter'!X$20:X$40)-SUMIF('(1) Detaljerte budsjetter'!$E$139:$E$158,Sensitivitet!$B$49,'(1) Detaljerte budsjetter'!X$139:X$158),))</f>
        <v>0</v>
      </c>
      <c r="Z49" s="116">
        <f>IF($C$10="OMSØKT PROSJEKT",SUMIF('(1) Detaljerte budsjetter'!$E$20:$E$40,Sensitivitet!$B$49,'(1) Detaljerte budsjetter'!Y$20:Y$40),IF($C$10="Totalprosjektet",SUMIF('(1) Detaljerte budsjetter'!$E$20:$E$40,Sensitivitet!$B$49,'(1) Detaljerte budsjetter'!Y$20:Y$40)-SUMIF('(1) Detaljerte budsjetter'!$E$139:$E$158,Sensitivitet!$B$49,'(1) Detaljerte budsjetter'!Y$139:Y$158),))</f>
        <v>0</v>
      </c>
      <c r="AA49" s="116">
        <f>IF($C$10="OMSØKT PROSJEKT",SUMIF('(1) Detaljerte budsjetter'!$E$20:$E$40,Sensitivitet!$B$49,'(1) Detaljerte budsjetter'!Z$20:Z$40),IF($C$10="Totalprosjektet",SUMIF('(1) Detaljerte budsjetter'!$E$20:$E$40,Sensitivitet!$B$49,'(1) Detaljerte budsjetter'!Z$20:Z$40)-SUMIF('(1) Detaljerte budsjetter'!$E$139:$E$158,Sensitivitet!$B$49,'(1) Detaljerte budsjetter'!Z$139:Z$158),))</f>
        <v>0</v>
      </c>
      <c r="AB49" s="116">
        <f>IF($C$10="OMSØKT PROSJEKT",SUMIF('(1) Detaljerte budsjetter'!$E$20:$E$40,Sensitivitet!$B$49,'(1) Detaljerte budsjetter'!AA$20:AA$40),IF($C$10="Totalprosjektet",SUMIF('(1) Detaljerte budsjetter'!$E$20:$E$40,Sensitivitet!$B$49,'(1) Detaljerte budsjetter'!AA$20:AA$40)-SUMIF('(1) Detaljerte budsjetter'!$E$139:$E$158,Sensitivitet!$B$49,'(1) Detaljerte budsjetter'!AA$139:AA$158),))</f>
        <v>0</v>
      </c>
      <c r="AC49" s="116">
        <f>IF($C$10="OMSØKT PROSJEKT",SUMIF('(1) Detaljerte budsjetter'!$E$20:$E$40,Sensitivitet!$B$49,'(1) Detaljerte budsjetter'!AB$20:AB$40),IF($C$10="Totalprosjektet",SUMIF('(1) Detaljerte budsjetter'!$E$20:$E$40,Sensitivitet!$B$49,'(1) Detaljerte budsjetter'!AB$20:AB$40)-SUMIF('(1) Detaljerte budsjetter'!$E$139:$E$158,Sensitivitet!$B$49,'(1) Detaljerte budsjetter'!AB$139:AB$158),))</f>
        <v>0</v>
      </c>
      <c r="AD49" s="116">
        <f>IF($C$10="OMSØKT PROSJEKT",SUMIF('(1) Detaljerte budsjetter'!$E$20:$E$40,Sensitivitet!$B$49,'(1) Detaljerte budsjetter'!AC$20:AC$40),IF($C$10="Totalprosjektet",SUMIF('(1) Detaljerte budsjetter'!$E$20:$E$40,Sensitivitet!$B$49,'(1) Detaljerte budsjetter'!AC$20:AC$40)-SUMIF('(1) Detaljerte budsjetter'!$E$139:$E$158,Sensitivitet!$B$49,'(1) Detaljerte budsjetter'!AC$139:AC$158),))</f>
        <v>0</v>
      </c>
      <c r="AE49" s="116">
        <f>IF($C$10="OMSØKT PROSJEKT",SUMIF('(1) Detaljerte budsjetter'!$E$20:$E$40,Sensitivitet!$B$49,'(1) Detaljerte budsjetter'!AD$20:AD$40),IF($C$10="Totalprosjektet",SUMIF('(1) Detaljerte budsjetter'!$E$20:$E$40,Sensitivitet!$B$49,'(1) Detaljerte budsjetter'!AD$20:AD$40)-SUMIF('(1) Detaljerte budsjetter'!$E$139:$E$158,Sensitivitet!$B$49,'(1) Detaljerte budsjetter'!AD$139:AD$158),))</f>
        <v>0</v>
      </c>
      <c r="AF49" s="116">
        <f>IF($C$10="OMSØKT PROSJEKT",SUMIF('(1) Detaljerte budsjetter'!$E$20:$E$40,Sensitivitet!$B$49,'(1) Detaljerte budsjetter'!AE$20:AE$40),IF($C$10="Totalprosjektet",SUMIF('(1) Detaljerte budsjetter'!$E$20:$E$40,Sensitivitet!$B$49,'(1) Detaljerte budsjetter'!AE$20:AE$40)-SUMIF('(1) Detaljerte budsjetter'!$E$139:$E$158,Sensitivitet!$B$49,'(1) Detaljerte budsjetter'!AE$139:AE$158),))</f>
        <v>0</v>
      </c>
      <c r="AG49" s="116">
        <f>IF($C$10="OMSØKT PROSJEKT",SUMIF('(1) Detaljerte budsjetter'!$E$20:$E$40,Sensitivitet!$B$49,'(1) Detaljerte budsjetter'!AF$20:AF$40),IF($C$10="Totalprosjektet",SUMIF('(1) Detaljerte budsjetter'!$E$20:$E$40,Sensitivitet!$B$49,'(1) Detaljerte budsjetter'!AF$20:AF$40)-SUMIF('(1) Detaljerte budsjetter'!$E$139:$E$158,Sensitivitet!$B$49,'(1) Detaljerte budsjetter'!AF$139:AF$158),))</f>
        <v>0</v>
      </c>
      <c r="AH49" s="116">
        <f>IF($C$10="OMSØKT PROSJEKT",SUMIF('(1) Detaljerte budsjetter'!$E$20:$E$40,Sensitivitet!$B$49,'(1) Detaljerte budsjetter'!AG$20:AG$40),IF($C$10="Totalprosjektet",SUMIF('(1) Detaljerte budsjetter'!$E$20:$E$40,Sensitivitet!$B$49,'(1) Detaljerte budsjetter'!AG$20:AG$40)-SUMIF('(1) Detaljerte budsjetter'!$E$139:$E$158,Sensitivitet!$B$49,'(1) Detaljerte budsjetter'!AG$139:AG$158),))</f>
        <v>0</v>
      </c>
      <c r="AI49" s="116">
        <f>IF($C$10="OMSØKT PROSJEKT",SUMIF('(1) Detaljerte budsjetter'!$E$20:$E$40,Sensitivitet!$B$49,'(1) Detaljerte budsjetter'!AH$20:AH$40),IF($C$10="Totalprosjektet",SUMIF('(1) Detaljerte budsjetter'!$E$20:$E$40,Sensitivitet!$B$49,'(1) Detaljerte budsjetter'!AH$20:AH$40)-SUMIF('(1) Detaljerte budsjetter'!$E$139:$E$158,Sensitivitet!$B$49,'(1) Detaljerte budsjetter'!AH$139:AH$158),))</f>
        <v>0</v>
      </c>
      <c r="AJ49" s="116">
        <f>IF($C$10="OMSØKT PROSJEKT",SUMIF('(1) Detaljerte budsjetter'!$E$20:$E$40,Sensitivitet!$B$49,'(1) Detaljerte budsjetter'!AI$20:AI$40),IF($C$10="Totalprosjektet",SUMIF('(1) Detaljerte budsjetter'!$E$20:$E$40,Sensitivitet!$B$49,'(1) Detaljerte budsjetter'!AI$20:AI$40)-SUMIF('(1) Detaljerte budsjetter'!$E$139:$E$158,Sensitivitet!$B$49,'(1) Detaljerte budsjetter'!AI$139:AI$158),))</f>
        <v>0</v>
      </c>
      <c r="AK49" s="116">
        <f>IF($C$10="OMSØKT PROSJEKT",SUMIF('(1) Detaljerte budsjetter'!$E$20:$E$40,Sensitivitet!$B$49,'(1) Detaljerte budsjetter'!AJ$20:AJ$40),IF($C$10="Totalprosjektet",SUMIF('(1) Detaljerte budsjetter'!$E$20:$E$40,Sensitivitet!$B$49,'(1) Detaljerte budsjetter'!AJ$20:AJ$40)-SUMIF('(1) Detaljerte budsjetter'!$E$139:$E$158,Sensitivitet!$B$49,'(1) Detaljerte budsjetter'!AJ$139:AJ$158),))</f>
        <v>0</v>
      </c>
      <c r="AL49" s="116">
        <f>IF($C$10="OMSØKT PROSJEKT",SUMIF('(1) Detaljerte budsjetter'!$E$20:$E$40,Sensitivitet!$B$49,'(1) Detaljerte budsjetter'!AK$20:AK$40),IF($C$10="Totalprosjektet",SUMIF('(1) Detaljerte budsjetter'!$E$20:$E$40,Sensitivitet!$B$49,'(1) Detaljerte budsjetter'!AK$20:AK$40)-SUMIF('(1) Detaljerte budsjetter'!$E$139:$E$158,Sensitivitet!$B$49,'(1) Detaljerte budsjetter'!AK$139:AK$158),))</f>
        <v>0</v>
      </c>
      <c r="AM49" s="116">
        <f>IF($C$10="OMSØKT PROSJEKT",SUMIF('(1) Detaljerte budsjetter'!$E$20:$E$40,Sensitivitet!$B$49,'(1) Detaljerte budsjetter'!AL$20:AL$40),IF($C$10="Totalprosjektet",SUMIF('(1) Detaljerte budsjetter'!$E$20:$E$40,Sensitivitet!$B$49,'(1) Detaljerte budsjetter'!AL$20:AL$40)-SUMIF('(1) Detaljerte budsjetter'!$E$139:$E$158,Sensitivitet!$B$49,'(1) Detaljerte budsjetter'!AL$139:AL$158),))</f>
        <v>0</v>
      </c>
      <c r="AN49" s="116">
        <f>IF($C$10="OMSØKT PROSJEKT",SUMIF('(1) Detaljerte budsjetter'!$E$20:$E$40,Sensitivitet!$B$49,'(1) Detaljerte budsjetter'!AM$20:AM$40),IF($C$10="Totalprosjektet",SUMIF('(1) Detaljerte budsjetter'!$E$20:$E$40,Sensitivitet!$B$49,'(1) Detaljerte budsjetter'!AM$20:AM$40)-SUMIF('(1) Detaljerte budsjetter'!$E$139:$E$158,Sensitivitet!$B$49,'(1) Detaljerte budsjetter'!AM$139:AM$158),))</f>
        <v>0</v>
      </c>
      <c r="AO49" s="116">
        <f>IF($C$10="OMSØKT PROSJEKT",SUMIF('(1) Detaljerte budsjetter'!$E$20:$E$40,Sensitivitet!$B$49,'(1) Detaljerte budsjetter'!AN$20:AN$40),IF($C$10="Totalprosjektet",SUMIF('(1) Detaljerte budsjetter'!$E$20:$E$40,Sensitivitet!$B$49,'(1) Detaljerte budsjetter'!AN$20:AN$40)-SUMIF('(1) Detaljerte budsjetter'!$E$139:$E$158,Sensitivitet!$B$49,'(1) Detaljerte budsjetter'!AN$139:AN$158),))</f>
        <v>0</v>
      </c>
      <c r="AP49" s="116">
        <f>IF($C$10="OMSØKT PROSJEKT",SUMIF('(1) Detaljerte budsjetter'!$E$20:$E$40,Sensitivitet!$B$49,'(1) Detaljerte budsjetter'!AO$20:AO$40),IF($C$10="Totalprosjektet",SUMIF('(1) Detaljerte budsjetter'!$E$20:$E$40,Sensitivitet!$B$49,'(1) Detaljerte budsjetter'!AO$20:AO$40)-SUMIF('(1) Detaljerte budsjetter'!$E$139:$E$158,Sensitivitet!$B$49,'(1) Detaljerte budsjetter'!AO$139:AO$158),))</f>
        <v>0</v>
      </c>
      <c r="AQ49" s="116">
        <f>IF($C$10="OMSØKT PROSJEKT",SUMIF('(1) Detaljerte budsjetter'!$E$20:$E$40,Sensitivitet!$B$49,'(1) Detaljerte budsjetter'!AP$20:AP$40),IF($C$10="Totalprosjektet",SUMIF('(1) Detaljerte budsjetter'!$E$20:$E$40,Sensitivitet!$B$49,'(1) Detaljerte budsjetter'!AP$20:AP$40)-SUMIF('(1) Detaljerte budsjetter'!$E$139:$E$158,Sensitivitet!$B$49,'(1) Detaljerte budsjetter'!AP$139:AP$158),))</f>
        <v>0</v>
      </c>
      <c r="AR49" s="116">
        <f>IF($C$10="OMSØKT PROSJEKT",SUMIF('(1) Detaljerte budsjetter'!$E$20:$E$40,Sensitivitet!$B$49,'(1) Detaljerte budsjetter'!AQ$20:AQ$40),IF($C$10="Totalprosjektet",SUMIF('(1) Detaljerte budsjetter'!$E$20:$E$40,Sensitivitet!$B$49,'(1) Detaljerte budsjetter'!AQ$20:AQ$40)-SUMIF('(1) Detaljerte budsjetter'!$E$139:$E$158,Sensitivitet!$B$49,'(1) Detaljerte budsjetter'!AQ$139:AQ$158),))</f>
        <v>0</v>
      </c>
      <c r="AS49" s="116">
        <f>IF($C$10="OMSØKT PROSJEKT",SUMIF('(1) Detaljerte budsjetter'!$E$20:$E$40,Sensitivitet!$B$49,'(1) Detaljerte budsjetter'!AR$20:AR$40),IF($C$10="Totalprosjektet",SUMIF('(1) Detaljerte budsjetter'!$E$20:$E$40,Sensitivitet!$B$49,'(1) Detaljerte budsjetter'!AR$20:AR$40)-SUMIF('(1) Detaljerte budsjetter'!$E$139:$E$158,Sensitivitet!$B$49,'(1) Detaljerte budsjetter'!AR$139:AR$158),))</f>
        <v>0</v>
      </c>
      <c r="AT49" s="116">
        <f>IF($C$10="OMSØKT PROSJEKT",SUMIF('(1) Detaljerte budsjetter'!$E$20:$E$40,Sensitivitet!$B$49,'(1) Detaljerte budsjetter'!AS$20:AS$40),IF($C$10="Totalprosjektet",SUMIF('(1) Detaljerte budsjetter'!$E$20:$E$40,Sensitivitet!$B$49,'(1) Detaljerte budsjetter'!AS$20:AS$40)-SUMIF('(1) Detaljerte budsjetter'!$E$139:$E$158,Sensitivitet!$B$49,'(1) Detaljerte budsjetter'!AS$139:AS$158),))</f>
        <v>0</v>
      </c>
      <c r="AU49" s="116">
        <f>IF($C$10="OMSØKT PROSJEKT",SUMIF('(1) Detaljerte budsjetter'!$E$20:$E$40,Sensitivitet!$B$49,'(1) Detaljerte budsjetter'!AT$20:AT$40),IF($C$10="Totalprosjektet",SUMIF('(1) Detaljerte budsjetter'!$E$20:$E$40,Sensitivitet!$B$49,'(1) Detaljerte budsjetter'!AT$20:AT$40)-SUMIF('(1) Detaljerte budsjetter'!$E$139:$E$158,Sensitivitet!$B$49,'(1) Detaljerte budsjetter'!AT$139:AT$158),))</f>
        <v>0</v>
      </c>
      <c r="AV49" s="116">
        <f>IF($C$10="OMSØKT PROSJEKT",SUMIF('(1) Detaljerte budsjetter'!$E$20:$E$40,Sensitivitet!$B$49,'(1) Detaljerte budsjetter'!AU$20:AU$40),IF($C$10="Totalprosjektet",SUMIF('(1) Detaljerte budsjetter'!$E$20:$E$40,Sensitivitet!$B$49,'(1) Detaljerte budsjetter'!AU$20:AU$40)-SUMIF('(1) Detaljerte budsjetter'!$E$139:$E$158,Sensitivitet!$B$49,'(1) Detaljerte budsjetter'!AU$139:AU$158),))</f>
        <v>0</v>
      </c>
    </row>
    <row r="50" spans="2:48" x14ac:dyDescent="0.3">
      <c r="B50" s="23"/>
      <c r="C50" s="117" t="s">
        <v>332</v>
      </c>
      <c r="D50" s="118" t="s">
        <v>333</v>
      </c>
      <c r="E50" s="119">
        <f>$C$13</f>
        <v>0</v>
      </c>
      <c r="G50" s="53">
        <v>5</v>
      </c>
      <c r="I50" s="116">
        <f t="shared" ref="I50:AV50" si="9">I49*(1+$E$50)</f>
        <v>0</v>
      </c>
      <c r="J50" s="116">
        <f t="shared" si="9"/>
        <v>0</v>
      </c>
      <c r="K50" s="116">
        <f t="shared" si="9"/>
        <v>0</v>
      </c>
      <c r="L50" s="116">
        <f t="shared" si="9"/>
        <v>0</v>
      </c>
      <c r="M50" s="116">
        <f t="shared" si="9"/>
        <v>0</v>
      </c>
      <c r="N50" s="116">
        <f t="shared" si="9"/>
        <v>0</v>
      </c>
      <c r="O50" s="116">
        <f t="shared" si="9"/>
        <v>0</v>
      </c>
      <c r="P50" s="116">
        <f t="shared" si="9"/>
        <v>0</v>
      </c>
      <c r="Q50" s="116">
        <f t="shared" si="9"/>
        <v>0</v>
      </c>
      <c r="R50" s="116">
        <f t="shared" si="9"/>
        <v>0</v>
      </c>
      <c r="S50" s="116">
        <f t="shared" si="9"/>
        <v>0</v>
      </c>
      <c r="T50" s="116">
        <f t="shared" si="9"/>
        <v>0</v>
      </c>
      <c r="U50" s="116">
        <f t="shared" si="9"/>
        <v>0</v>
      </c>
      <c r="V50" s="116">
        <f t="shared" si="9"/>
        <v>0</v>
      </c>
      <c r="W50" s="116">
        <f t="shared" si="9"/>
        <v>0</v>
      </c>
      <c r="X50" s="116">
        <f t="shared" si="9"/>
        <v>0</v>
      </c>
      <c r="Y50" s="116">
        <f t="shared" si="9"/>
        <v>0</v>
      </c>
      <c r="Z50" s="116">
        <f t="shared" si="9"/>
        <v>0</v>
      </c>
      <c r="AA50" s="116">
        <f t="shared" si="9"/>
        <v>0</v>
      </c>
      <c r="AB50" s="116">
        <f t="shared" si="9"/>
        <v>0</v>
      </c>
      <c r="AC50" s="116">
        <f t="shared" si="9"/>
        <v>0</v>
      </c>
      <c r="AD50" s="116">
        <f t="shared" si="9"/>
        <v>0</v>
      </c>
      <c r="AE50" s="116">
        <f t="shared" si="9"/>
        <v>0</v>
      </c>
      <c r="AF50" s="116">
        <f t="shared" si="9"/>
        <v>0</v>
      </c>
      <c r="AG50" s="116">
        <f t="shared" si="9"/>
        <v>0</v>
      </c>
      <c r="AH50" s="116">
        <f t="shared" si="9"/>
        <v>0</v>
      </c>
      <c r="AI50" s="116">
        <f t="shared" si="9"/>
        <v>0</v>
      </c>
      <c r="AJ50" s="116">
        <f t="shared" si="9"/>
        <v>0</v>
      </c>
      <c r="AK50" s="116">
        <f t="shared" si="9"/>
        <v>0</v>
      </c>
      <c r="AL50" s="116">
        <f t="shared" si="9"/>
        <v>0</v>
      </c>
      <c r="AM50" s="116">
        <f t="shared" si="9"/>
        <v>0</v>
      </c>
      <c r="AN50" s="116">
        <f t="shared" si="9"/>
        <v>0</v>
      </c>
      <c r="AO50" s="116">
        <f t="shared" si="9"/>
        <v>0</v>
      </c>
      <c r="AP50" s="116">
        <f t="shared" si="9"/>
        <v>0</v>
      </c>
      <c r="AQ50" s="116">
        <f t="shared" si="9"/>
        <v>0</v>
      </c>
      <c r="AR50" s="116">
        <f t="shared" si="9"/>
        <v>0</v>
      </c>
      <c r="AS50" s="116">
        <f t="shared" si="9"/>
        <v>0</v>
      </c>
      <c r="AT50" s="116">
        <f t="shared" si="9"/>
        <v>0</v>
      </c>
      <c r="AU50" s="116">
        <f t="shared" si="9"/>
        <v>0</v>
      </c>
      <c r="AV50" s="116">
        <f t="shared" si="9"/>
        <v>0</v>
      </c>
    </row>
    <row r="51" spans="2:48" x14ac:dyDescent="0.3">
      <c r="B51" s="23"/>
      <c r="C51" s="120" t="s">
        <v>334</v>
      </c>
      <c r="D51" s="118" t="s">
        <v>333</v>
      </c>
      <c r="E51" s="121"/>
      <c r="G51" s="53" t="s">
        <v>334</v>
      </c>
      <c r="I51" s="116">
        <f t="shared" ref="I51:AV51" si="10">I49*(1+$E$51)</f>
        <v>0</v>
      </c>
      <c r="J51" s="116">
        <f t="shared" si="10"/>
        <v>0</v>
      </c>
      <c r="K51" s="116">
        <f t="shared" si="10"/>
        <v>0</v>
      </c>
      <c r="L51" s="116">
        <f t="shared" si="10"/>
        <v>0</v>
      </c>
      <c r="M51" s="116">
        <f t="shared" si="10"/>
        <v>0</v>
      </c>
      <c r="N51" s="116">
        <f t="shared" si="10"/>
        <v>0</v>
      </c>
      <c r="O51" s="116">
        <f t="shared" si="10"/>
        <v>0</v>
      </c>
      <c r="P51" s="116">
        <f t="shared" si="10"/>
        <v>0</v>
      </c>
      <c r="Q51" s="116">
        <f t="shared" si="10"/>
        <v>0</v>
      </c>
      <c r="R51" s="116">
        <f t="shared" si="10"/>
        <v>0</v>
      </c>
      <c r="S51" s="116">
        <f t="shared" si="10"/>
        <v>0</v>
      </c>
      <c r="T51" s="116">
        <f t="shared" si="10"/>
        <v>0</v>
      </c>
      <c r="U51" s="116">
        <f t="shared" si="10"/>
        <v>0</v>
      </c>
      <c r="V51" s="116">
        <f t="shared" si="10"/>
        <v>0</v>
      </c>
      <c r="W51" s="116">
        <f t="shared" si="10"/>
        <v>0</v>
      </c>
      <c r="X51" s="116">
        <f t="shared" si="10"/>
        <v>0</v>
      </c>
      <c r="Y51" s="116">
        <f t="shared" si="10"/>
        <v>0</v>
      </c>
      <c r="Z51" s="116">
        <f t="shared" si="10"/>
        <v>0</v>
      </c>
      <c r="AA51" s="116">
        <f t="shared" si="10"/>
        <v>0</v>
      </c>
      <c r="AB51" s="116">
        <f t="shared" si="10"/>
        <v>0</v>
      </c>
      <c r="AC51" s="116">
        <f t="shared" si="10"/>
        <v>0</v>
      </c>
      <c r="AD51" s="116">
        <f t="shared" si="10"/>
        <v>0</v>
      </c>
      <c r="AE51" s="116">
        <f t="shared" si="10"/>
        <v>0</v>
      </c>
      <c r="AF51" s="116">
        <f t="shared" si="10"/>
        <v>0</v>
      </c>
      <c r="AG51" s="116">
        <f t="shared" si="10"/>
        <v>0</v>
      </c>
      <c r="AH51" s="116">
        <f t="shared" si="10"/>
        <v>0</v>
      </c>
      <c r="AI51" s="116">
        <f t="shared" si="10"/>
        <v>0</v>
      </c>
      <c r="AJ51" s="116">
        <f t="shared" si="10"/>
        <v>0</v>
      </c>
      <c r="AK51" s="116">
        <f t="shared" si="10"/>
        <v>0</v>
      </c>
      <c r="AL51" s="116">
        <f t="shared" si="10"/>
        <v>0</v>
      </c>
      <c r="AM51" s="116">
        <f t="shared" si="10"/>
        <v>0</v>
      </c>
      <c r="AN51" s="116">
        <f t="shared" si="10"/>
        <v>0</v>
      </c>
      <c r="AO51" s="116">
        <f t="shared" si="10"/>
        <v>0</v>
      </c>
      <c r="AP51" s="116">
        <f t="shared" si="10"/>
        <v>0</v>
      </c>
      <c r="AQ51" s="116">
        <f t="shared" si="10"/>
        <v>0</v>
      </c>
      <c r="AR51" s="116">
        <f t="shared" si="10"/>
        <v>0</v>
      </c>
      <c r="AS51" s="116">
        <f t="shared" si="10"/>
        <v>0</v>
      </c>
      <c r="AT51" s="116">
        <f t="shared" si="10"/>
        <v>0</v>
      </c>
      <c r="AU51" s="116">
        <f t="shared" si="10"/>
        <v>0</v>
      </c>
      <c r="AV51" s="116">
        <f t="shared" si="10"/>
        <v>0</v>
      </c>
    </row>
    <row r="52" spans="2:48" x14ac:dyDescent="0.3">
      <c r="B52" s="23"/>
      <c r="D52" s="118"/>
      <c r="G52" s="5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</row>
    <row r="53" spans="2:48" x14ac:dyDescent="0.3">
      <c r="B53" s="114" t="s">
        <v>340</v>
      </c>
      <c r="C53" s="115" t="s">
        <v>331</v>
      </c>
      <c r="D53" s="122"/>
      <c r="E53" s="9"/>
      <c r="F53" s="9"/>
      <c r="G53" s="123"/>
      <c r="I53" s="116">
        <f>IF($C$10="OMSØKT PROSJEKT",SUMIF('(1) Detaljerte budsjetter'!$E$20:$E$40,Sensitivitet!$B$53,'(1) Detaljerte budsjetter'!H$20:H$40),IF($C$10="Totalprosjektet",SUMIF('(1) Detaljerte budsjetter'!$E$20:$E$40,Sensitivitet!$B$53,'(1) Detaljerte budsjetter'!H$20:H$40)-SUMIF('(1) Detaljerte budsjetter'!$E$139:$E$158,Sensitivitet!$B$53,'(1) Detaljerte budsjetter'!H$139:H$158),))</f>
        <v>0</v>
      </c>
      <c r="J53" s="116">
        <f>IF($C$10="OMSØKT PROSJEKT",SUMIF('(1) Detaljerte budsjetter'!$E$20:$E$40,Sensitivitet!$B$53,'(1) Detaljerte budsjetter'!I$20:I$40),IF($C$10="Totalprosjektet",SUMIF('(1) Detaljerte budsjetter'!$E$20:$E$40,Sensitivitet!$B$53,'(1) Detaljerte budsjetter'!I$20:I$40)-SUMIF('(1) Detaljerte budsjetter'!$E$139:$E$158,Sensitivitet!$B$53,'(1) Detaljerte budsjetter'!I$139:I$158),))</f>
        <v>0</v>
      </c>
      <c r="K53" s="116">
        <f>IF($C$10="OMSØKT PROSJEKT",SUMIF('(1) Detaljerte budsjetter'!$E$20:$E$40,Sensitivitet!$B$53,'(1) Detaljerte budsjetter'!J$20:J$40),IF($C$10="Totalprosjektet",SUMIF('(1) Detaljerte budsjetter'!$E$20:$E$40,Sensitivitet!$B$53,'(1) Detaljerte budsjetter'!J$20:J$40)-SUMIF('(1) Detaljerte budsjetter'!$E$139:$E$158,Sensitivitet!$B$53,'(1) Detaljerte budsjetter'!J$139:J$158),))</f>
        <v>0</v>
      </c>
      <c r="L53" s="116">
        <f>IF($C$10="OMSØKT PROSJEKT",SUMIF('(1) Detaljerte budsjetter'!$E$20:$E$40,Sensitivitet!$B$53,'(1) Detaljerte budsjetter'!K$20:K$40),IF($C$10="Totalprosjektet",SUMIF('(1) Detaljerte budsjetter'!$E$20:$E$40,Sensitivitet!$B$53,'(1) Detaljerte budsjetter'!K$20:K$40)-SUMIF('(1) Detaljerte budsjetter'!$E$139:$E$158,Sensitivitet!$B$53,'(1) Detaljerte budsjetter'!K$139:K$158),))</f>
        <v>0</v>
      </c>
      <c r="M53" s="116">
        <f>IF($C$10="OMSØKT PROSJEKT",SUMIF('(1) Detaljerte budsjetter'!$E$20:$E$40,Sensitivitet!$B$53,'(1) Detaljerte budsjetter'!L$20:L$40),IF($C$10="Totalprosjektet",SUMIF('(1) Detaljerte budsjetter'!$E$20:$E$40,Sensitivitet!$B$53,'(1) Detaljerte budsjetter'!L$20:L$40)-SUMIF('(1) Detaljerte budsjetter'!$E$139:$E$158,Sensitivitet!$B$53,'(1) Detaljerte budsjetter'!L$139:L$158),))</f>
        <v>0</v>
      </c>
      <c r="N53" s="116">
        <f>IF($C$10="OMSØKT PROSJEKT",SUMIF('(1) Detaljerte budsjetter'!$E$20:$E$40,Sensitivitet!$B$53,'(1) Detaljerte budsjetter'!M$20:M$40),IF($C$10="Totalprosjektet",SUMIF('(1) Detaljerte budsjetter'!$E$20:$E$40,Sensitivitet!$B$53,'(1) Detaljerte budsjetter'!M$20:M$40)-SUMIF('(1) Detaljerte budsjetter'!$E$139:$E$158,Sensitivitet!$B$53,'(1) Detaljerte budsjetter'!M$139:M$158),))</f>
        <v>0</v>
      </c>
      <c r="O53" s="116">
        <f>IF($C$10="OMSØKT PROSJEKT",SUMIF('(1) Detaljerte budsjetter'!$E$20:$E$40,Sensitivitet!$B$53,'(1) Detaljerte budsjetter'!N$20:N$40),IF($C$10="Totalprosjektet",SUMIF('(1) Detaljerte budsjetter'!$E$20:$E$40,Sensitivitet!$B$53,'(1) Detaljerte budsjetter'!N$20:N$40)-SUMIF('(1) Detaljerte budsjetter'!$E$139:$E$158,Sensitivitet!$B$53,'(1) Detaljerte budsjetter'!N$139:N$158),))</f>
        <v>0</v>
      </c>
      <c r="P53" s="116">
        <f>IF($C$10="OMSØKT PROSJEKT",SUMIF('(1) Detaljerte budsjetter'!$E$20:$E$40,Sensitivitet!$B$53,'(1) Detaljerte budsjetter'!O$20:O$40),IF($C$10="Totalprosjektet",SUMIF('(1) Detaljerte budsjetter'!$E$20:$E$40,Sensitivitet!$B$53,'(1) Detaljerte budsjetter'!O$20:O$40)-SUMIF('(1) Detaljerte budsjetter'!$E$139:$E$158,Sensitivitet!$B$53,'(1) Detaljerte budsjetter'!O$139:O$158),))</f>
        <v>0</v>
      </c>
      <c r="Q53" s="116">
        <f>IF($C$10="OMSØKT PROSJEKT",SUMIF('(1) Detaljerte budsjetter'!$E$20:$E$40,Sensitivitet!$B$53,'(1) Detaljerte budsjetter'!P$20:P$40),IF($C$10="Totalprosjektet",SUMIF('(1) Detaljerte budsjetter'!$E$20:$E$40,Sensitivitet!$B$53,'(1) Detaljerte budsjetter'!P$20:P$40)-SUMIF('(1) Detaljerte budsjetter'!$E$139:$E$158,Sensitivitet!$B$53,'(1) Detaljerte budsjetter'!P$139:P$158),))</f>
        <v>0</v>
      </c>
      <c r="R53" s="116">
        <f>IF($C$10="OMSØKT PROSJEKT",SUMIF('(1) Detaljerte budsjetter'!$E$20:$E$40,Sensitivitet!$B$53,'(1) Detaljerte budsjetter'!Q$20:Q$40),IF($C$10="Totalprosjektet",SUMIF('(1) Detaljerte budsjetter'!$E$20:$E$40,Sensitivitet!$B$53,'(1) Detaljerte budsjetter'!Q$20:Q$40)-SUMIF('(1) Detaljerte budsjetter'!$E$139:$E$158,Sensitivitet!$B$53,'(1) Detaljerte budsjetter'!Q$139:Q$158),))</f>
        <v>0</v>
      </c>
      <c r="S53" s="116">
        <f>IF($C$10="OMSØKT PROSJEKT",SUMIF('(1) Detaljerte budsjetter'!$E$20:$E$40,Sensitivitet!$B$53,'(1) Detaljerte budsjetter'!R$20:R$40),IF($C$10="Totalprosjektet",SUMIF('(1) Detaljerte budsjetter'!$E$20:$E$40,Sensitivitet!$B$53,'(1) Detaljerte budsjetter'!R$20:R$40)-SUMIF('(1) Detaljerte budsjetter'!$E$139:$E$158,Sensitivitet!$B$53,'(1) Detaljerte budsjetter'!R$139:R$158),))</f>
        <v>0</v>
      </c>
      <c r="T53" s="116">
        <f>IF($C$10="OMSØKT PROSJEKT",SUMIF('(1) Detaljerte budsjetter'!$E$20:$E$40,Sensitivitet!$B$53,'(1) Detaljerte budsjetter'!S$20:S$40),IF($C$10="Totalprosjektet",SUMIF('(1) Detaljerte budsjetter'!$E$20:$E$40,Sensitivitet!$B$53,'(1) Detaljerte budsjetter'!S$20:S$40)-SUMIF('(1) Detaljerte budsjetter'!$E$139:$E$158,Sensitivitet!$B$53,'(1) Detaljerte budsjetter'!S$139:S$158),))</f>
        <v>0</v>
      </c>
      <c r="U53" s="116">
        <f>IF($C$10="OMSØKT PROSJEKT",SUMIF('(1) Detaljerte budsjetter'!$E$20:$E$40,Sensitivitet!$B$53,'(1) Detaljerte budsjetter'!T$20:T$40),IF($C$10="Totalprosjektet",SUMIF('(1) Detaljerte budsjetter'!$E$20:$E$40,Sensitivitet!$B$53,'(1) Detaljerte budsjetter'!T$20:T$40)-SUMIF('(1) Detaljerte budsjetter'!$E$139:$E$158,Sensitivitet!$B$53,'(1) Detaljerte budsjetter'!T$139:T$158),))</f>
        <v>0</v>
      </c>
      <c r="V53" s="116">
        <f>IF($C$10="OMSØKT PROSJEKT",SUMIF('(1) Detaljerte budsjetter'!$E$20:$E$40,Sensitivitet!$B$53,'(1) Detaljerte budsjetter'!U$20:U$40),IF($C$10="Totalprosjektet",SUMIF('(1) Detaljerte budsjetter'!$E$20:$E$40,Sensitivitet!$B$53,'(1) Detaljerte budsjetter'!U$20:U$40)-SUMIF('(1) Detaljerte budsjetter'!$E$139:$E$158,Sensitivitet!$B$53,'(1) Detaljerte budsjetter'!U$139:U$158),))</f>
        <v>0</v>
      </c>
      <c r="W53" s="116">
        <f>IF($C$10="OMSØKT PROSJEKT",SUMIF('(1) Detaljerte budsjetter'!$E$20:$E$40,Sensitivitet!$B$53,'(1) Detaljerte budsjetter'!V$20:V$40),IF($C$10="Totalprosjektet",SUMIF('(1) Detaljerte budsjetter'!$E$20:$E$40,Sensitivitet!$B$53,'(1) Detaljerte budsjetter'!V$20:V$40)-SUMIF('(1) Detaljerte budsjetter'!$E$139:$E$158,Sensitivitet!$B$53,'(1) Detaljerte budsjetter'!V$139:V$158),))</f>
        <v>0</v>
      </c>
      <c r="X53" s="116">
        <f>IF($C$10="OMSØKT PROSJEKT",SUMIF('(1) Detaljerte budsjetter'!$E$20:$E$40,Sensitivitet!$B$53,'(1) Detaljerte budsjetter'!W$20:W$40),IF($C$10="Totalprosjektet",SUMIF('(1) Detaljerte budsjetter'!$E$20:$E$40,Sensitivitet!$B$53,'(1) Detaljerte budsjetter'!W$20:W$40)-SUMIF('(1) Detaljerte budsjetter'!$E$139:$E$158,Sensitivitet!$B$53,'(1) Detaljerte budsjetter'!W$139:W$158),))</f>
        <v>0</v>
      </c>
      <c r="Y53" s="116">
        <f>IF($C$10="OMSØKT PROSJEKT",SUMIF('(1) Detaljerte budsjetter'!$E$20:$E$40,Sensitivitet!$B$53,'(1) Detaljerte budsjetter'!X$20:X$40),IF($C$10="Totalprosjektet",SUMIF('(1) Detaljerte budsjetter'!$E$20:$E$40,Sensitivitet!$B$53,'(1) Detaljerte budsjetter'!X$20:X$40)-SUMIF('(1) Detaljerte budsjetter'!$E$139:$E$158,Sensitivitet!$B$53,'(1) Detaljerte budsjetter'!X$139:X$158),))</f>
        <v>0</v>
      </c>
      <c r="Z53" s="116">
        <f>IF($C$10="OMSØKT PROSJEKT",SUMIF('(1) Detaljerte budsjetter'!$E$20:$E$40,Sensitivitet!$B$53,'(1) Detaljerte budsjetter'!Y$20:Y$40),IF($C$10="Totalprosjektet",SUMIF('(1) Detaljerte budsjetter'!$E$20:$E$40,Sensitivitet!$B$53,'(1) Detaljerte budsjetter'!Y$20:Y$40)-SUMIF('(1) Detaljerte budsjetter'!$E$139:$E$158,Sensitivitet!$B$53,'(1) Detaljerte budsjetter'!Y$139:Y$158),))</f>
        <v>0</v>
      </c>
      <c r="AA53" s="116">
        <f>IF($C$10="OMSØKT PROSJEKT",SUMIF('(1) Detaljerte budsjetter'!$E$20:$E$40,Sensitivitet!$B$53,'(1) Detaljerte budsjetter'!Z$20:Z$40),IF($C$10="Totalprosjektet",SUMIF('(1) Detaljerte budsjetter'!$E$20:$E$40,Sensitivitet!$B$53,'(1) Detaljerte budsjetter'!Z$20:Z$40)-SUMIF('(1) Detaljerte budsjetter'!$E$139:$E$158,Sensitivitet!$B$53,'(1) Detaljerte budsjetter'!Z$139:Z$158),))</f>
        <v>0</v>
      </c>
      <c r="AB53" s="116">
        <f>IF($C$10="OMSØKT PROSJEKT",SUMIF('(1) Detaljerte budsjetter'!$E$20:$E$40,Sensitivitet!$B$53,'(1) Detaljerte budsjetter'!AA$20:AA$40),IF($C$10="Totalprosjektet",SUMIF('(1) Detaljerte budsjetter'!$E$20:$E$40,Sensitivitet!$B$53,'(1) Detaljerte budsjetter'!AA$20:AA$40)-SUMIF('(1) Detaljerte budsjetter'!$E$139:$E$158,Sensitivitet!$B$53,'(1) Detaljerte budsjetter'!AA$139:AA$158),))</f>
        <v>0</v>
      </c>
      <c r="AC53" s="116">
        <f>IF($C$10="OMSØKT PROSJEKT",SUMIF('(1) Detaljerte budsjetter'!$E$20:$E$40,Sensitivitet!$B$53,'(1) Detaljerte budsjetter'!AB$20:AB$40),IF($C$10="Totalprosjektet",SUMIF('(1) Detaljerte budsjetter'!$E$20:$E$40,Sensitivitet!$B$53,'(1) Detaljerte budsjetter'!AB$20:AB$40)-SUMIF('(1) Detaljerte budsjetter'!$E$139:$E$158,Sensitivitet!$B$53,'(1) Detaljerte budsjetter'!AB$139:AB$158),))</f>
        <v>0</v>
      </c>
      <c r="AD53" s="116">
        <f>IF($C$10="OMSØKT PROSJEKT",SUMIF('(1) Detaljerte budsjetter'!$E$20:$E$40,Sensitivitet!$B$53,'(1) Detaljerte budsjetter'!AC$20:AC$40),IF($C$10="Totalprosjektet",SUMIF('(1) Detaljerte budsjetter'!$E$20:$E$40,Sensitivitet!$B$53,'(1) Detaljerte budsjetter'!AC$20:AC$40)-SUMIF('(1) Detaljerte budsjetter'!$E$139:$E$158,Sensitivitet!$B$53,'(1) Detaljerte budsjetter'!AC$139:AC$158),))</f>
        <v>0</v>
      </c>
      <c r="AE53" s="116">
        <f>IF($C$10="OMSØKT PROSJEKT",SUMIF('(1) Detaljerte budsjetter'!$E$20:$E$40,Sensitivitet!$B$53,'(1) Detaljerte budsjetter'!AD$20:AD$40),IF($C$10="Totalprosjektet",SUMIF('(1) Detaljerte budsjetter'!$E$20:$E$40,Sensitivitet!$B$53,'(1) Detaljerte budsjetter'!AD$20:AD$40)-SUMIF('(1) Detaljerte budsjetter'!$E$139:$E$158,Sensitivitet!$B$53,'(1) Detaljerte budsjetter'!AD$139:AD$158),))</f>
        <v>0</v>
      </c>
      <c r="AF53" s="116">
        <f>IF($C$10="OMSØKT PROSJEKT",SUMIF('(1) Detaljerte budsjetter'!$E$20:$E$40,Sensitivitet!$B$53,'(1) Detaljerte budsjetter'!AE$20:AE$40),IF($C$10="Totalprosjektet",SUMIF('(1) Detaljerte budsjetter'!$E$20:$E$40,Sensitivitet!$B$53,'(1) Detaljerte budsjetter'!AE$20:AE$40)-SUMIF('(1) Detaljerte budsjetter'!$E$139:$E$158,Sensitivitet!$B$53,'(1) Detaljerte budsjetter'!AE$139:AE$158),))</f>
        <v>0</v>
      </c>
      <c r="AG53" s="116">
        <f>IF($C$10="OMSØKT PROSJEKT",SUMIF('(1) Detaljerte budsjetter'!$E$20:$E$40,Sensitivitet!$B$53,'(1) Detaljerte budsjetter'!AF$20:AF$40),IF($C$10="Totalprosjektet",SUMIF('(1) Detaljerte budsjetter'!$E$20:$E$40,Sensitivitet!$B$53,'(1) Detaljerte budsjetter'!AF$20:AF$40)-SUMIF('(1) Detaljerte budsjetter'!$E$139:$E$158,Sensitivitet!$B$53,'(1) Detaljerte budsjetter'!AF$139:AF$158),))</f>
        <v>0</v>
      </c>
      <c r="AH53" s="116">
        <f>IF($C$10="OMSØKT PROSJEKT",SUMIF('(1) Detaljerte budsjetter'!$E$20:$E$40,Sensitivitet!$B$53,'(1) Detaljerte budsjetter'!AG$20:AG$40),IF($C$10="Totalprosjektet",SUMIF('(1) Detaljerte budsjetter'!$E$20:$E$40,Sensitivitet!$B$53,'(1) Detaljerte budsjetter'!AG$20:AG$40)-SUMIF('(1) Detaljerte budsjetter'!$E$139:$E$158,Sensitivitet!$B$53,'(1) Detaljerte budsjetter'!AG$139:AG$158),))</f>
        <v>0</v>
      </c>
      <c r="AI53" s="116">
        <f>IF($C$10="OMSØKT PROSJEKT",SUMIF('(1) Detaljerte budsjetter'!$E$20:$E$40,Sensitivitet!$B$53,'(1) Detaljerte budsjetter'!AH$20:AH$40),IF($C$10="Totalprosjektet",SUMIF('(1) Detaljerte budsjetter'!$E$20:$E$40,Sensitivitet!$B$53,'(1) Detaljerte budsjetter'!AH$20:AH$40)-SUMIF('(1) Detaljerte budsjetter'!$E$139:$E$158,Sensitivitet!$B$53,'(1) Detaljerte budsjetter'!AH$139:AH$158),))</f>
        <v>0</v>
      </c>
      <c r="AJ53" s="116">
        <f>IF($C$10="OMSØKT PROSJEKT",SUMIF('(1) Detaljerte budsjetter'!$E$20:$E$40,Sensitivitet!$B$53,'(1) Detaljerte budsjetter'!AI$20:AI$40),IF($C$10="Totalprosjektet",SUMIF('(1) Detaljerte budsjetter'!$E$20:$E$40,Sensitivitet!$B$53,'(1) Detaljerte budsjetter'!AI$20:AI$40)-SUMIF('(1) Detaljerte budsjetter'!$E$139:$E$158,Sensitivitet!$B$53,'(1) Detaljerte budsjetter'!AI$139:AI$158),))</f>
        <v>0</v>
      </c>
      <c r="AK53" s="116">
        <f>IF($C$10="OMSØKT PROSJEKT",SUMIF('(1) Detaljerte budsjetter'!$E$20:$E$40,Sensitivitet!$B$53,'(1) Detaljerte budsjetter'!AJ$20:AJ$40),IF($C$10="Totalprosjektet",SUMIF('(1) Detaljerte budsjetter'!$E$20:$E$40,Sensitivitet!$B$53,'(1) Detaljerte budsjetter'!AJ$20:AJ$40)-SUMIF('(1) Detaljerte budsjetter'!$E$139:$E$158,Sensitivitet!$B$53,'(1) Detaljerte budsjetter'!AJ$139:AJ$158),))</f>
        <v>0</v>
      </c>
      <c r="AL53" s="116">
        <f>IF($C$10="OMSØKT PROSJEKT",SUMIF('(1) Detaljerte budsjetter'!$E$20:$E$40,Sensitivitet!$B$53,'(1) Detaljerte budsjetter'!AK$20:AK$40),IF($C$10="Totalprosjektet",SUMIF('(1) Detaljerte budsjetter'!$E$20:$E$40,Sensitivitet!$B$53,'(1) Detaljerte budsjetter'!AK$20:AK$40)-SUMIF('(1) Detaljerte budsjetter'!$E$139:$E$158,Sensitivitet!$B$53,'(1) Detaljerte budsjetter'!AK$139:AK$158),))</f>
        <v>0</v>
      </c>
      <c r="AM53" s="116">
        <f>IF($C$10="OMSØKT PROSJEKT",SUMIF('(1) Detaljerte budsjetter'!$E$20:$E$40,Sensitivitet!$B$53,'(1) Detaljerte budsjetter'!AL$20:AL$40),IF($C$10="Totalprosjektet",SUMIF('(1) Detaljerte budsjetter'!$E$20:$E$40,Sensitivitet!$B$53,'(1) Detaljerte budsjetter'!AL$20:AL$40)-SUMIF('(1) Detaljerte budsjetter'!$E$139:$E$158,Sensitivitet!$B$53,'(1) Detaljerte budsjetter'!AL$139:AL$158),))</f>
        <v>0</v>
      </c>
      <c r="AN53" s="116">
        <f>IF($C$10="OMSØKT PROSJEKT",SUMIF('(1) Detaljerte budsjetter'!$E$20:$E$40,Sensitivitet!$B$53,'(1) Detaljerte budsjetter'!AM$20:AM$40),IF($C$10="Totalprosjektet",SUMIF('(1) Detaljerte budsjetter'!$E$20:$E$40,Sensitivitet!$B$53,'(1) Detaljerte budsjetter'!AM$20:AM$40)-SUMIF('(1) Detaljerte budsjetter'!$E$139:$E$158,Sensitivitet!$B$53,'(1) Detaljerte budsjetter'!AM$139:AM$158),))</f>
        <v>0</v>
      </c>
      <c r="AO53" s="116">
        <f>IF($C$10="OMSØKT PROSJEKT",SUMIF('(1) Detaljerte budsjetter'!$E$20:$E$40,Sensitivitet!$B$53,'(1) Detaljerte budsjetter'!AN$20:AN$40),IF($C$10="Totalprosjektet",SUMIF('(1) Detaljerte budsjetter'!$E$20:$E$40,Sensitivitet!$B$53,'(1) Detaljerte budsjetter'!AN$20:AN$40)-SUMIF('(1) Detaljerte budsjetter'!$E$139:$E$158,Sensitivitet!$B$53,'(1) Detaljerte budsjetter'!AN$139:AN$158),))</f>
        <v>0</v>
      </c>
      <c r="AP53" s="116">
        <f>IF($C$10="OMSØKT PROSJEKT",SUMIF('(1) Detaljerte budsjetter'!$E$20:$E$40,Sensitivitet!$B$53,'(1) Detaljerte budsjetter'!AO$20:AO$40),IF($C$10="Totalprosjektet",SUMIF('(1) Detaljerte budsjetter'!$E$20:$E$40,Sensitivitet!$B$53,'(1) Detaljerte budsjetter'!AO$20:AO$40)-SUMIF('(1) Detaljerte budsjetter'!$E$139:$E$158,Sensitivitet!$B$53,'(1) Detaljerte budsjetter'!AO$139:AO$158),))</f>
        <v>0</v>
      </c>
      <c r="AQ53" s="116">
        <f>IF($C$10="OMSØKT PROSJEKT",SUMIF('(1) Detaljerte budsjetter'!$E$20:$E$40,Sensitivitet!$B$53,'(1) Detaljerte budsjetter'!AP$20:AP$40),IF($C$10="Totalprosjektet",SUMIF('(1) Detaljerte budsjetter'!$E$20:$E$40,Sensitivitet!$B$53,'(1) Detaljerte budsjetter'!AP$20:AP$40)-SUMIF('(1) Detaljerte budsjetter'!$E$139:$E$158,Sensitivitet!$B$53,'(1) Detaljerte budsjetter'!AP$139:AP$158),))</f>
        <v>0</v>
      </c>
      <c r="AR53" s="116">
        <f>IF($C$10="OMSØKT PROSJEKT",SUMIF('(1) Detaljerte budsjetter'!$E$20:$E$40,Sensitivitet!$B$53,'(1) Detaljerte budsjetter'!AQ$20:AQ$40),IF($C$10="Totalprosjektet",SUMIF('(1) Detaljerte budsjetter'!$E$20:$E$40,Sensitivitet!$B$53,'(1) Detaljerte budsjetter'!AQ$20:AQ$40)-SUMIF('(1) Detaljerte budsjetter'!$E$139:$E$158,Sensitivitet!$B$53,'(1) Detaljerte budsjetter'!AQ$139:AQ$158),))</f>
        <v>0</v>
      </c>
      <c r="AS53" s="116">
        <f>IF($C$10="OMSØKT PROSJEKT",SUMIF('(1) Detaljerte budsjetter'!$E$20:$E$40,Sensitivitet!$B$53,'(1) Detaljerte budsjetter'!AR$20:AR$40),IF($C$10="Totalprosjektet",SUMIF('(1) Detaljerte budsjetter'!$E$20:$E$40,Sensitivitet!$B$53,'(1) Detaljerte budsjetter'!AR$20:AR$40)-SUMIF('(1) Detaljerte budsjetter'!$E$139:$E$158,Sensitivitet!$B$53,'(1) Detaljerte budsjetter'!AR$139:AR$158),))</f>
        <v>0</v>
      </c>
      <c r="AT53" s="116">
        <f>IF($C$10="OMSØKT PROSJEKT",SUMIF('(1) Detaljerte budsjetter'!$E$20:$E$40,Sensitivitet!$B$53,'(1) Detaljerte budsjetter'!AS$20:AS$40),IF($C$10="Totalprosjektet",SUMIF('(1) Detaljerte budsjetter'!$E$20:$E$40,Sensitivitet!$B$53,'(1) Detaljerte budsjetter'!AS$20:AS$40)-SUMIF('(1) Detaljerte budsjetter'!$E$139:$E$158,Sensitivitet!$B$53,'(1) Detaljerte budsjetter'!AS$139:AS$158),))</f>
        <v>0</v>
      </c>
      <c r="AU53" s="116">
        <f>IF($C$10="OMSØKT PROSJEKT",SUMIF('(1) Detaljerte budsjetter'!$E$20:$E$40,Sensitivitet!$B$53,'(1) Detaljerte budsjetter'!AT$20:AT$40),IF($C$10="Totalprosjektet",SUMIF('(1) Detaljerte budsjetter'!$E$20:$E$40,Sensitivitet!$B$53,'(1) Detaljerte budsjetter'!AT$20:AT$40)-SUMIF('(1) Detaljerte budsjetter'!$E$139:$E$158,Sensitivitet!$B$53,'(1) Detaljerte budsjetter'!AT$139:AT$158),))</f>
        <v>0</v>
      </c>
      <c r="AV53" s="116">
        <f>IF($C$10="OMSØKT PROSJEKT",SUMIF('(1) Detaljerte budsjetter'!$E$20:$E$40,Sensitivitet!$B$53,'(1) Detaljerte budsjetter'!AU$20:AU$40),IF($C$10="Totalprosjektet",SUMIF('(1) Detaljerte budsjetter'!$E$20:$E$40,Sensitivitet!$B$53,'(1) Detaljerte budsjetter'!AU$20:AU$40)-SUMIF('(1) Detaljerte budsjetter'!$E$139:$E$158,Sensitivitet!$B$53,'(1) Detaljerte budsjetter'!AU$139:AU$158),))</f>
        <v>0</v>
      </c>
    </row>
    <row r="54" spans="2:48" x14ac:dyDescent="0.3">
      <c r="B54" s="23"/>
      <c r="C54" s="117" t="s">
        <v>332</v>
      </c>
      <c r="D54" s="118" t="s">
        <v>333</v>
      </c>
      <c r="E54" s="119">
        <f>$C$13</f>
        <v>0</v>
      </c>
      <c r="G54" s="53">
        <v>6</v>
      </c>
      <c r="I54" s="116">
        <f t="shared" ref="I54:AV54" si="11">I53*(1+$E$54)</f>
        <v>0</v>
      </c>
      <c r="J54" s="116">
        <f t="shared" si="11"/>
        <v>0</v>
      </c>
      <c r="K54" s="116">
        <f t="shared" si="11"/>
        <v>0</v>
      </c>
      <c r="L54" s="116">
        <f t="shared" si="11"/>
        <v>0</v>
      </c>
      <c r="M54" s="116">
        <f t="shared" si="11"/>
        <v>0</v>
      </c>
      <c r="N54" s="116">
        <f t="shared" si="11"/>
        <v>0</v>
      </c>
      <c r="O54" s="116">
        <f t="shared" si="11"/>
        <v>0</v>
      </c>
      <c r="P54" s="116">
        <f t="shared" si="11"/>
        <v>0</v>
      </c>
      <c r="Q54" s="116">
        <f t="shared" si="11"/>
        <v>0</v>
      </c>
      <c r="R54" s="116">
        <f t="shared" si="11"/>
        <v>0</v>
      </c>
      <c r="S54" s="116">
        <f t="shared" si="11"/>
        <v>0</v>
      </c>
      <c r="T54" s="116">
        <f t="shared" si="11"/>
        <v>0</v>
      </c>
      <c r="U54" s="116">
        <f t="shared" si="11"/>
        <v>0</v>
      </c>
      <c r="V54" s="116">
        <f t="shared" si="11"/>
        <v>0</v>
      </c>
      <c r="W54" s="116">
        <f t="shared" si="11"/>
        <v>0</v>
      </c>
      <c r="X54" s="116">
        <f t="shared" si="11"/>
        <v>0</v>
      </c>
      <c r="Y54" s="116">
        <f t="shared" si="11"/>
        <v>0</v>
      </c>
      <c r="Z54" s="116">
        <f t="shared" si="11"/>
        <v>0</v>
      </c>
      <c r="AA54" s="116">
        <f t="shared" si="11"/>
        <v>0</v>
      </c>
      <c r="AB54" s="116">
        <f t="shared" si="11"/>
        <v>0</v>
      </c>
      <c r="AC54" s="116">
        <f t="shared" si="11"/>
        <v>0</v>
      </c>
      <c r="AD54" s="116">
        <f t="shared" si="11"/>
        <v>0</v>
      </c>
      <c r="AE54" s="116">
        <f t="shared" si="11"/>
        <v>0</v>
      </c>
      <c r="AF54" s="116">
        <f t="shared" si="11"/>
        <v>0</v>
      </c>
      <c r="AG54" s="116">
        <f t="shared" si="11"/>
        <v>0</v>
      </c>
      <c r="AH54" s="116">
        <f t="shared" si="11"/>
        <v>0</v>
      </c>
      <c r="AI54" s="116">
        <f t="shared" si="11"/>
        <v>0</v>
      </c>
      <c r="AJ54" s="116">
        <f t="shared" si="11"/>
        <v>0</v>
      </c>
      <c r="AK54" s="116">
        <f t="shared" si="11"/>
        <v>0</v>
      </c>
      <c r="AL54" s="116">
        <f t="shared" si="11"/>
        <v>0</v>
      </c>
      <c r="AM54" s="116">
        <f t="shared" si="11"/>
        <v>0</v>
      </c>
      <c r="AN54" s="116">
        <f t="shared" si="11"/>
        <v>0</v>
      </c>
      <c r="AO54" s="116">
        <f t="shared" si="11"/>
        <v>0</v>
      </c>
      <c r="AP54" s="116">
        <f t="shared" si="11"/>
        <v>0</v>
      </c>
      <c r="AQ54" s="116">
        <f t="shared" si="11"/>
        <v>0</v>
      </c>
      <c r="AR54" s="116">
        <f t="shared" si="11"/>
        <v>0</v>
      </c>
      <c r="AS54" s="116">
        <f t="shared" si="11"/>
        <v>0</v>
      </c>
      <c r="AT54" s="116">
        <f t="shared" si="11"/>
        <v>0</v>
      </c>
      <c r="AU54" s="116">
        <f t="shared" si="11"/>
        <v>0</v>
      </c>
      <c r="AV54" s="116">
        <f t="shared" si="11"/>
        <v>0</v>
      </c>
    </row>
    <row r="55" spans="2:48" x14ac:dyDescent="0.3">
      <c r="B55" s="23"/>
      <c r="C55" s="120" t="s">
        <v>334</v>
      </c>
      <c r="D55" s="118" t="s">
        <v>333</v>
      </c>
      <c r="E55" s="121"/>
      <c r="G55" s="53" t="s">
        <v>334</v>
      </c>
      <c r="I55" s="116">
        <f t="shared" ref="I55:AV55" si="12">I53*(1+$E$55)</f>
        <v>0</v>
      </c>
      <c r="J55" s="116">
        <f t="shared" si="12"/>
        <v>0</v>
      </c>
      <c r="K55" s="116">
        <f t="shared" si="12"/>
        <v>0</v>
      </c>
      <c r="L55" s="116">
        <f t="shared" si="12"/>
        <v>0</v>
      </c>
      <c r="M55" s="116">
        <f t="shared" si="12"/>
        <v>0</v>
      </c>
      <c r="N55" s="116">
        <f t="shared" si="12"/>
        <v>0</v>
      </c>
      <c r="O55" s="116">
        <f t="shared" si="12"/>
        <v>0</v>
      </c>
      <c r="P55" s="116">
        <f t="shared" si="12"/>
        <v>0</v>
      </c>
      <c r="Q55" s="116">
        <f t="shared" si="12"/>
        <v>0</v>
      </c>
      <c r="R55" s="116">
        <f t="shared" si="12"/>
        <v>0</v>
      </c>
      <c r="S55" s="116">
        <f t="shared" si="12"/>
        <v>0</v>
      </c>
      <c r="T55" s="116">
        <f t="shared" si="12"/>
        <v>0</v>
      </c>
      <c r="U55" s="116">
        <f t="shared" si="12"/>
        <v>0</v>
      </c>
      <c r="V55" s="116">
        <f t="shared" si="12"/>
        <v>0</v>
      </c>
      <c r="W55" s="116">
        <f t="shared" si="12"/>
        <v>0</v>
      </c>
      <c r="X55" s="116">
        <f t="shared" si="12"/>
        <v>0</v>
      </c>
      <c r="Y55" s="116">
        <f t="shared" si="12"/>
        <v>0</v>
      </c>
      <c r="Z55" s="116">
        <f t="shared" si="12"/>
        <v>0</v>
      </c>
      <c r="AA55" s="116">
        <f t="shared" si="12"/>
        <v>0</v>
      </c>
      <c r="AB55" s="116">
        <f t="shared" si="12"/>
        <v>0</v>
      </c>
      <c r="AC55" s="116">
        <f t="shared" si="12"/>
        <v>0</v>
      </c>
      <c r="AD55" s="116">
        <f t="shared" si="12"/>
        <v>0</v>
      </c>
      <c r="AE55" s="116">
        <f t="shared" si="12"/>
        <v>0</v>
      </c>
      <c r="AF55" s="116">
        <f t="shared" si="12"/>
        <v>0</v>
      </c>
      <c r="AG55" s="116">
        <f t="shared" si="12"/>
        <v>0</v>
      </c>
      <c r="AH55" s="116">
        <f t="shared" si="12"/>
        <v>0</v>
      </c>
      <c r="AI55" s="116">
        <f t="shared" si="12"/>
        <v>0</v>
      </c>
      <c r="AJ55" s="116">
        <f t="shared" si="12"/>
        <v>0</v>
      </c>
      <c r="AK55" s="116">
        <f t="shared" si="12"/>
        <v>0</v>
      </c>
      <c r="AL55" s="116">
        <f t="shared" si="12"/>
        <v>0</v>
      </c>
      <c r="AM55" s="116">
        <f t="shared" si="12"/>
        <v>0</v>
      </c>
      <c r="AN55" s="116">
        <f t="shared" si="12"/>
        <v>0</v>
      </c>
      <c r="AO55" s="116">
        <f t="shared" si="12"/>
        <v>0</v>
      </c>
      <c r="AP55" s="116">
        <f t="shared" si="12"/>
        <v>0</v>
      </c>
      <c r="AQ55" s="116">
        <f t="shared" si="12"/>
        <v>0</v>
      </c>
      <c r="AR55" s="116">
        <f t="shared" si="12"/>
        <v>0</v>
      </c>
      <c r="AS55" s="116">
        <f t="shared" si="12"/>
        <v>0</v>
      </c>
      <c r="AT55" s="116">
        <f t="shared" si="12"/>
        <v>0</v>
      </c>
      <c r="AU55" s="116">
        <f t="shared" si="12"/>
        <v>0</v>
      </c>
      <c r="AV55" s="116">
        <f t="shared" si="12"/>
        <v>0</v>
      </c>
    </row>
    <row r="56" spans="2:48" x14ac:dyDescent="0.3">
      <c r="B56" s="23"/>
      <c r="D56" s="118"/>
      <c r="G56" s="5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</row>
    <row r="57" spans="2:48" x14ac:dyDescent="0.3">
      <c r="B57" s="114" t="s">
        <v>341</v>
      </c>
      <c r="C57" s="115" t="s">
        <v>331</v>
      </c>
      <c r="D57" s="122"/>
      <c r="E57" s="9"/>
      <c r="F57" s="9"/>
      <c r="G57" s="123"/>
      <c r="I57" s="116">
        <f>IF($C$10="OMSØKT PROSJEKT",SUMIF('(1) Detaljerte budsjetter'!$E$20:$E$40,Sensitivitet!$B$57,'(1) Detaljerte budsjetter'!H$20:H$40),IF($C$10="Totalprosjektet",SUMIF('(1) Detaljerte budsjetter'!$E$20:$E$40,Sensitivitet!$B$57,'(1) Detaljerte budsjetter'!H$20:H$40)-SUMIF('(1) Detaljerte budsjetter'!$E$139:$E$158,Sensitivitet!$B$57,'(1) Detaljerte budsjetter'!H$139:H$158),))</f>
        <v>0</v>
      </c>
      <c r="J57" s="116">
        <f>IF($C$10="OMSØKT PROSJEKT",SUMIF('(1) Detaljerte budsjetter'!$E$20:$E$40,Sensitivitet!$B$57,'(1) Detaljerte budsjetter'!I$20:I$40),IF($C$10="Totalprosjektet",SUMIF('(1) Detaljerte budsjetter'!$E$20:$E$40,Sensitivitet!$B$57,'(1) Detaljerte budsjetter'!I$20:I$40)-SUMIF('(1) Detaljerte budsjetter'!$E$139:$E$158,Sensitivitet!$B$57,'(1) Detaljerte budsjetter'!I$139:I$158),))</f>
        <v>0</v>
      </c>
      <c r="K57" s="116">
        <f>IF($C$10="OMSØKT PROSJEKT",SUMIF('(1) Detaljerte budsjetter'!$E$20:$E$40,Sensitivitet!$B$57,'(1) Detaljerte budsjetter'!J$20:J$40),IF($C$10="Totalprosjektet",SUMIF('(1) Detaljerte budsjetter'!$E$20:$E$40,Sensitivitet!$B$57,'(1) Detaljerte budsjetter'!J$20:J$40)-SUMIF('(1) Detaljerte budsjetter'!$E$139:$E$158,Sensitivitet!$B$57,'(1) Detaljerte budsjetter'!J$139:J$158),))</f>
        <v>0</v>
      </c>
      <c r="L57" s="116">
        <f>IF($C$10="OMSØKT PROSJEKT",SUMIF('(1) Detaljerte budsjetter'!$E$20:$E$40,Sensitivitet!$B$57,'(1) Detaljerte budsjetter'!K$20:K$40),IF($C$10="Totalprosjektet",SUMIF('(1) Detaljerte budsjetter'!$E$20:$E$40,Sensitivitet!$B$57,'(1) Detaljerte budsjetter'!K$20:K$40)-SUMIF('(1) Detaljerte budsjetter'!$E$139:$E$158,Sensitivitet!$B$57,'(1) Detaljerte budsjetter'!K$139:K$158),))</f>
        <v>0</v>
      </c>
      <c r="M57" s="116">
        <f>IF($C$10="OMSØKT PROSJEKT",SUMIF('(1) Detaljerte budsjetter'!$E$20:$E$40,Sensitivitet!$B$57,'(1) Detaljerte budsjetter'!L$20:L$40),IF($C$10="Totalprosjektet",SUMIF('(1) Detaljerte budsjetter'!$E$20:$E$40,Sensitivitet!$B$57,'(1) Detaljerte budsjetter'!L$20:L$40)-SUMIF('(1) Detaljerte budsjetter'!$E$139:$E$158,Sensitivitet!$B$57,'(1) Detaljerte budsjetter'!L$139:L$158),))</f>
        <v>0</v>
      </c>
      <c r="N57" s="116">
        <f>IF($C$10="OMSØKT PROSJEKT",SUMIF('(1) Detaljerte budsjetter'!$E$20:$E$40,Sensitivitet!$B$57,'(1) Detaljerte budsjetter'!M$20:M$40),IF($C$10="Totalprosjektet",SUMIF('(1) Detaljerte budsjetter'!$E$20:$E$40,Sensitivitet!$B$57,'(1) Detaljerte budsjetter'!M$20:M$40)-SUMIF('(1) Detaljerte budsjetter'!$E$139:$E$158,Sensitivitet!$B$57,'(1) Detaljerte budsjetter'!M$139:M$158),))</f>
        <v>0</v>
      </c>
      <c r="O57" s="116">
        <f>IF($C$10="OMSØKT PROSJEKT",SUMIF('(1) Detaljerte budsjetter'!$E$20:$E$40,Sensitivitet!$B$57,'(1) Detaljerte budsjetter'!N$20:N$40),IF($C$10="Totalprosjektet",SUMIF('(1) Detaljerte budsjetter'!$E$20:$E$40,Sensitivitet!$B$57,'(1) Detaljerte budsjetter'!N$20:N$40)-SUMIF('(1) Detaljerte budsjetter'!$E$139:$E$158,Sensitivitet!$B$57,'(1) Detaljerte budsjetter'!N$139:N$158),))</f>
        <v>0</v>
      </c>
      <c r="P57" s="116">
        <f>IF($C$10="OMSØKT PROSJEKT",SUMIF('(1) Detaljerte budsjetter'!$E$20:$E$40,Sensitivitet!$B$57,'(1) Detaljerte budsjetter'!O$20:O$40),IF($C$10="Totalprosjektet",SUMIF('(1) Detaljerte budsjetter'!$E$20:$E$40,Sensitivitet!$B$57,'(1) Detaljerte budsjetter'!O$20:O$40)-SUMIF('(1) Detaljerte budsjetter'!$E$139:$E$158,Sensitivitet!$B$57,'(1) Detaljerte budsjetter'!O$139:O$158),))</f>
        <v>0</v>
      </c>
      <c r="Q57" s="116">
        <f>IF($C$10="OMSØKT PROSJEKT",SUMIF('(1) Detaljerte budsjetter'!$E$20:$E$40,Sensitivitet!$B$57,'(1) Detaljerte budsjetter'!P$20:P$40),IF($C$10="Totalprosjektet",SUMIF('(1) Detaljerte budsjetter'!$E$20:$E$40,Sensitivitet!$B$57,'(1) Detaljerte budsjetter'!P$20:P$40)-SUMIF('(1) Detaljerte budsjetter'!$E$139:$E$158,Sensitivitet!$B$57,'(1) Detaljerte budsjetter'!P$139:P$158),))</f>
        <v>0</v>
      </c>
      <c r="R57" s="116">
        <f>IF($C$10="OMSØKT PROSJEKT",SUMIF('(1) Detaljerte budsjetter'!$E$20:$E$40,Sensitivitet!$B$57,'(1) Detaljerte budsjetter'!Q$20:Q$40),IF($C$10="Totalprosjektet",SUMIF('(1) Detaljerte budsjetter'!$E$20:$E$40,Sensitivitet!$B$57,'(1) Detaljerte budsjetter'!Q$20:Q$40)-SUMIF('(1) Detaljerte budsjetter'!$E$139:$E$158,Sensitivitet!$B$57,'(1) Detaljerte budsjetter'!Q$139:Q$158),))</f>
        <v>0</v>
      </c>
      <c r="S57" s="116">
        <f>IF($C$10="OMSØKT PROSJEKT",SUMIF('(1) Detaljerte budsjetter'!$E$20:$E$40,Sensitivitet!$B$57,'(1) Detaljerte budsjetter'!R$20:R$40),IF($C$10="Totalprosjektet",SUMIF('(1) Detaljerte budsjetter'!$E$20:$E$40,Sensitivitet!$B$57,'(1) Detaljerte budsjetter'!R$20:R$40)-SUMIF('(1) Detaljerte budsjetter'!$E$139:$E$158,Sensitivitet!$B$57,'(1) Detaljerte budsjetter'!R$139:R$158),))</f>
        <v>0</v>
      </c>
      <c r="T57" s="116">
        <f>IF($C$10="OMSØKT PROSJEKT",SUMIF('(1) Detaljerte budsjetter'!$E$20:$E$40,Sensitivitet!$B$57,'(1) Detaljerte budsjetter'!S$20:S$40),IF($C$10="Totalprosjektet",SUMIF('(1) Detaljerte budsjetter'!$E$20:$E$40,Sensitivitet!$B$57,'(1) Detaljerte budsjetter'!S$20:S$40)-SUMIF('(1) Detaljerte budsjetter'!$E$139:$E$158,Sensitivitet!$B$57,'(1) Detaljerte budsjetter'!S$139:S$158),))</f>
        <v>0</v>
      </c>
      <c r="U57" s="116">
        <f>IF($C$10="OMSØKT PROSJEKT",SUMIF('(1) Detaljerte budsjetter'!$E$20:$E$40,Sensitivitet!$B$57,'(1) Detaljerte budsjetter'!T$20:T$40),IF($C$10="Totalprosjektet",SUMIF('(1) Detaljerte budsjetter'!$E$20:$E$40,Sensitivitet!$B$57,'(1) Detaljerte budsjetter'!T$20:T$40)-SUMIF('(1) Detaljerte budsjetter'!$E$139:$E$158,Sensitivitet!$B$57,'(1) Detaljerte budsjetter'!T$139:T$158),))</f>
        <v>0</v>
      </c>
      <c r="V57" s="116">
        <f>IF($C$10="OMSØKT PROSJEKT",SUMIF('(1) Detaljerte budsjetter'!$E$20:$E$40,Sensitivitet!$B$57,'(1) Detaljerte budsjetter'!U$20:U$40),IF($C$10="Totalprosjektet",SUMIF('(1) Detaljerte budsjetter'!$E$20:$E$40,Sensitivitet!$B$57,'(1) Detaljerte budsjetter'!U$20:U$40)-SUMIF('(1) Detaljerte budsjetter'!$E$139:$E$158,Sensitivitet!$B$57,'(1) Detaljerte budsjetter'!U$139:U$158),))</f>
        <v>0</v>
      </c>
      <c r="W57" s="116">
        <f>IF($C$10="OMSØKT PROSJEKT",SUMIF('(1) Detaljerte budsjetter'!$E$20:$E$40,Sensitivitet!$B$57,'(1) Detaljerte budsjetter'!V$20:V$40),IF($C$10="Totalprosjektet",SUMIF('(1) Detaljerte budsjetter'!$E$20:$E$40,Sensitivitet!$B$57,'(1) Detaljerte budsjetter'!V$20:V$40)-SUMIF('(1) Detaljerte budsjetter'!$E$139:$E$158,Sensitivitet!$B$57,'(1) Detaljerte budsjetter'!V$139:V$158),))</f>
        <v>0</v>
      </c>
      <c r="X57" s="116">
        <f>IF($C$10="OMSØKT PROSJEKT",SUMIF('(1) Detaljerte budsjetter'!$E$20:$E$40,Sensitivitet!$B$57,'(1) Detaljerte budsjetter'!W$20:W$40),IF($C$10="Totalprosjektet",SUMIF('(1) Detaljerte budsjetter'!$E$20:$E$40,Sensitivitet!$B$57,'(1) Detaljerte budsjetter'!W$20:W$40)-SUMIF('(1) Detaljerte budsjetter'!$E$139:$E$158,Sensitivitet!$B$57,'(1) Detaljerte budsjetter'!W$139:W$158),))</f>
        <v>0</v>
      </c>
      <c r="Y57" s="116">
        <f>IF($C$10="OMSØKT PROSJEKT",SUMIF('(1) Detaljerte budsjetter'!$E$20:$E$40,Sensitivitet!$B$57,'(1) Detaljerte budsjetter'!X$20:X$40),IF($C$10="Totalprosjektet",SUMIF('(1) Detaljerte budsjetter'!$E$20:$E$40,Sensitivitet!$B$57,'(1) Detaljerte budsjetter'!X$20:X$40)-SUMIF('(1) Detaljerte budsjetter'!$E$139:$E$158,Sensitivitet!$B$57,'(1) Detaljerte budsjetter'!X$139:X$158),))</f>
        <v>0</v>
      </c>
      <c r="Z57" s="116">
        <f>IF($C$10="OMSØKT PROSJEKT",SUMIF('(1) Detaljerte budsjetter'!$E$20:$E$40,Sensitivitet!$B$57,'(1) Detaljerte budsjetter'!Y$20:Y$40),IF($C$10="Totalprosjektet",SUMIF('(1) Detaljerte budsjetter'!$E$20:$E$40,Sensitivitet!$B$57,'(1) Detaljerte budsjetter'!Y$20:Y$40)-SUMIF('(1) Detaljerte budsjetter'!$E$139:$E$158,Sensitivitet!$B$57,'(1) Detaljerte budsjetter'!Y$139:Y$158),))</f>
        <v>0</v>
      </c>
      <c r="AA57" s="116">
        <f>IF($C$10="OMSØKT PROSJEKT",SUMIF('(1) Detaljerte budsjetter'!$E$20:$E$40,Sensitivitet!$B$57,'(1) Detaljerte budsjetter'!Z$20:Z$40),IF($C$10="Totalprosjektet",SUMIF('(1) Detaljerte budsjetter'!$E$20:$E$40,Sensitivitet!$B$57,'(1) Detaljerte budsjetter'!Z$20:Z$40)-SUMIF('(1) Detaljerte budsjetter'!$E$139:$E$158,Sensitivitet!$B$57,'(1) Detaljerte budsjetter'!Z$139:Z$158),))</f>
        <v>0</v>
      </c>
      <c r="AB57" s="116">
        <f>IF($C$10="OMSØKT PROSJEKT",SUMIF('(1) Detaljerte budsjetter'!$E$20:$E$40,Sensitivitet!$B$57,'(1) Detaljerte budsjetter'!AA$20:AA$40),IF($C$10="Totalprosjektet",SUMIF('(1) Detaljerte budsjetter'!$E$20:$E$40,Sensitivitet!$B$57,'(1) Detaljerte budsjetter'!AA$20:AA$40)-SUMIF('(1) Detaljerte budsjetter'!$E$139:$E$158,Sensitivitet!$B$57,'(1) Detaljerte budsjetter'!AA$139:AA$158),))</f>
        <v>0</v>
      </c>
      <c r="AC57" s="116">
        <f>IF($C$10="OMSØKT PROSJEKT",SUMIF('(1) Detaljerte budsjetter'!$E$20:$E$40,Sensitivitet!$B$57,'(1) Detaljerte budsjetter'!AB$20:AB$40),IF($C$10="Totalprosjektet",SUMIF('(1) Detaljerte budsjetter'!$E$20:$E$40,Sensitivitet!$B$57,'(1) Detaljerte budsjetter'!AB$20:AB$40)-SUMIF('(1) Detaljerte budsjetter'!$E$139:$E$158,Sensitivitet!$B$57,'(1) Detaljerte budsjetter'!AB$139:AB$158),))</f>
        <v>0</v>
      </c>
      <c r="AD57" s="116">
        <f>IF($C$10="OMSØKT PROSJEKT",SUMIF('(1) Detaljerte budsjetter'!$E$20:$E$40,Sensitivitet!$B$57,'(1) Detaljerte budsjetter'!AC$20:AC$40),IF($C$10="Totalprosjektet",SUMIF('(1) Detaljerte budsjetter'!$E$20:$E$40,Sensitivitet!$B$57,'(1) Detaljerte budsjetter'!AC$20:AC$40)-SUMIF('(1) Detaljerte budsjetter'!$E$139:$E$158,Sensitivitet!$B$57,'(1) Detaljerte budsjetter'!AC$139:AC$158),))</f>
        <v>0</v>
      </c>
      <c r="AE57" s="116">
        <f>IF($C$10="OMSØKT PROSJEKT",SUMIF('(1) Detaljerte budsjetter'!$E$20:$E$40,Sensitivitet!$B$57,'(1) Detaljerte budsjetter'!AD$20:AD$40),IF($C$10="Totalprosjektet",SUMIF('(1) Detaljerte budsjetter'!$E$20:$E$40,Sensitivitet!$B$57,'(1) Detaljerte budsjetter'!AD$20:AD$40)-SUMIF('(1) Detaljerte budsjetter'!$E$139:$E$158,Sensitivitet!$B$57,'(1) Detaljerte budsjetter'!AD$139:AD$158),))</f>
        <v>0</v>
      </c>
      <c r="AF57" s="116">
        <f>IF($C$10="OMSØKT PROSJEKT",SUMIF('(1) Detaljerte budsjetter'!$E$20:$E$40,Sensitivitet!$B$57,'(1) Detaljerte budsjetter'!AE$20:AE$40),IF($C$10="Totalprosjektet",SUMIF('(1) Detaljerte budsjetter'!$E$20:$E$40,Sensitivitet!$B$57,'(1) Detaljerte budsjetter'!AE$20:AE$40)-SUMIF('(1) Detaljerte budsjetter'!$E$139:$E$158,Sensitivitet!$B$57,'(1) Detaljerte budsjetter'!AE$139:AE$158),))</f>
        <v>0</v>
      </c>
      <c r="AG57" s="116">
        <f>IF($C$10="OMSØKT PROSJEKT",SUMIF('(1) Detaljerte budsjetter'!$E$20:$E$40,Sensitivitet!$B$57,'(1) Detaljerte budsjetter'!AF$20:AF$40),IF($C$10="Totalprosjektet",SUMIF('(1) Detaljerte budsjetter'!$E$20:$E$40,Sensitivitet!$B$57,'(1) Detaljerte budsjetter'!AF$20:AF$40)-SUMIF('(1) Detaljerte budsjetter'!$E$139:$E$158,Sensitivitet!$B$57,'(1) Detaljerte budsjetter'!AF$139:AF$158),))</f>
        <v>0</v>
      </c>
      <c r="AH57" s="116">
        <f>IF($C$10="OMSØKT PROSJEKT",SUMIF('(1) Detaljerte budsjetter'!$E$20:$E$40,Sensitivitet!$B$57,'(1) Detaljerte budsjetter'!AG$20:AG$40),IF($C$10="Totalprosjektet",SUMIF('(1) Detaljerte budsjetter'!$E$20:$E$40,Sensitivitet!$B$57,'(1) Detaljerte budsjetter'!AG$20:AG$40)-SUMIF('(1) Detaljerte budsjetter'!$E$139:$E$158,Sensitivitet!$B$57,'(1) Detaljerte budsjetter'!AG$139:AG$158),))</f>
        <v>0</v>
      </c>
      <c r="AI57" s="116">
        <f>IF($C$10="OMSØKT PROSJEKT",SUMIF('(1) Detaljerte budsjetter'!$E$20:$E$40,Sensitivitet!$B$57,'(1) Detaljerte budsjetter'!AH$20:AH$40),IF($C$10="Totalprosjektet",SUMIF('(1) Detaljerte budsjetter'!$E$20:$E$40,Sensitivitet!$B$57,'(1) Detaljerte budsjetter'!AH$20:AH$40)-SUMIF('(1) Detaljerte budsjetter'!$E$139:$E$158,Sensitivitet!$B$57,'(1) Detaljerte budsjetter'!AH$139:AH$158),))</f>
        <v>0</v>
      </c>
      <c r="AJ57" s="116">
        <f>IF($C$10="OMSØKT PROSJEKT",SUMIF('(1) Detaljerte budsjetter'!$E$20:$E$40,Sensitivitet!$B$57,'(1) Detaljerte budsjetter'!AI$20:AI$40),IF($C$10="Totalprosjektet",SUMIF('(1) Detaljerte budsjetter'!$E$20:$E$40,Sensitivitet!$B$57,'(1) Detaljerte budsjetter'!AI$20:AI$40)-SUMIF('(1) Detaljerte budsjetter'!$E$139:$E$158,Sensitivitet!$B$57,'(1) Detaljerte budsjetter'!AI$139:AI$158),))</f>
        <v>0</v>
      </c>
      <c r="AK57" s="116">
        <f>IF($C$10="OMSØKT PROSJEKT",SUMIF('(1) Detaljerte budsjetter'!$E$20:$E$40,Sensitivitet!$B$57,'(1) Detaljerte budsjetter'!AJ$20:AJ$40),IF($C$10="Totalprosjektet",SUMIF('(1) Detaljerte budsjetter'!$E$20:$E$40,Sensitivitet!$B$57,'(1) Detaljerte budsjetter'!AJ$20:AJ$40)-SUMIF('(1) Detaljerte budsjetter'!$E$139:$E$158,Sensitivitet!$B$57,'(1) Detaljerte budsjetter'!AJ$139:AJ$158),))</f>
        <v>0</v>
      </c>
      <c r="AL57" s="116">
        <f>IF($C$10="OMSØKT PROSJEKT",SUMIF('(1) Detaljerte budsjetter'!$E$20:$E$40,Sensitivitet!$B$57,'(1) Detaljerte budsjetter'!AK$20:AK$40),IF($C$10="Totalprosjektet",SUMIF('(1) Detaljerte budsjetter'!$E$20:$E$40,Sensitivitet!$B$57,'(1) Detaljerte budsjetter'!AK$20:AK$40)-SUMIF('(1) Detaljerte budsjetter'!$E$139:$E$158,Sensitivitet!$B$57,'(1) Detaljerte budsjetter'!AK$139:AK$158),))</f>
        <v>0</v>
      </c>
      <c r="AM57" s="116">
        <f>IF($C$10="OMSØKT PROSJEKT",SUMIF('(1) Detaljerte budsjetter'!$E$20:$E$40,Sensitivitet!$B$57,'(1) Detaljerte budsjetter'!AL$20:AL$40),IF($C$10="Totalprosjektet",SUMIF('(1) Detaljerte budsjetter'!$E$20:$E$40,Sensitivitet!$B$57,'(1) Detaljerte budsjetter'!AL$20:AL$40)-SUMIF('(1) Detaljerte budsjetter'!$E$139:$E$158,Sensitivitet!$B$57,'(1) Detaljerte budsjetter'!AL$139:AL$158),))</f>
        <v>0</v>
      </c>
      <c r="AN57" s="116">
        <f>IF($C$10="OMSØKT PROSJEKT",SUMIF('(1) Detaljerte budsjetter'!$E$20:$E$40,Sensitivitet!$B$57,'(1) Detaljerte budsjetter'!AM$20:AM$40),IF($C$10="Totalprosjektet",SUMIF('(1) Detaljerte budsjetter'!$E$20:$E$40,Sensitivitet!$B$57,'(1) Detaljerte budsjetter'!AM$20:AM$40)-SUMIF('(1) Detaljerte budsjetter'!$E$139:$E$158,Sensitivitet!$B$57,'(1) Detaljerte budsjetter'!AM$139:AM$158),))</f>
        <v>0</v>
      </c>
      <c r="AO57" s="116">
        <f>IF($C$10="OMSØKT PROSJEKT",SUMIF('(1) Detaljerte budsjetter'!$E$20:$E$40,Sensitivitet!$B$57,'(1) Detaljerte budsjetter'!AN$20:AN$40),IF($C$10="Totalprosjektet",SUMIF('(1) Detaljerte budsjetter'!$E$20:$E$40,Sensitivitet!$B$57,'(1) Detaljerte budsjetter'!AN$20:AN$40)-SUMIF('(1) Detaljerte budsjetter'!$E$139:$E$158,Sensitivitet!$B$57,'(1) Detaljerte budsjetter'!AN$139:AN$158),))</f>
        <v>0</v>
      </c>
      <c r="AP57" s="116">
        <f>IF($C$10="OMSØKT PROSJEKT",SUMIF('(1) Detaljerte budsjetter'!$E$20:$E$40,Sensitivitet!$B$57,'(1) Detaljerte budsjetter'!AO$20:AO$40),IF($C$10="Totalprosjektet",SUMIF('(1) Detaljerte budsjetter'!$E$20:$E$40,Sensitivitet!$B$57,'(1) Detaljerte budsjetter'!AO$20:AO$40)-SUMIF('(1) Detaljerte budsjetter'!$E$139:$E$158,Sensitivitet!$B$57,'(1) Detaljerte budsjetter'!AO$139:AO$158),))</f>
        <v>0</v>
      </c>
      <c r="AQ57" s="116">
        <f>IF($C$10="OMSØKT PROSJEKT",SUMIF('(1) Detaljerte budsjetter'!$E$20:$E$40,Sensitivitet!$B$57,'(1) Detaljerte budsjetter'!AP$20:AP$40),IF($C$10="Totalprosjektet",SUMIF('(1) Detaljerte budsjetter'!$E$20:$E$40,Sensitivitet!$B$57,'(1) Detaljerte budsjetter'!AP$20:AP$40)-SUMIF('(1) Detaljerte budsjetter'!$E$139:$E$158,Sensitivitet!$B$57,'(1) Detaljerte budsjetter'!AP$139:AP$158),))</f>
        <v>0</v>
      </c>
      <c r="AR57" s="116">
        <f>IF($C$10="OMSØKT PROSJEKT",SUMIF('(1) Detaljerte budsjetter'!$E$20:$E$40,Sensitivitet!$B$57,'(1) Detaljerte budsjetter'!AQ$20:AQ$40),IF($C$10="Totalprosjektet",SUMIF('(1) Detaljerte budsjetter'!$E$20:$E$40,Sensitivitet!$B$57,'(1) Detaljerte budsjetter'!AQ$20:AQ$40)-SUMIF('(1) Detaljerte budsjetter'!$E$139:$E$158,Sensitivitet!$B$57,'(1) Detaljerte budsjetter'!AQ$139:AQ$158),))</f>
        <v>0</v>
      </c>
      <c r="AS57" s="116">
        <f>IF($C$10="OMSØKT PROSJEKT",SUMIF('(1) Detaljerte budsjetter'!$E$20:$E$40,Sensitivitet!$B$57,'(1) Detaljerte budsjetter'!AR$20:AR$40),IF($C$10="Totalprosjektet",SUMIF('(1) Detaljerte budsjetter'!$E$20:$E$40,Sensitivitet!$B$57,'(1) Detaljerte budsjetter'!AR$20:AR$40)-SUMIF('(1) Detaljerte budsjetter'!$E$139:$E$158,Sensitivitet!$B$57,'(1) Detaljerte budsjetter'!AR$139:AR$158),))</f>
        <v>0</v>
      </c>
      <c r="AT57" s="116">
        <f>IF($C$10="OMSØKT PROSJEKT",SUMIF('(1) Detaljerte budsjetter'!$E$20:$E$40,Sensitivitet!$B$57,'(1) Detaljerte budsjetter'!AS$20:AS$40),IF($C$10="Totalprosjektet",SUMIF('(1) Detaljerte budsjetter'!$E$20:$E$40,Sensitivitet!$B$57,'(1) Detaljerte budsjetter'!AS$20:AS$40)-SUMIF('(1) Detaljerte budsjetter'!$E$139:$E$158,Sensitivitet!$B$57,'(1) Detaljerte budsjetter'!AS$139:AS$158),))</f>
        <v>0</v>
      </c>
      <c r="AU57" s="116">
        <f>IF($C$10="OMSØKT PROSJEKT",SUMIF('(1) Detaljerte budsjetter'!$E$20:$E$40,Sensitivitet!$B$57,'(1) Detaljerte budsjetter'!AT$20:AT$40),IF($C$10="Totalprosjektet",SUMIF('(1) Detaljerte budsjetter'!$E$20:$E$40,Sensitivitet!$B$57,'(1) Detaljerte budsjetter'!AT$20:AT$40)-SUMIF('(1) Detaljerte budsjetter'!$E$139:$E$158,Sensitivitet!$B$57,'(1) Detaljerte budsjetter'!AT$139:AT$158),))</f>
        <v>0</v>
      </c>
      <c r="AV57" s="116">
        <f>IF($C$10="OMSØKT PROSJEKT",SUMIF('(1) Detaljerte budsjetter'!$E$20:$E$40,Sensitivitet!$B$57,'(1) Detaljerte budsjetter'!AU$20:AU$40),IF($C$10="Totalprosjektet",SUMIF('(1) Detaljerte budsjetter'!$E$20:$E$40,Sensitivitet!$B$57,'(1) Detaljerte budsjetter'!AU$20:AU$40)-SUMIF('(1) Detaljerte budsjetter'!$E$139:$E$158,Sensitivitet!$B$57,'(1) Detaljerte budsjetter'!AU$139:AU$158),))</f>
        <v>0</v>
      </c>
    </row>
    <row r="58" spans="2:48" x14ac:dyDescent="0.3">
      <c r="B58" s="23"/>
      <c r="C58" s="117" t="s">
        <v>332</v>
      </c>
      <c r="D58" s="118" t="s">
        <v>333</v>
      </c>
      <c r="E58" s="119">
        <f>$C$13</f>
        <v>0</v>
      </c>
      <c r="G58" s="53">
        <v>7</v>
      </c>
      <c r="I58" s="116">
        <f t="shared" ref="I58:AV58" si="13">I57*(1+$E$58)</f>
        <v>0</v>
      </c>
      <c r="J58" s="116">
        <f t="shared" si="13"/>
        <v>0</v>
      </c>
      <c r="K58" s="116">
        <f t="shared" si="13"/>
        <v>0</v>
      </c>
      <c r="L58" s="116">
        <f t="shared" si="13"/>
        <v>0</v>
      </c>
      <c r="M58" s="116">
        <f t="shared" si="13"/>
        <v>0</v>
      </c>
      <c r="N58" s="116">
        <f t="shared" si="13"/>
        <v>0</v>
      </c>
      <c r="O58" s="116">
        <f t="shared" si="13"/>
        <v>0</v>
      </c>
      <c r="P58" s="116">
        <f t="shared" si="13"/>
        <v>0</v>
      </c>
      <c r="Q58" s="116">
        <f t="shared" si="13"/>
        <v>0</v>
      </c>
      <c r="R58" s="116">
        <f t="shared" si="13"/>
        <v>0</v>
      </c>
      <c r="S58" s="116">
        <f t="shared" si="13"/>
        <v>0</v>
      </c>
      <c r="T58" s="116">
        <f t="shared" si="13"/>
        <v>0</v>
      </c>
      <c r="U58" s="116">
        <f t="shared" si="13"/>
        <v>0</v>
      </c>
      <c r="V58" s="116">
        <f t="shared" si="13"/>
        <v>0</v>
      </c>
      <c r="W58" s="116">
        <f t="shared" si="13"/>
        <v>0</v>
      </c>
      <c r="X58" s="116">
        <f t="shared" si="13"/>
        <v>0</v>
      </c>
      <c r="Y58" s="116">
        <f t="shared" si="13"/>
        <v>0</v>
      </c>
      <c r="Z58" s="116">
        <f t="shared" si="13"/>
        <v>0</v>
      </c>
      <c r="AA58" s="116">
        <f t="shared" si="13"/>
        <v>0</v>
      </c>
      <c r="AB58" s="116">
        <f t="shared" si="13"/>
        <v>0</v>
      </c>
      <c r="AC58" s="116">
        <f t="shared" si="13"/>
        <v>0</v>
      </c>
      <c r="AD58" s="116">
        <f t="shared" si="13"/>
        <v>0</v>
      </c>
      <c r="AE58" s="116">
        <f t="shared" si="13"/>
        <v>0</v>
      </c>
      <c r="AF58" s="116">
        <f t="shared" si="13"/>
        <v>0</v>
      </c>
      <c r="AG58" s="116">
        <f t="shared" si="13"/>
        <v>0</v>
      </c>
      <c r="AH58" s="116">
        <f t="shared" si="13"/>
        <v>0</v>
      </c>
      <c r="AI58" s="116">
        <f t="shared" si="13"/>
        <v>0</v>
      </c>
      <c r="AJ58" s="116">
        <f t="shared" si="13"/>
        <v>0</v>
      </c>
      <c r="AK58" s="116">
        <f t="shared" si="13"/>
        <v>0</v>
      </c>
      <c r="AL58" s="116">
        <f t="shared" si="13"/>
        <v>0</v>
      </c>
      <c r="AM58" s="116">
        <f t="shared" si="13"/>
        <v>0</v>
      </c>
      <c r="AN58" s="116">
        <f t="shared" si="13"/>
        <v>0</v>
      </c>
      <c r="AO58" s="116">
        <f t="shared" si="13"/>
        <v>0</v>
      </c>
      <c r="AP58" s="116">
        <f t="shared" si="13"/>
        <v>0</v>
      </c>
      <c r="AQ58" s="116">
        <f t="shared" si="13"/>
        <v>0</v>
      </c>
      <c r="AR58" s="116">
        <f t="shared" si="13"/>
        <v>0</v>
      </c>
      <c r="AS58" s="116">
        <f t="shared" si="13"/>
        <v>0</v>
      </c>
      <c r="AT58" s="116">
        <f t="shared" si="13"/>
        <v>0</v>
      </c>
      <c r="AU58" s="116">
        <f t="shared" si="13"/>
        <v>0</v>
      </c>
      <c r="AV58" s="116">
        <f t="shared" si="13"/>
        <v>0</v>
      </c>
    </row>
    <row r="59" spans="2:48" x14ac:dyDescent="0.3">
      <c r="B59" s="23"/>
      <c r="C59" s="120" t="s">
        <v>334</v>
      </c>
      <c r="D59" s="118" t="s">
        <v>333</v>
      </c>
      <c r="E59" s="121"/>
      <c r="G59" s="53" t="s">
        <v>334</v>
      </c>
      <c r="I59" s="116">
        <f t="shared" ref="I59:AV59" si="14">I57*(1+$E$59)</f>
        <v>0</v>
      </c>
      <c r="J59" s="116">
        <f t="shared" si="14"/>
        <v>0</v>
      </c>
      <c r="K59" s="116">
        <f t="shared" si="14"/>
        <v>0</v>
      </c>
      <c r="L59" s="116">
        <f t="shared" si="14"/>
        <v>0</v>
      </c>
      <c r="M59" s="116">
        <f t="shared" si="14"/>
        <v>0</v>
      </c>
      <c r="N59" s="116">
        <f t="shared" si="14"/>
        <v>0</v>
      </c>
      <c r="O59" s="116">
        <f t="shared" si="14"/>
        <v>0</v>
      </c>
      <c r="P59" s="116">
        <f t="shared" si="14"/>
        <v>0</v>
      </c>
      <c r="Q59" s="116">
        <f t="shared" si="14"/>
        <v>0</v>
      </c>
      <c r="R59" s="116">
        <f t="shared" si="14"/>
        <v>0</v>
      </c>
      <c r="S59" s="116">
        <f t="shared" si="14"/>
        <v>0</v>
      </c>
      <c r="T59" s="116">
        <f t="shared" si="14"/>
        <v>0</v>
      </c>
      <c r="U59" s="116">
        <f t="shared" si="14"/>
        <v>0</v>
      </c>
      <c r="V59" s="116">
        <f t="shared" si="14"/>
        <v>0</v>
      </c>
      <c r="W59" s="116">
        <f t="shared" si="14"/>
        <v>0</v>
      </c>
      <c r="X59" s="116">
        <f t="shared" si="14"/>
        <v>0</v>
      </c>
      <c r="Y59" s="116">
        <f t="shared" si="14"/>
        <v>0</v>
      </c>
      <c r="Z59" s="116">
        <f t="shared" si="14"/>
        <v>0</v>
      </c>
      <c r="AA59" s="116">
        <f t="shared" si="14"/>
        <v>0</v>
      </c>
      <c r="AB59" s="116">
        <f t="shared" si="14"/>
        <v>0</v>
      </c>
      <c r="AC59" s="116">
        <f t="shared" si="14"/>
        <v>0</v>
      </c>
      <c r="AD59" s="116">
        <f t="shared" si="14"/>
        <v>0</v>
      </c>
      <c r="AE59" s="116">
        <f t="shared" si="14"/>
        <v>0</v>
      </c>
      <c r="AF59" s="116">
        <f t="shared" si="14"/>
        <v>0</v>
      </c>
      <c r="AG59" s="116">
        <f t="shared" si="14"/>
        <v>0</v>
      </c>
      <c r="AH59" s="116">
        <f t="shared" si="14"/>
        <v>0</v>
      </c>
      <c r="AI59" s="116">
        <f t="shared" si="14"/>
        <v>0</v>
      </c>
      <c r="AJ59" s="116">
        <f t="shared" si="14"/>
        <v>0</v>
      </c>
      <c r="AK59" s="116">
        <f t="shared" si="14"/>
        <v>0</v>
      </c>
      <c r="AL59" s="116">
        <f t="shared" si="14"/>
        <v>0</v>
      </c>
      <c r="AM59" s="116">
        <f t="shared" si="14"/>
        <v>0</v>
      </c>
      <c r="AN59" s="116">
        <f t="shared" si="14"/>
        <v>0</v>
      </c>
      <c r="AO59" s="116">
        <f t="shared" si="14"/>
        <v>0</v>
      </c>
      <c r="AP59" s="116">
        <f t="shared" si="14"/>
        <v>0</v>
      </c>
      <c r="AQ59" s="116">
        <f t="shared" si="14"/>
        <v>0</v>
      </c>
      <c r="AR59" s="116">
        <f t="shared" si="14"/>
        <v>0</v>
      </c>
      <c r="AS59" s="116">
        <f t="shared" si="14"/>
        <v>0</v>
      </c>
      <c r="AT59" s="116">
        <f t="shared" si="14"/>
        <v>0</v>
      </c>
      <c r="AU59" s="116">
        <f t="shared" si="14"/>
        <v>0</v>
      </c>
      <c r="AV59" s="116">
        <f t="shared" si="14"/>
        <v>0</v>
      </c>
    </row>
    <row r="60" spans="2:48" x14ac:dyDescent="0.3">
      <c r="B60" s="23"/>
      <c r="D60" s="118"/>
      <c r="G60" s="5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</row>
    <row r="61" spans="2:48" x14ac:dyDescent="0.3">
      <c r="B61" s="114" t="s">
        <v>342</v>
      </c>
      <c r="C61" s="115" t="s">
        <v>331</v>
      </c>
      <c r="D61" s="122"/>
      <c r="E61" s="9"/>
      <c r="F61" s="9"/>
      <c r="G61" s="123"/>
      <c r="I61" s="116">
        <f>IF($C$10="OMSØKT PROSJEKT",SUMIF('(1) Detaljerte budsjetter'!$E$20:$E$40,Sensitivitet!$B$61,'(1) Detaljerte budsjetter'!H$20:H$40),IF($C$10="Totalprosjektet",SUMIF('(1) Detaljerte budsjetter'!$E$20:$E$40,Sensitivitet!$B$61,'(1) Detaljerte budsjetter'!H$20:H$40)-SUMIF('(1) Detaljerte budsjetter'!$E$139:$E$158,Sensitivitet!$B$61,'(1) Detaljerte budsjetter'!H$139:H$158),))</f>
        <v>0</v>
      </c>
      <c r="J61" s="116">
        <f>IF($C$10="OMSØKT PROSJEKT",SUMIF('(1) Detaljerte budsjetter'!$E$20:$E$40,Sensitivitet!$B$61,'(1) Detaljerte budsjetter'!I$20:I$40),IF($C$10="Totalprosjektet",SUMIF('(1) Detaljerte budsjetter'!$E$20:$E$40,Sensitivitet!$B$61,'(1) Detaljerte budsjetter'!I$20:I$40)-SUMIF('(1) Detaljerte budsjetter'!$E$139:$E$158,Sensitivitet!$B$61,'(1) Detaljerte budsjetter'!I$139:I$158),))</f>
        <v>0</v>
      </c>
      <c r="K61" s="116">
        <f>IF($C$10="OMSØKT PROSJEKT",SUMIF('(1) Detaljerte budsjetter'!$E$20:$E$40,Sensitivitet!$B$61,'(1) Detaljerte budsjetter'!J$20:J$40),IF($C$10="Totalprosjektet",SUMIF('(1) Detaljerte budsjetter'!$E$20:$E$40,Sensitivitet!$B$61,'(1) Detaljerte budsjetter'!J$20:J$40)-SUMIF('(1) Detaljerte budsjetter'!$E$139:$E$158,Sensitivitet!$B$61,'(1) Detaljerte budsjetter'!J$139:J$158),))</f>
        <v>0</v>
      </c>
      <c r="L61" s="116">
        <f>IF($C$10="OMSØKT PROSJEKT",SUMIF('(1) Detaljerte budsjetter'!$E$20:$E$40,Sensitivitet!$B$61,'(1) Detaljerte budsjetter'!K$20:K$40),IF($C$10="Totalprosjektet",SUMIF('(1) Detaljerte budsjetter'!$E$20:$E$40,Sensitivitet!$B$61,'(1) Detaljerte budsjetter'!K$20:K$40)-SUMIF('(1) Detaljerte budsjetter'!$E$139:$E$158,Sensitivitet!$B$61,'(1) Detaljerte budsjetter'!K$139:K$158),))</f>
        <v>0</v>
      </c>
      <c r="M61" s="116">
        <f>IF($C$10="OMSØKT PROSJEKT",SUMIF('(1) Detaljerte budsjetter'!$E$20:$E$40,Sensitivitet!$B$61,'(1) Detaljerte budsjetter'!L$20:L$40),IF($C$10="Totalprosjektet",SUMIF('(1) Detaljerte budsjetter'!$E$20:$E$40,Sensitivitet!$B$61,'(1) Detaljerte budsjetter'!L$20:L$40)-SUMIF('(1) Detaljerte budsjetter'!$E$139:$E$158,Sensitivitet!$B$61,'(1) Detaljerte budsjetter'!L$139:L$158),))</f>
        <v>0</v>
      </c>
      <c r="N61" s="116">
        <f>IF($C$10="OMSØKT PROSJEKT",SUMIF('(1) Detaljerte budsjetter'!$E$20:$E$40,Sensitivitet!$B$61,'(1) Detaljerte budsjetter'!M$20:M$40),IF($C$10="Totalprosjektet",SUMIF('(1) Detaljerte budsjetter'!$E$20:$E$40,Sensitivitet!$B$61,'(1) Detaljerte budsjetter'!M$20:M$40)-SUMIF('(1) Detaljerte budsjetter'!$E$139:$E$158,Sensitivitet!$B$61,'(1) Detaljerte budsjetter'!M$139:M$158),))</f>
        <v>0</v>
      </c>
      <c r="O61" s="116">
        <f>IF($C$10="OMSØKT PROSJEKT",SUMIF('(1) Detaljerte budsjetter'!$E$20:$E$40,Sensitivitet!$B$61,'(1) Detaljerte budsjetter'!N$20:N$40),IF($C$10="Totalprosjektet",SUMIF('(1) Detaljerte budsjetter'!$E$20:$E$40,Sensitivitet!$B$61,'(1) Detaljerte budsjetter'!N$20:N$40)-SUMIF('(1) Detaljerte budsjetter'!$E$139:$E$158,Sensitivitet!$B$61,'(1) Detaljerte budsjetter'!N$139:N$158),))</f>
        <v>0</v>
      </c>
      <c r="P61" s="116">
        <f>IF($C$10="OMSØKT PROSJEKT",SUMIF('(1) Detaljerte budsjetter'!$E$20:$E$40,Sensitivitet!$B$61,'(1) Detaljerte budsjetter'!O$20:O$40),IF($C$10="Totalprosjektet",SUMIF('(1) Detaljerte budsjetter'!$E$20:$E$40,Sensitivitet!$B$61,'(1) Detaljerte budsjetter'!O$20:O$40)-SUMIF('(1) Detaljerte budsjetter'!$E$139:$E$158,Sensitivitet!$B$61,'(1) Detaljerte budsjetter'!O$139:O$158),))</f>
        <v>0</v>
      </c>
      <c r="Q61" s="116">
        <f>IF($C$10="OMSØKT PROSJEKT",SUMIF('(1) Detaljerte budsjetter'!$E$20:$E$40,Sensitivitet!$B$61,'(1) Detaljerte budsjetter'!P$20:P$40),IF($C$10="Totalprosjektet",SUMIF('(1) Detaljerte budsjetter'!$E$20:$E$40,Sensitivitet!$B$61,'(1) Detaljerte budsjetter'!P$20:P$40)-SUMIF('(1) Detaljerte budsjetter'!$E$139:$E$158,Sensitivitet!$B$61,'(1) Detaljerte budsjetter'!P$139:P$158),))</f>
        <v>0</v>
      </c>
      <c r="R61" s="116">
        <f>IF($C$10="OMSØKT PROSJEKT",SUMIF('(1) Detaljerte budsjetter'!$E$20:$E$40,Sensitivitet!$B$61,'(1) Detaljerte budsjetter'!Q$20:Q$40),IF($C$10="Totalprosjektet",SUMIF('(1) Detaljerte budsjetter'!$E$20:$E$40,Sensitivitet!$B$61,'(1) Detaljerte budsjetter'!Q$20:Q$40)-SUMIF('(1) Detaljerte budsjetter'!$E$139:$E$158,Sensitivitet!$B$61,'(1) Detaljerte budsjetter'!Q$139:Q$158),))</f>
        <v>0</v>
      </c>
      <c r="S61" s="116">
        <f>IF($C$10="OMSØKT PROSJEKT",SUMIF('(1) Detaljerte budsjetter'!$E$20:$E$40,Sensitivitet!$B$61,'(1) Detaljerte budsjetter'!R$20:R$40),IF($C$10="Totalprosjektet",SUMIF('(1) Detaljerte budsjetter'!$E$20:$E$40,Sensitivitet!$B$61,'(1) Detaljerte budsjetter'!R$20:R$40)-SUMIF('(1) Detaljerte budsjetter'!$E$139:$E$158,Sensitivitet!$B$61,'(1) Detaljerte budsjetter'!R$139:R$158),))</f>
        <v>0</v>
      </c>
      <c r="T61" s="116">
        <f>IF($C$10="OMSØKT PROSJEKT",SUMIF('(1) Detaljerte budsjetter'!$E$20:$E$40,Sensitivitet!$B$61,'(1) Detaljerte budsjetter'!S$20:S$40),IF($C$10="Totalprosjektet",SUMIF('(1) Detaljerte budsjetter'!$E$20:$E$40,Sensitivitet!$B$61,'(1) Detaljerte budsjetter'!S$20:S$40)-SUMIF('(1) Detaljerte budsjetter'!$E$139:$E$158,Sensitivitet!$B$61,'(1) Detaljerte budsjetter'!S$139:S$158),))</f>
        <v>0</v>
      </c>
      <c r="U61" s="116">
        <f>IF($C$10="OMSØKT PROSJEKT",SUMIF('(1) Detaljerte budsjetter'!$E$20:$E$40,Sensitivitet!$B$61,'(1) Detaljerte budsjetter'!T$20:T$40),IF($C$10="Totalprosjektet",SUMIF('(1) Detaljerte budsjetter'!$E$20:$E$40,Sensitivitet!$B$61,'(1) Detaljerte budsjetter'!T$20:T$40)-SUMIF('(1) Detaljerte budsjetter'!$E$139:$E$158,Sensitivitet!$B$61,'(1) Detaljerte budsjetter'!T$139:T$158),))</f>
        <v>0</v>
      </c>
      <c r="V61" s="116">
        <f>IF($C$10="OMSØKT PROSJEKT",SUMIF('(1) Detaljerte budsjetter'!$E$20:$E$40,Sensitivitet!$B$61,'(1) Detaljerte budsjetter'!U$20:U$40),IF($C$10="Totalprosjektet",SUMIF('(1) Detaljerte budsjetter'!$E$20:$E$40,Sensitivitet!$B$61,'(1) Detaljerte budsjetter'!U$20:U$40)-SUMIF('(1) Detaljerte budsjetter'!$E$139:$E$158,Sensitivitet!$B$61,'(1) Detaljerte budsjetter'!U$139:U$158),))</f>
        <v>0</v>
      </c>
      <c r="W61" s="116">
        <f>IF($C$10="OMSØKT PROSJEKT",SUMIF('(1) Detaljerte budsjetter'!$E$20:$E$40,Sensitivitet!$B$61,'(1) Detaljerte budsjetter'!V$20:V$40),IF($C$10="Totalprosjektet",SUMIF('(1) Detaljerte budsjetter'!$E$20:$E$40,Sensitivitet!$B$61,'(1) Detaljerte budsjetter'!V$20:V$40)-SUMIF('(1) Detaljerte budsjetter'!$E$139:$E$158,Sensitivitet!$B$61,'(1) Detaljerte budsjetter'!V$139:V$158),))</f>
        <v>0</v>
      </c>
      <c r="X61" s="116">
        <f>IF($C$10="OMSØKT PROSJEKT",SUMIF('(1) Detaljerte budsjetter'!$E$20:$E$40,Sensitivitet!$B$61,'(1) Detaljerte budsjetter'!W$20:W$40),IF($C$10="Totalprosjektet",SUMIF('(1) Detaljerte budsjetter'!$E$20:$E$40,Sensitivitet!$B$61,'(1) Detaljerte budsjetter'!W$20:W$40)-SUMIF('(1) Detaljerte budsjetter'!$E$139:$E$158,Sensitivitet!$B$61,'(1) Detaljerte budsjetter'!W$139:W$158),))</f>
        <v>0</v>
      </c>
      <c r="Y61" s="116">
        <f>IF($C$10="OMSØKT PROSJEKT",SUMIF('(1) Detaljerte budsjetter'!$E$20:$E$40,Sensitivitet!$B$61,'(1) Detaljerte budsjetter'!X$20:X$40),IF($C$10="Totalprosjektet",SUMIF('(1) Detaljerte budsjetter'!$E$20:$E$40,Sensitivitet!$B$61,'(1) Detaljerte budsjetter'!X$20:X$40)-SUMIF('(1) Detaljerte budsjetter'!$E$139:$E$158,Sensitivitet!$B$61,'(1) Detaljerte budsjetter'!X$139:X$158),))</f>
        <v>0</v>
      </c>
      <c r="Z61" s="116">
        <f>IF($C$10="OMSØKT PROSJEKT",SUMIF('(1) Detaljerte budsjetter'!$E$20:$E$40,Sensitivitet!$B$61,'(1) Detaljerte budsjetter'!Y$20:Y$40),IF($C$10="Totalprosjektet",SUMIF('(1) Detaljerte budsjetter'!$E$20:$E$40,Sensitivitet!$B$61,'(1) Detaljerte budsjetter'!Y$20:Y$40)-SUMIF('(1) Detaljerte budsjetter'!$E$139:$E$158,Sensitivitet!$B$61,'(1) Detaljerte budsjetter'!Y$139:Y$158),))</f>
        <v>0</v>
      </c>
      <c r="AA61" s="116">
        <f>IF($C$10="OMSØKT PROSJEKT",SUMIF('(1) Detaljerte budsjetter'!$E$20:$E$40,Sensitivitet!$B$61,'(1) Detaljerte budsjetter'!Z$20:Z$40),IF($C$10="Totalprosjektet",SUMIF('(1) Detaljerte budsjetter'!$E$20:$E$40,Sensitivitet!$B$61,'(1) Detaljerte budsjetter'!Z$20:Z$40)-SUMIF('(1) Detaljerte budsjetter'!$E$139:$E$158,Sensitivitet!$B$61,'(1) Detaljerte budsjetter'!Z$139:Z$158),))</f>
        <v>0</v>
      </c>
      <c r="AB61" s="116">
        <f>IF($C$10="OMSØKT PROSJEKT",SUMIF('(1) Detaljerte budsjetter'!$E$20:$E$40,Sensitivitet!$B$61,'(1) Detaljerte budsjetter'!AA$20:AA$40),IF($C$10="Totalprosjektet",SUMIF('(1) Detaljerte budsjetter'!$E$20:$E$40,Sensitivitet!$B$61,'(1) Detaljerte budsjetter'!AA$20:AA$40)-SUMIF('(1) Detaljerte budsjetter'!$E$139:$E$158,Sensitivitet!$B$61,'(1) Detaljerte budsjetter'!AA$139:AA$158),))</f>
        <v>0</v>
      </c>
      <c r="AC61" s="116">
        <f>IF($C$10="OMSØKT PROSJEKT",SUMIF('(1) Detaljerte budsjetter'!$E$20:$E$40,Sensitivitet!$B$61,'(1) Detaljerte budsjetter'!AB$20:AB$40),IF($C$10="Totalprosjektet",SUMIF('(1) Detaljerte budsjetter'!$E$20:$E$40,Sensitivitet!$B$61,'(1) Detaljerte budsjetter'!AB$20:AB$40)-SUMIF('(1) Detaljerte budsjetter'!$E$139:$E$158,Sensitivitet!$B$61,'(1) Detaljerte budsjetter'!AB$139:AB$158),))</f>
        <v>0</v>
      </c>
      <c r="AD61" s="116">
        <f>IF($C$10="OMSØKT PROSJEKT",SUMIF('(1) Detaljerte budsjetter'!$E$20:$E$40,Sensitivitet!$B$61,'(1) Detaljerte budsjetter'!AC$20:AC$40),IF($C$10="Totalprosjektet",SUMIF('(1) Detaljerte budsjetter'!$E$20:$E$40,Sensitivitet!$B$61,'(1) Detaljerte budsjetter'!AC$20:AC$40)-SUMIF('(1) Detaljerte budsjetter'!$E$139:$E$158,Sensitivitet!$B$61,'(1) Detaljerte budsjetter'!AC$139:AC$158),))</f>
        <v>0</v>
      </c>
      <c r="AE61" s="116">
        <f>IF($C$10="OMSØKT PROSJEKT",SUMIF('(1) Detaljerte budsjetter'!$E$20:$E$40,Sensitivitet!$B$61,'(1) Detaljerte budsjetter'!AD$20:AD$40),IF($C$10="Totalprosjektet",SUMIF('(1) Detaljerte budsjetter'!$E$20:$E$40,Sensitivitet!$B$61,'(1) Detaljerte budsjetter'!AD$20:AD$40)-SUMIF('(1) Detaljerte budsjetter'!$E$139:$E$158,Sensitivitet!$B$61,'(1) Detaljerte budsjetter'!AD$139:AD$158),))</f>
        <v>0</v>
      </c>
      <c r="AF61" s="116">
        <f>IF($C$10="OMSØKT PROSJEKT",SUMIF('(1) Detaljerte budsjetter'!$E$20:$E$40,Sensitivitet!$B$61,'(1) Detaljerte budsjetter'!AE$20:AE$40),IF($C$10="Totalprosjektet",SUMIF('(1) Detaljerte budsjetter'!$E$20:$E$40,Sensitivitet!$B$61,'(1) Detaljerte budsjetter'!AE$20:AE$40)-SUMIF('(1) Detaljerte budsjetter'!$E$139:$E$158,Sensitivitet!$B$61,'(1) Detaljerte budsjetter'!AE$139:AE$158),))</f>
        <v>0</v>
      </c>
      <c r="AG61" s="116">
        <f>IF($C$10="OMSØKT PROSJEKT",SUMIF('(1) Detaljerte budsjetter'!$E$20:$E$40,Sensitivitet!$B$61,'(1) Detaljerte budsjetter'!AF$20:AF$40),IF($C$10="Totalprosjektet",SUMIF('(1) Detaljerte budsjetter'!$E$20:$E$40,Sensitivitet!$B$61,'(1) Detaljerte budsjetter'!AF$20:AF$40)-SUMIF('(1) Detaljerte budsjetter'!$E$139:$E$158,Sensitivitet!$B$61,'(1) Detaljerte budsjetter'!AF$139:AF$158),))</f>
        <v>0</v>
      </c>
      <c r="AH61" s="116">
        <f>IF($C$10="OMSØKT PROSJEKT",SUMIF('(1) Detaljerte budsjetter'!$E$20:$E$40,Sensitivitet!$B$61,'(1) Detaljerte budsjetter'!AG$20:AG$40),IF($C$10="Totalprosjektet",SUMIF('(1) Detaljerte budsjetter'!$E$20:$E$40,Sensitivitet!$B$61,'(1) Detaljerte budsjetter'!AG$20:AG$40)-SUMIF('(1) Detaljerte budsjetter'!$E$139:$E$158,Sensitivitet!$B$61,'(1) Detaljerte budsjetter'!AG$139:AG$158),))</f>
        <v>0</v>
      </c>
      <c r="AI61" s="116">
        <f>IF($C$10="OMSØKT PROSJEKT",SUMIF('(1) Detaljerte budsjetter'!$E$20:$E$40,Sensitivitet!$B$61,'(1) Detaljerte budsjetter'!AH$20:AH$40),IF($C$10="Totalprosjektet",SUMIF('(1) Detaljerte budsjetter'!$E$20:$E$40,Sensitivitet!$B$61,'(1) Detaljerte budsjetter'!AH$20:AH$40)-SUMIF('(1) Detaljerte budsjetter'!$E$139:$E$158,Sensitivitet!$B$61,'(1) Detaljerte budsjetter'!AH$139:AH$158),))</f>
        <v>0</v>
      </c>
      <c r="AJ61" s="116">
        <f>IF($C$10="OMSØKT PROSJEKT",SUMIF('(1) Detaljerte budsjetter'!$E$20:$E$40,Sensitivitet!$B$61,'(1) Detaljerte budsjetter'!AI$20:AI$40),IF($C$10="Totalprosjektet",SUMIF('(1) Detaljerte budsjetter'!$E$20:$E$40,Sensitivitet!$B$61,'(1) Detaljerte budsjetter'!AI$20:AI$40)-SUMIF('(1) Detaljerte budsjetter'!$E$139:$E$158,Sensitivitet!$B$61,'(1) Detaljerte budsjetter'!AI$139:AI$158),))</f>
        <v>0</v>
      </c>
      <c r="AK61" s="116">
        <f>IF($C$10="OMSØKT PROSJEKT",SUMIF('(1) Detaljerte budsjetter'!$E$20:$E$40,Sensitivitet!$B$61,'(1) Detaljerte budsjetter'!AJ$20:AJ$40),IF($C$10="Totalprosjektet",SUMIF('(1) Detaljerte budsjetter'!$E$20:$E$40,Sensitivitet!$B$61,'(1) Detaljerte budsjetter'!AJ$20:AJ$40)-SUMIF('(1) Detaljerte budsjetter'!$E$139:$E$158,Sensitivitet!$B$61,'(1) Detaljerte budsjetter'!AJ$139:AJ$158),))</f>
        <v>0</v>
      </c>
      <c r="AL61" s="116">
        <f>IF($C$10="OMSØKT PROSJEKT",SUMIF('(1) Detaljerte budsjetter'!$E$20:$E$40,Sensitivitet!$B$61,'(1) Detaljerte budsjetter'!AK$20:AK$40),IF($C$10="Totalprosjektet",SUMIF('(1) Detaljerte budsjetter'!$E$20:$E$40,Sensitivitet!$B$61,'(1) Detaljerte budsjetter'!AK$20:AK$40)-SUMIF('(1) Detaljerte budsjetter'!$E$139:$E$158,Sensitivitet!$B$61,'(1) Detaljerte budsjetter'!AK$139:AK$158),))</f>
        <v>0</v>
      </c>
      <c r="AM61" s="116">
        <f>IF($C$10="OMSØKT PROSJEKT",SUMIF('(1) Detaljerte budsjetter'!$E$20:$E$40,Sensitivitet!$B$61,'(1) Detaljerte budsjetter'!AL$20:AL$40),IF($C$10="Totalprosjektet",SUMIF('(1) Detaljerte budsjetter'!$E$20:$E$40,Sensitivitet!$B$61,'(1) Detaljerte budsjetter'!AL$20:AL$40)-SUMIF('(1) Detaljerte budsjetter'!$E$139:$E$158,Sensitivitet!$B$61,'(1) Detaljerte budsjetter'!AL$139:AL$158),))</f>
        <v>0</v>
      </c>
      <c r="AN61" s="116">
        <f>IF($C$10="OMSØKT PROSJEKT",SUMIF('(1) Detaljerte budsjetter'!$E$20:$E$40,Sensitivitet!$B$61,'(1) Detaljerte budsjetter'!AM$20:AM$40),IF($C$10="Totalprosjektet",SUMIF('(1) Detaljerte budsjetter'!$E$20:$E$40,Sensitivitet!$B$61,'(1) Detaljerte budsjetter'!AM$20:AM$40)-SUMIF('(1) Detaljerte budsjetter'!$E$139:$E$158,Sensitivitet!$B$61,'(1) Detaljerte budsjetter'!AM$139:AM$158),))</f>
        <v>0</v>
      </c>
      <c r="AO61" s="116">
        <f>IF($C$10="OMSØKT PROSJEKT",SUMIF('(1) Detaljerte budsjetter'!$E$20:$E$40,Sensitivitet!$B$61,'(1) Detaljerte budsjetter'!AN$20:AN$40),IF($C$10="Totalprosjektet",SUMIF('(1) Detaljerte budsjetter'!$E$20:$E$40,Sensitivitet!$B$61,'(1) Detaljerte budsjetter'!AN$20:AN$40)-SUMIF('(1) Detaljerte budsjetter'!$E$139:$E$158,Sensitivitet!$B$61,'(1) Detaljerte budsjetter'!AN$139:AN$158),))</f>
        <v>0</v>
      </c>
      <c r="AP61" s="116">
        <f>IF($C$10="OMSØKT PROSJEKT",SUMIF('(1) Detaljerte budsjetter'!$E$20:$E$40,Sensitivitet!$B$61,'(1) Detaljerte budsjetter'!AO$20:AO$40),IF($C$10="Totalprosjektet",SUMIF('(1) Detaljerte budsjetter'!$E$20:$E$40,Sensitivitet!$B$61,'(1) Detaljerte budsjetter'!AO$20:AO$40)-SUMIF('(1) Detaljerte budsjetter'!$E$139:$E$158,Sensitivitet!$B$61,'(1) Detaljerte budsjetter'!AO$139:AO$158),))</f>
        <v>0</v>
      </c>
      <c r="AQ61" s="116">
        <f>IF($C$10="OMSØKT PROSJEKT",SUMIF('(1) Detaljerte budsjetter'!$E$20:$E$40,Sensitivitet!$B$61,'(1) Detaljerte budsjetter'!AP$20:AP$40),IF($C$10="Totalprosjektet",SUMIF('(1) Detaljerte budsjetter'!$E$20:$E$40,Sensitivitet!$B$61,'(1) Detaljerte budsjetter'!AP$20:AP$40)-SUMIF('(1) Detaljerte budsjetter'!$E$139:$E$158,Sensitivitet!$B$61,'(1) Detaljerte budsjetter'!AP$139:AP$158),))</f>
        <v>0</v>
      </c>
      <c r="AR61" s="116">
        <f>IF($C$10="OMSØKT PROSJEKT",SUMIF('(1) Detaljerte budsjetter'!$E$20:$E$40,Sensitivitet!$B$61,'(1) Detaljerte budsjetter'!AQ$20:AQ$40),IF($C$10="Totalprosjektet",SUMIF('(1) Detaljerte budsjetter'!$E$20:$E$40,Sensitivitet!$B$61,'(1) Detaljerte budsjetter'!AQ$20:AQ$40)-SUMIF('(1) Detaljerte budsjetter'!$E$139:$E$158,Sensitivitet!$B$61,'(1) Detaljerte budsjetter'!AQ$139:AQ$158),))</f>
        <v>0</v>
      </c>
      <c r="AS61" s="116">
        <f>IF($C$10="OMSØKT PROSJEKT",SUMIF('(1) Detaljerte budsjetter'!$E$20:$E$40,Sensitivitet!$B$61,'(1) Detaljerte budsjetter'!AR$20:AR$40),IF($C$10="Totalprosjektet",SUMIF('(1) Detaljerte budsjetter'!$E$20:$E$40,Sensitivitet!$B$61,'(1) Detaljerte budsjetter'!AR$20:AR$40)-SUMIF('(1) Detaljerte budsjetter'!$E$139:$E$158,Sensitivitet!$B$61,'(1) Detaljerte budsjetter'!AR$139:AR$158),))</f>
        <v>0</v>
      </c>
      <c r="AT61" s="116">
        <f>IF($C$10="OMSØKT PROSJEKT",SUMIF('(1) Detaljerte budsjetter'!$E$20:$E$40,Sensitivitet!$B$61,'(1) Detaljerte budsjetter'!AS$20:AS$40),IF($C$10="Totalprosjektet",SUMIF('(1) Detaljerte budsjetter'!$E$20:$E$40,Sensitivitet!$B$61,'(1) Detaljerte budsjetter'!AS$20:AS$40)-SUMIF('(1) Detaljerte budsjetter'!$E$139:$E$158,Sensitivitet!$B$61,'(1) Detaljerte budsjetter'!AS$139:AS$158),))</f>
        <v>0</v>
      </c>
      <c r="AU61" s="116">
        <f>IF($C$10="OMSØKT PROSJEKT",SUMIF('(1) Detaljerte budsjetter'!$E$20:$E$40,Sensitivitet!$B$61,'(1) Detaljerte budsjetter'!AT$20:AT$40),IF($C$10="Totalprosjektet",SUMIF('(1) Detaljerte budsjetter'!$E$20:$E$40,Sensitivitet!$B$61,'(1) Detaljerte budsjetter'!AT$20:AT$40)-SUMIF('(1) Detaljerte budsjetter'!$E$139:$E$158,Sensitivitet!$B$61,'(1) Detaljerte budsjetter'!AT$139:AT$158),))</f>
        <v>0</v>
      </c>
      <c r="AV61" s="116">
        <f>IF($C$10="OMSØKT PROSJEKT",SUMIF('(1) Detaljerte budsjetter'!$E$20:$E$40,Sensitivitet!$B$61,'(1) Detaljerte budsjetter'!AU$20:AU$40),IF($C$10="Totalprosjektet",SUMIF('(1) Detaljerte budsjetter'!$E$20:$E$40,Sensitivitet!$B$61,'(1) Detaljerte budsjetter'!AU$20:AU$40)-SUMIF('(1) Detaljerte budsjetter'!$E$139:$E$158,Sensitivitet!$B$61,'(1) Detaljerte budsjetter'!AU$139:AU$158),))</f>
        <v>0</v>
      </c>
    </row>
    <row r="62" spans="2:48" x14ac:dyDescent="0.3">
      <c r="C62" s="117" t="s">
        <v>332</v>
      </c>
      <c r="D62" s="118" t="s">
        <v>333</v>
      </c>
      <c r="E62" s="119">
        <f>$C$13</f>
        <v>0</v>
      </c>
      <c r="G62" s="53">
        <v>8</v>
      </c>
      <c r="I62" s="116">
        <f t="shared" ref="I62:AV62" si="15">I61*(1+$E$62)</f>
        <v>0</v>
      </c>
      <c r="J62" s="116">
        <f t="shared" si="15"/>
        <v>0</v>
      </c>
      <c r="K62" s="116">
        <f t="shared" si="15"/>
        <v>0</v>
      </c>
      <c r="L62" s="116">
        <f t="shared" si="15"/>
        <v>0</v>
      </c>
      <c r="M62" s="116">
        <f t="shared" si="15"/>
        <v>0</v>
      </c>
      <c r="N62" s="116">
        <f t="shared" si="15"/>
        <v>0</v>
      </c>
      <c r="O62" s="116">
        <f t="shared" si="15"/>
        <v>0</v>
      </c>
      <c r="P62" s="116">
        <f t="shared" si="15"/>
        <v>0</v>
      </c>
      <c r="Q62" s="116">
        <f t="shared" si="15"/>
        <v>0</v>
      </c>
      <c r="R62" s="116">
        <f t="shared" si="15"/>
        <v>0</v>
      </c>
      <c r="S62" s="116">
        <f t="shared" si="15"/>
        <v>0</v>
      </c>
      <c r="T62" s="116">
        <f t="shared" si="15"/>
        <v>0</v>
      </c>
      <c r="U62" s="116">
        <f t="shared" si="15"/>
        <v>0</v>
      </c>
      <c r="V62" s="116">
        <f t="shared" si="15"/>
        <v>0</v>
      </c>
      <c r="W62" s="116">
        <f t="shared" si="15"/>
        <v>0</v>
      </c>
      <c r="X62" s="116">
        <f t="shared" si="15"/>
        <v>0</v>
      </c>
      <c r="Y62" s="116">
        <f t="shared" si="15"/>
        <v>0</v>
      </c>
      <c r="Z62" s="116">
        <f t="shared" si="15"/>
        <v>0</v>
      </c>
      <c r="AA62" s="116">
        <f t="shared" si="15"/>
        <v>0</v>
      </c>
      <c r="AB62" s="116">
        <f t="shared" si="15"/>
        <v>0</v>
      </c>
      <c r="AC62" s="116">
        <f t="shared" si="15"/>
        <v>0</v>
      </c>
      <c r="AD62" s="116">
        <f t="shared" si="15"/>
        <v>0</v>
      </c>
      <c r="AE62" s="116">
        <f t="shared" si="15"/>
        <v>0</v>
      </c>
      <c r="AF62" s="116">
        <f t="shared" si="15"/>
        <v>0</v>
      </c>
      <c r="AG62" s="116">
        <f t="shared" si="15"/>
        <v>0</v>
      </c>
      <c r="AH62" s="116">
        <f t="shared" si="15"/>
        <v>0</v>
      </c>
      <c r="AI62" s="116">
        <f t="shared" si="15"/>
        <v>0</v>
      </c>
      <c r="AJ62" s="116">
        <f t="shared" si="15"/>
        <v>0</v>
      </c>
      <c r="AK62" s="116">
        <f t="shared" si="15"/>
        <v>0</v>
      </c>
      <c r="AL62" s="116">
        <f t="shared" si="15"/>
        <v>0</v>
      </c>
      <c r="AM62" s="116">
        <f t="shared" si="15"/>
        <v>0</v>
      </c>
      <c r="AN62" s="116">
        <f t="shared" si="15"/>
        <v>0</v>
      </c>
      <c r="AO62" s="116">
        <f t="shared" si="15"/>
        <v>0</v>
      </c>
      <c r="AP62" s="116">
        <f t="shared" si="15"/>
        <v>0</v>
      </c>
      <c r="AQ62" s="116">
        <f t="shared" si="15"/>
        <v>0</v>
      </c>
      <c r="AR62" s="116">
        <f t="shared" si="15"/>
        <v>0</v>
      </c>
      <c r="AS62" s="116">
        <f t="shared" si="15"/>
        <v>0</v>
      </c>
      <c r="AT62" s="116">
        <f t="shared" si="15"/>
        <v>0</v>
      </c>
      <c r="AU62" s="116">
        <f t="shared" si="15"/>
        <v>0</v>
      </c>
      <c r="AV62" s="116">
        <f t="shared" si="15"/>
        <v>0</v>
      </c>
    </row>
    <row r="63" spans="2:48" x14ac:dyDescent="0.3">
      <c r="C63" s="120" t="s">
        <v>334</v>
      </c>
      <c r="D63" s="118" t="s">
        <v>333</v>
      </c>
      <c r="E63" s="121"/>
      <c r="G63" s="53" t="s">
        <v>334</v>
      </c>
      <c r="I63" s="116">
        <f t="shared" ref="I63:AV63" si="16">I61*(1+$E$63)</f>
        <v>0</v>
      </c>
      <c r="J63" s="116">
        <f t="shared" si="16"/>
        <v>0</v>
      </c>
      <c r="K63" s="116">
        <f t="shared" si="16"/>
        <v>0</v>
      </c>
      <c r="L63" s="116">
        <f t="shared" si="16"/>
        <v>0</v>
      </c>
      <c r="M63" s="116">
        <f t="shared" si="16"/>
        <v>0</v>
      </c>
      <c r="N63" s="116">
        <f t="shared" si="16"/>
        <v>0</v>
      </c>
      <c r="O63" s="116">
        <f t="shared" si="16"/>
        <v>0</v>
      </c>
      <c r="P63" s="116">
        <f t="shared" si="16"/>
        <v>0</v>
      </c>
      <c r="Q63" s="116">
        <f t="shared" si="16"/>
        <v>0</v>
      </c>
      <c r="R63" s="116">
        <f t="shared" si="16"/>
        <v>0</v>
      </c>
      <c r="S63" s="116">
        <f t="shared" si="16"/>
        <v>0</v>
      </c>
      <c r="T63" s="116">
        <f t="shared" si="16"/>
        <v>0</v>
      </c>
      <c r="U63" s="116">
        <f t="shared" si="16"/>
        <v>0</v>
      </c>
      <c r="V63" s="116">
        <f t="shared" si="16"/>
        <v>0</v>
      </c>
      <c r="W63" s="116">
        <f t="shared" si="16"/>
        <v>0</v>
      </c>
      <c r="X63" s="116">
        <f t="shared" si="16"/>
        <v>0</v>
      </c>
      <c r="Y63" s="116">
        <f t="shared" si="16"/>
        <v>0</v>
      </c>
      <c r="Z63" s="116">
        <f t="shared" si="16"/>
        <v>0</v>
      </c>
      <c r="AA63" s="116">
        <f t="shared" si="16"/>
        <v>0</v>
      </c>
      <c r="AB63" s="116">
        <f t="shared" si="16"/>
        <v>0</v>
      </c>
      <c r="AC63" s="116">
        <f t="shared" si="16"/>
        <v>0</v>
      </c>
      <c r="AD63" s="116">
        <f t="shared" si="16"/>
        <v>0</v>
      </c>
      <c r="AE63" s="116">
        <f t="shared" si="16"/>
        <v>0</v>
      </c>
      <c r="AF63" s="116">
        <f t="shared" si="16"/>
        <v>0</v>
      </c>
      <c r="AG63" s="116">
        <f t="shared" si="16"/>
        <v>0</v>
      </c>
      <c r="AH63" s="116">
        <f t="shared" si="16"/>
        <v>0</v>
      </c>
      <c r="AI63" s="116">
        <f t="shared" si="16"/>
        <v>0</v>
      </c>
      <c r="AJ63" s="116">
        <f t="shared" si="16"/>
        <v>0</v>
      </c>
      <c r="AK63" s="116">
        <f t="shared" si="16"/>
        <v>0</v>
      </c>
      <c r="AL63" s="116">
        <f t="shared" si="16"/>
        <v>0</v>
      </c>
      <c r="AM63" s="116">
        <f t="shared" si="16"/>
        <v>0</v>
      </c>
      <c r="AN63" s="116">
        <f t="shared" si="16"/>
        <v>0</v>
      </c>
      <c r="AO63" s="116">
        <f t="shared" si="16"/>
        <v>0</v>
      </c>
      <c r="AP63" s="116">
        <f t="shared" si="16"/>
        <v>0</v>
      </c>
      <c r="AQ63" s="116">
        <f t="shared" si="16"/>
        <v>0</v>
      </c>
      <c r="AR63" s="116">
        <f t="shared" si="16"/>
        <v>0</v>
      </c>
      <c r="AS63" s="116">
        <f t="shared" si="16"/>
        <v>0</v>
      </c>
      <c r="AT63" s="116">
        <f t="shared" si="16"/>
        <v>0</v>
      </c>
      <c r="AU63" s="116">
        <f t="shared" si="16"/>
        <v>0</v>
      </c>
      <c r="AV63" s="116">
        <f t="shared" si="16"/>
        <v>0</v>
      </c>
    </row>
    <row r="64" spans="2:48" hidden="1" outlineLevel="1" x14ac:dyDescent="0.3">
      <c r="D64" s="118"/>
      <c r="E64" s="205"/>
      <c r="G64" s="5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</row>
    <row r="65" spans="2:48" hidden="1" outlineLevel="1" x14ac:dyDescent="0.3">
      <c r="B65" s="131" t="s">
        <v>336</v>
      </c>
      <c r="C65" s="115" t="s">
        <v>331</v>
      </c>
      <c r="D65" s="122"/>
      <c r="E65" s="206"/>
      <c r="F65" s="9"/>
      <c r="G65" s="12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</row>
    <row r="66" spans="2:48" hidden="1" outlineLevel="1" x14ac:dyDescent="0.3">
      <c r="C66" s="117" t="s">
        <v>332</v>
      </c>
      <c r="D66" s="118" t="s">
        <v>333</v>
      </c>
      <c r="E66" s="119"/>
      <c r="G66" s="5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</row>
    <row r="67" spans="2:48" hidden="1" outlineLevel="1" x14ac:dyDescent="0.3">
      <c r="C67" s="120" t="s">
        <v>334</v>
      </c>
      <c r="D67" s="118" t="s">
        <v>333</v>
      </c>
      <c r="E67" s="121"/>
      <c r="G67" s="5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</row>
    <row r="68" spans="2:48" hidden="1" outlineLevel="1" x14ac:dyDescent="0.3">
      <c r="D68" s="118"/>
      <c r="E68" s="205"/>
      <c r="G68" s="5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2:48" hidden="1" outlineLevel="1" x14ac:dyDescent="0.3">
      <c r="B69" s="131" t="s">
        <v>336</v>
      </c>
      <c r="C69" s="115" t="s">
        <v>331</v>
      </c>
      <c r="D69" s="122"/>
      <c r="E69" s="206"/>
      <c r="F69" s="9"/>
      <c r="G69" s="12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2:48" hidden="1" outlineLevel="1" x14ac:dyDescent="0.3">
      <c r="C70" s="117" t="s">
        <v>332</v>
      </c>
      <c r="D70" s="118" t="s">
        <v>333</v>
      </c>
      <c r="E70" s="119"/>
      <c r="G70" s="5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2:48" hidden="1" outlineLevel="1" x14ac:dyDescent="0.3">
      <c r="C71" s="120" t="s">
        <v>334</v>
      </c>
      <c r="D71" s="118" t="s">
        <v>333</v>
      </c>
      <c r="E71" s="121"/>
      <c r="G71" s="5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2:48" hidden="1" outlineLevel="1" x14ac:dyDescent="0.3">
      <c r="D72" s="118"/>
      <c r="E72" s="205"/>
      <c r="G72" s="5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2:48" hidden="1" outlineLevel="1" x14ac:dyDescent="0.3">
      <c r="B73" s="131" t="s">
        <v>336</v>
      </c>
      <c r="C73" s="115" t="s">
        <v>331</v>
      </c>
      <c r="D73" s="122"/>
      <c r="E73" s="206"/>
      <c r="F73" s="9"/>
      <c r="G73" s="12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 spans="2:48" hidden="1" outlineLevel="1" x14ac:dyDescent="0.3">
      <c r="C74" s="117" t="s">
        <v>332</v>
      </c>
      <c r="D74" s="118" t="s">
        <v>333</v>
      </c>
      <c r="E74" s="119"/>
      <c r="G74" s="5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2:48" hidden="1" outlineLevel="1" x14ac:dyDescent="0.3">
      <c r="C75" s="120" t="s">
        <v>334</v>
      </c>
      <c r="D75" s="118" t="s">
        <v>333</v>
      </c>
      <c r="E75" s="121"/>
      <c r="G75" s="5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 spans="2:48" collapsed="1" x14ac:dyDescent="0.3">
      <c r="D76" s="118"/>
      <c r="G76" s="53"/>
      <c r="I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 spans="2:48" x14ac:dyDescent="0.3">
      <c r="D77" s="118"/>
      <c r="G77" s="5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 spans="2:48" x14ac:dyDescent="0.3">
      <c r="B78" s="5" t="s">
        <v>173</v>
      </c>
      <c r="D78" s="11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 spans="2:48" x14ac:dyDescent="0.3">
      <c r="B79" s="114" t="s">
        <v>108</v>
      </c>
      <c r="C79" s="115" t="s">
        <v>331</v>
      </c>
      <c r="D79" s="122"/>
      <c r="E79" s="9"/>
      <c r="F79" s="9"/>
      <c r="G79" s="123"/>
      <c r="I79" s="116">
        <f>IF($C$10="OMSØKT PROSJEKT",SUMIF('(1) Detaljerte budsjetter'!$E$44:$E$94,Sensitivitet!$B$79,'(1) Detaljerte budsjetter'!H$44:H$94) + SUMIF('(1) Detaljerte budsjetter'!$E$98:$E$113,Sensitivitet!$B$79,'(1) Detaljerte budsjetter'!H$98:H$113),IF($C$10="Totalprosjektet",SUMIF('(1) Detaljerte budsjetter'!$E$44:$E$94,Sensitivitet!$B$79,'(1) Detaljerte budsjetter'!H$44:H$94) + SUMIF('(1) Detaljerte budsjetter'!$E$98:$E$113,Sensitivitet!$B$79,'(1) Detaljerte budsjetter'!H$98:H$113) - SUMIF('(1) Detaljerte budsjetter'!$E$162:$E$178,Sensitivitet!$B$79,'(1) Detaljerte budsjetter'!H$162:H$178),))</f>
        <v>0</v>
      </c>
      <c r="J79" s="116">
        <f>IF($C$10="OMSØKT PROSJEKT",SUMIF('(1) Detaljerte budsjetter'!$E$44:$E$94,Sensitivitet!$B$79,'(1) Detaljerte budsjetter'!I$44:I$94) + SUMIF('(1) Detaljerte budsjetter'!$E$98:$E$113,Sensitivitet!$B$79,'(1) Detaljerte budsjetter'!I$98:I$113),IF($C$10="Totalprosjektet",SUMIF('(1) Detaljerte budsjetter'!$E$44:$E$94,Sensitivitet!$B$79,'(1) Detaljerte budsjetter'!I$44:I$94) + SUMIF('(1) Detaljerte budsjetter'!$E$98:$E$113,Sensitivitet!$B$79,'(1) Detaljerte budsjetter'!I$98:I$113) - SUMIF('(1) Detaljerte budsjetter'!$E$162:$E$178,Sensitivitet!$B$79,'(1) Detaljerte budsjetter'!I$162:I$178),))</f>
        <v>0</v>
      </c>
      <c r="K79" s="116">
        <f>IF($C$10="OMSØKT PROSJEKT",SUMIF('(1) Detaljerte budsjetter'!$E$44:$E$94,Sensitivitet!$B$79,'(1) Detaljerte budsjetter'!J$44:J$94) + SUMIF('(1) Detaljerte budsjetter'!$E$98:$E$113,Sensitivitet!$B$79,'(1) Detaljerte budsjetter'!J$98:J$113),IF($C$10="Totalprosjektet",SUMIF('(1) Detaljerte budsjetter'!$E$44:$E$94,Sensitivitet!$B$79,'(1) Detaljerte budsjetter'!J$44:J$94) + SUMIF('(1) Detaljerte budsjetter'!$E$98:$E$113,Sensitivitet!$B$79,'(1) Detaljerte budsjetter'!J$98:J$113) - SUMIF('(1) Detaljerte budsjetter'!$E$162:$E$178,Sensitivitet!$B$79,'(1) Detaljerte budsjetter'!J$162:J$178),))</f>
        <v>0</v>
      </c>
      <c r="L79" s="116">
        <f>IF($C$10="OMSØKT PROSJEKT",SUMIF('(1) Detaljerte budsjetter'!$E$44:$E$94,Sensitivitet!$B$79,'(1) Detaljerte budsjetter'!K$44:K$94) + SUMIF('(1) Detaljerte budsjetter'!$E$98:$E$113,Sensitivitet!$B$79,'(1) Detaljerte budsjetter'!K$98:K$113),IF($C$10="Totalprosjektet",SUMIF('(1) Detaljerte budsjetter'!$E$44:$E$94,Sensitivitet!$B$79,'(1) Detaljerte budsjetter'!K$44:K$94) + SUMIF('(1) Detaljerte budsjetter'!$E$98:$E$113,Sensitivitet!$B$79,'(1) Detaljerte budsjetter'!K$98:K$113) - SUMIF('(1) Detaljerte budsjetter'!$E$162:$E$178,Sensitivitet!$B$79,'(1) Detaljerte budsjetter'!K$162:K$178),))</f>
        <v>0</v>
      </c>
      <c r="M79" s="116">
        <f>IF($C$10="OMSØKT PROSJEKT",SUMIF('(1) Detaljerte budsjetter'!$E$44:$E$94,Sensitivitet!$B$79,'(1) Detaljerte budsjetter'!L$44:L$94) + SUMIF('(1) Detaljerte budsjetter'!$E$98:$E$113,Sensitivitet!$B$79,'(1) Detaljerte budsjetter'!L$98:L$113),IF($C$10="Totalprosjektet",SUMIF('(1) Detaljerte budsjetter'!$E$44:$E$94,Sensitivitet!$B$79,'(1) Detaljerte budsjetter'!L$44:L$94) + SUMIF('(1) Detaljerte budsjetter'!$E$98:$E$113,Sensitivitet!$B$79,'(1) Detaljerte budsjetter'!L$98:L$113) - SUMIF('(1) Detaljerte budsjetter'!$E$162:$E$178,Sensitivitet!$B$79,'(1) Detaljerte budsjetter'!L$162:L$178),))</f>
        <v>0</v>
      </c>
      <c r="N79" s="116">
        <f>IF($C$10="OMSØKT PROSJEKT",SUMIF('(1) Detaljerte budsjetter'!$E$44:$E$94,Sensitivitet!$B$79,'(1) Detaljerte budsjetter'!M$44:M$94) + SUMIF('(1) Detaljerte budsjetter'!$E$98:$E$113,Sensitivitet!$B$79,'(1) Detaljerte budsjetter'!M$98:M$113),IF($C$10="Totalprosjektet",SUMIF('(1) Detaljerte budsjetter'!$E$44:$E$94,Sensitivitet!$B$79,'(1) Detaljerte budsjetter'!M$44:M$94) + SUMIF('(1) Detaljerte budsjetter'!$E$98:$E$113,Sensitivitet!$B$79,'(1) Detaljerte budsjetter'!M$98:M$113) - SUMIF('(1) Detaljerte budsjetter'!$E$162:$E$178,Sensitivitet!$B$79,'(1) Detaljerte budsjetter'!M$162:M$178),))</f>
        <v>0</v>
      </c>
      <c r="O79" s="116">
        <f>IF($C$10="OMSØKT PROSJEKT",SUMIF('(1) Detaljerte budsjetter'!$E$44:$E$94,Sensitivitet!$B$79,'(1) Detaljerte budsjetter'!N$44:N$94) + SUMIF('(1) Detaljerte budsjetter'!$E$98:$E$113,Sensitivitet!$B$79,'(1) Detaljerte budsjetter'!N$98:N$113),IF($C$10="Totalprosjektet",SUMIF('(1) Detaljerte budsjetter'!$E$44:$E$94,Sensitivitet!$B$79,'(1) Detaljerte budsjetter'!N$44:N$94) + SUMIF('(1) Detaljerte budsjetter'!$E$98:$E$113,Sensitivitet!$B$79,'(1) Detaljerte budsjetter'!N$98:N$113) - SUMIF('(1) Detaljerte budsjetter'!$E$162:$E$178,Sensitivitet!$B$79,'(1) Detaljerte budsjetter'!N$162:N$178),))</f>
        <v>0</v>
      </c>
      <c r="P79" s="116">
        <f>IF($C$10="OMSØKT PROSJEKT",SUMIF('(1) Detaljerte budsjetter'!$E$44:$E$94,Sensitivitet!$B$79,'(1) Detaljerte budsjetter'!O$44:O$94) + SUMIF('(1) Detaljerte budsjetter'!$E$98:$E$113,Sensitivitet!$B$79,'(1) Detaljerte budsjetter'!O$98:O$113),IF($C$10="Totalprosjektet",SUMIF('(1) Detaljerte budsjetter'!$E$44:$E$94,Sensitivitet!$B$79,'(1) Detaljerte budsjetter'!O$44:O$94) + SUMIF('(1) Detaljerte budsjetter'!$E$98:$E$113,Sensitivitet!$B$79,'(1) Detaljerte budsjetter'!O$98:O$113) - SUMIF('(1) Detaljerte budsjetter'!$E$162:$E$178,Sensitivitet!$B$79,'(1) Detaljerte budsjetter'!O$162:O$178),))</f>
        <v>0</v>
      </c>
      <c r="Q79" s="116">
        <f>IF($C$10="OMSØKT PROSJEKT",SUMIF('(1) Detaljerte budsjetter'!$E$44:$E$94,Sensitivitet!$B$79,'(1) Detaljerte budsjetter'!P$44:P$94) + SUMIF('(1) Detaljerte budsjetter'!$E$98:$E$113,Sensitivitet!$B$79,'(1) Detaljerte budsjetter'!P$98:P$113),IF($C$10="Totalprosjektet",SUMIF('(1) Detaljerte budsjetter'!$E$44:$E$94,Sensitivitet!$B$79,'(1) Detaljerte budsjetter'!P$44:P$94) + SUMIF('(1) Detaljerte budsjetter'!$E$98:$E$113,Sensitivitet!$B$79,'(1) Detaljerte budsjetter'!P$98:P$113) - SUMIF('(1) Detaljerte budsjetter'!$E$162:$E$178,Sensitivitet!$B$79,'(1) Detaljerte budsjetter'!P$162:P$178),))</f>
        <v>0</v>
      </c>
      <c r="R79" s="116">
        <f>IF($C$10="OMSØKT PROSJEKT",SUMIF('(1) Detaljerte budsjetter'!$E$44:$E$94,Sensitivitet!$B$79,'(1) Detaljerte budsjetter'!Q$44:Q$94) + SUMIF('(1) Detaljerte budsjetter'!$E$98:$E$113,Sensitivitet!$B$79,'(1) Detaljerte budsjetter'!Q$98:Q$113),IF($C$10="Totalprosjektet",SUMIF('(1) Detaljerte budsjetter'!$E$44:$E$94,Sensitivitet!$B$79,'(1) Detaljerte budsjetter'!Q$44:Q$94) + SUMIF('(1) Detaljerte budsjetter'!$E$98:$E$113,Sensitivitet!$B$79,'(1) Detaljerte budsjetter'!Q$98:Q$113) - SUMIF('(1) Detaljerte budsjetter'!$E$162:$E$178,Sensitivitet!$B$79,'(1) Detaljerte budsjetter'!Q$162:Q$178),))</f>
        <v>0</v>
      </c>
      <c r="S79" s="116">
        <f>IF($C$10="OMSØKT PROSJEKT",SUMIF('(1) Detaljerte budsjetter'!$E$44:$E$94,Sensitivitet!$B$79,'(1) Detaljerte budsjetter'!R$44:R$94) + SUMIF('(1) Detaljerte budsjetter'!$E$98:$E$113,Sensitivitet!$B$79,'(1) Detaljerte budsjetter'!R$98:R$113),IF($C$10="Totalprosjektet",SUMIF('(1) Detaljerte budsjetter'!$E$44:$E$94,Sensitivitet!$B$79,'(1) Detaljerte budsjetter'!R$44:R$94) + SUMIF('(1) Detaljerte budsjetter'!$E$98:$E$113,Sensitivitet!$B$79,'(1) Detaljerte budsjetter'!R$98:R$113) - SUMIF('(1) Detaljerte budsjetter'!$E$162:$E$178,Sensitivitet!$B$79,'(1) Detaljerte budsjetter'!R$162:R$178),))</f>
        <v>0</v>
      </c>
      <c r="T79" s="116">
        <f>IF($C$10="OMSØKT PROSJEKT",SUMIF('(1) Detaljerte budsjetter'!$E$44:$E$94,Sensitivitet!$B$79,'(1) Detaljerte budsjetter'!S$44:S$94) + SUMIF('(1) Detaljerte budsjetter'!$E$98:$E$113,Sensitivitet!$B$79,'(1) Detaljerte budsjetter'!S$98:S$113),IF($C$10="Totalprosjektet",SUMIF('(1) Detaljerte budsjetter'!$E$44:$E$94,Sensitivitet!$B$79,'(1) Detaljerte budsjetter'!S$44:S$94) + SUMIF('(1) Detaljerte budsjetter'!$E$98:$E$113,Sensitivitet!$B$79,'(1) Detaljerte budsjetter'!S$98:S$113) - SUMIF('(1) Detaljerte budsjetter'!$E$162:$E$178,Sensitivitet!$B$79,'(1) Detaljerte budsjetter'!S$162:S$178),))</f>
        <v>0</v>
      </c>
      <c r="U79" s="116">
        <f>IF($C$10="OMSØKT PROSJEKT",SUMIF('(1) Detaljerte budsjetter'!$E$44:$E$94,Sensitivitet!$B$79,'(1) Detaljerte budsjetter'!T$44:T$94) + SUMIF('(1) Detaljerte budsjetter'!$E$98:$E$113,Sensitivitet!$B$79,'(1) Detaljerte budsjetter'!T$98:T$113),IF($C$10="Totalprosjektet",SUMIF('(1) Detaljerte budsjetter'!$E$44:$E$94,Sensitivitet!$B$79,'(1) Detaljerte budsjetter'!T$44:T$94) + SUMIF('(1) Detaljerte budsjetter'!$E$98:$E$113,Sensitivitet!$B$79,'(1) Detaljerte budsjetter'!T$98:T$113) - SUMIF('(1) Detaljerte budsjetter'!$E$162:$E$178,Sensitivitet!$B$79,'(1) Detaljerte budsjetter'!T$162:T$178),))</f>
        <v>0</v>
      </c>
      <c r="V79" s="116">
        <f>IF($C$10="OMSØKT PROSJEKT",SUMIF('(1) Detaljerte budsjetter'!$E$44:$E$94,Sensitivitet!$B$79,'(1) Detaljerte budsjetter'!U$44:U$94) + SUMIF('(1) Detaljerte budsjetter'!$E$98:$E$113,Sensitivitet!$B$79,'(1) Detaljerte budsjetter'!U$98:U$113),IF($C$10="Totalprosjektet",SUMIF('(1) Detaljerte budsjetter'!$E$44:$E$94,Sensitivitet!$B$79,'(1) Detaljerte budsjetter'!U$44:U$94) + SUMIF('(1) Detaljerte budsjetter'!$E$98:$E$113,Sensitivitet!$B$79,'(1) Detaljerte budsjetter'!U$98:U$113) - SUMIF('(1) Detaljerte budsjetter'!$E$162:$E$178,Sensitivitet!$B$79,'(1) Detaljerte budsjetter'!U$162:U$178),))</f>
        <v>0</v>
      </c>
      <c r="W79" s="116">
        <f>IF($C$10="OMSØKT PROSJEKT",SUMIF('(1) Detaljerte budsjetter'!$E$44:$E$94,Sensitivitet!$B$79,'(1) Detaljerte budsjetter'!V$44:V$94) + SUMIF('(1) Detaljerte budsjetter'!$E$98:$E$113,Sensitivitet!$B$79,'(1) Detaljerte budsjetter'!V$98:V$113),IF($C$10="Totalprosjektet",SUMIF('(1) Detaljerte budsjetter'!$E$44:$E$94,Sensitivitet!$B$79,'(1) Detaljerte budsjetter'!V$44:V$94) + SUMIF('(1) Detaljerte budsjetter'!$E$98:$E$113,Sensitivitet!$B$79,'(1) Detaljerte budsjetter'!V$98:V$113) - SUMIF('(1) Detaljerte budsjetter'!$E$162:$E$178,Sensitivitet!$B$79,'(1) Detaljerte budsjetter'!V$162:V$178),))</f>
        <v>0</v>
      </c>
      <c r="X79" s="116">
        <f>IF($C$10="OMSØKT PROSJEKT",SUMIF('(1) Detaljerte budsjetter'!$E$44:$E$94,Sensitivitet!$B$79,'(1) Detaljerte budsjetter'!W$44:W$94) + SUMIF('(1) Detaljerte budsjetter'!$E$98:$E$113,Sensitivitet!$B$79,'(1) Detaljerte budsjetter'!W$98:W$113),IF($C$10="Totalprosjektet",SUMIF('(1) Detaljerte budsjetter'!$E$44:$E$94,Sensitivitet!$B$79,'(1) Detaljerte budsjetter'!W$44:W$94) + SUMIF('(1) Detaljerte budsjetter'!$E$98:$E$113,Sensitivitet!$B$79,'(1) Detaljerte budsjetter'!W$98:W$113) - SUMIF('(1) Detaljerte budsjetter'!$E$162:$E$178,Sensitivitet!$B$79,'(1) Detaljerte budsjetter'!W$162:W$178),))</f>
        <v>0</v>
      </c>
      <c r="Y79" s="116">
        <f>IF($C$10="OMSØKT PROSJEKT",SUMIF('(1) Detaljerte budsjetter'!$E$44:$E$94,Sensitivitet!$B$79,'(1) Detaljerte budsjetter'!X$44:X$94) + SUMIF('(1) Detaljerte budsjetter'!$E$98:$E$113,Sensitivitet!$B$79,'(1) Detaljerte budsjetter'!X$98:X$113),IF($C$10="Totalprosjektet",SUMIF('(1) Detaljerte budsjetter'!$E$44:$E$94,Sensitivitet!$B$79,'(1) Detaljerte budsjetter'!X$44:X$94) + SUMIF('(1) Detaljerte budsjetter'!$E$98:$E$113,Sensitivitet!$B$79,'(1) Detaljerte budsjetter'!X$98:X$113) - SUMIF('(1) Detaljerte budsjetter'!$E$162:$E$178,Sensitivitet!$B$79,'(1) Detaljerte budsjetter'!X$162:X$178),))</f>
        <v>0</v>
      </c>
      <c r="Z79" s="116">
        <f>IF($C$10="OMSØKT PROSJEKT",SUMIF('(1) Detaljerte budsjetter'!$E$44:$E$94,Sensitivitet!$B$79,'(1) Detaljerte budsjetter'!Y$44:Y$94) + SUMIF('(1) Detaljerte budsjetter'!$E$98:$E$113,Sensitivitet!$B$79,'(1) Detaljerte budsjetter'!Y$98:Y$113),IF($C$10="Totalprosjektet",SUMIF('(1) Detaljerte budsjetter'!$E$44:$E$94,Sensitivitet!$B$79,'(1) Detaljerte budsjetter'!Y$44:Y$94) + SUMIF('(1) Detaljerte budsjetter'!$E$98:$E$113,Sensitivitet!$B$79,'(1) Detaljerte budsjetter'!Y$98:Y$113) - SUMIF('(1) Detaljerte budsjetter'!$E$162:$E$178,Sensitivitet!$B$79,'(1) Detaljerte budsjetter'!Y$162:Y$178),))</f>
        <v>0</v>
      </c>
      <c r="AA79" s="116">
        <f>IF($C$10="OMSØKT PROSJEKT",SUMIF('(1) Detaljerte budsjetter'!$E$44:$E$94,Sensitivitet!$B$79,'(1) Detaljerte budsjetter'!Z$44:Z$94) + SUMIF('(1) Detaljerte budsjetter'!$E$98:$E$113,Sensitivitet!$B$79,'(1) Detaljerte budsjetter'!Z$98:Z$113),IF($C$10="Totalprosjektet",SUMIF('(1) Detaljerte budsjetter'!$E$44:$E$94,Sensitivitet!$B$79,'(1) Detaljerte budsjetter'!Z$44:Z$94) + SUMIF('(1) Detaljerte budsjetter'!$E$98:$E$113,Sensitivitet!$B$79,'(1) Detaljerte budsjetter'!Z$98:Z$113) - SUMIF('(1) Detaljerte budsjetter'!$E$162:$E$178,Sensitivitet!$B$79,'(1) Detaljerte budsjetter'!Z$162:Z$178),))</f>
        <v>0</v>
      </c>
      <c r="AB79" s="116">
        <f>IF($C$10="OMSØKT PROSJEKT",SUMIF('(1) Detaljerte budsjetter'!$E$44:$E$94,Sensitivitet!$B$79,'(1) Detaljerte budsjetter'!AA$44:AA$94) + SUMIF('(1) Detaljerte budsjetter'!$E$98:$E$113,Sensitivitet!$B$79,'(1) Detaljerte budsjetter'!AA$98:AA$113),IF($C$10="Totalprosjektet",SUMIF('(1) Detaljerte budsjetter'!$E$44:$E$94,Sensitivitet!$B$79,'(1) Detaljerte budsjetter'!AA$44:AA$94) + SUMIF('(1) Detaljerte budsjetter'!$E$98:$E$113,Sensitivitet!$B$79,'(1) Detaljerte budsjetter'!AA$98:AA$113) - SUMIF('(1) Detaljerte budsjetter'!$E$162:$E$178,Sensitivitet!$B$79,'(1) Detaljerte budsjetter'!AA$162:AA$178),))</f>
        <v>0</v>
      </c>
      <c r="AC79" s="116">
        <f>IF($C$10="OMSØKT PROSJEKT",SUMIF('(1) Detaljerte budsjetter'!$E$44:$E$94,Sensitivitet!$B$79,'(1) Detaljerte budsjetter'!AB$44:AB$94) + SUMIF('(1) Detaljerte budsjetter'!$E$98:$E$113,Sensitivitet!$B$79,'(1) Detaljerte budsjetter'!AB$98:AB$113),IF($C$10="Totalprosjektet",SUMIF('(1) Detaljerte budsjetter'!$E$44:$E$94,Sensitivitet!$B$79,'(1) Detaljerte budsjetter'!AB$44:AB$94) + SUMIF('(1) Detaljerte budsjetter'!$E$98:$E$113,Sensitivitet!$B$79,'(1) Detaljerte budsjetter'!AB$98:AB$113) - SUMIF('(1) Detaljerte budsjetter'!$E$162:$E$178,Sensitivitet!$B$79,'(1) Detaljerte budsjetter'!AB$162:AB$178),))</f>
        <v>0</v>
      </c>
      <c r="AD79" s="116">
        <f>IF($C$10="OMSØKT PROSJEKT",SUMIF('(1) Detaljerte budsjetter'!$E$44:$E$94,Sensitivitet!$B$79,'(1) Detaljerte budsjetter'!AC$44:AC$94) + SUMIF('(1) Detaljerte budsjetter'!$E$98:$E$113,Sensitivitet!$B$79,'(1) Detaljerte budsjetter'!AC$98:AC$113),IF($C$10="Totalprosjektet",SUMIF('(1) Detaljerte budsjetter'!$E$44:$E$94,Sensitivitet!$B$79,'(1) Detaljerte budsjetter'!AC$44:AC$94) + SUMIF('(1) Detaljerte budsjetter'!$E$98:$E$113,Sensitivitet!$B$79,'(1) Detaljerte budsjetter'!AC$98:AC$113) - SUMIF('(1) Detaljerte budsjetter'!$E$162:$E$178,Sensitivitet!$B$79,'(1) Detaljerte budsjetter'!AC$162:AC$178),))</f>
        <v>0</v>
      </c>
      <c r="AE79" s="116">
        <f>IF($C$10="OMSØKT PROSJEKT",SUMIF('(1) Detaljerte budsjetter'!$E$44:$E$94,Sensitivitet!$B$79,'(1) Detaljerte budsjetter'!AD$44:AD$94) + SUMIF('(1) Detaljerte budsjetter'!$E$98:$E$113,Sensitivitet!$B$79,'(1) Detaljerte budsjetter'!AD$98:AD$113),IF($C$10="Totalprosjektet",SUMIF('(1) Detaljerte budsjetter'!$E$44:$E$94,Sensitivitet!$B$79,'(1) Detaljerte budsjetter'!AD$44:AD$94) + SUMIF('(1) Detaljerte budsjetter'!$E$98:$E$113,Sensitivitet!$B$79,'(1) Detaljerte budsjetter'!AD$98:AD$113) - SUMIF('(1) Detaljerte budsjetter'!$E$162:$E$178,Sensitivitet!$B$79,'(1) Detaljerte budsjetter'!AD$162:AD$178),))</f>
        <v>0</v>
      </c>
      <c r="AF79" s="116">
        <f>IF($C$10="OMSØKT PROSJEKT",SUMIF('(1) Detaljerte budsjetter'!$E$44:$E$94,Sensitivitet!$B$79,'(1) Detaljerte budsjetter'!AE$44:AE$94) + SUMIF('(1) Detaljerte budsjetter'!$E$98:$E$113,Sensitivitet!$B$79,'(1) Detaljerte budsjetter'!AE$98:AE$113),IF($C$10="Totalprosjektet",SUMIF('(1) Detaljerte budsjetter'!$E$44:$E$94,Sensitivitet!$B$79,'(1) Detaljerte budsjetter'!AE$44:AE$94) + SUMIF('(1) Detaljerte budsjetter'!$E$98:$E$113,Sensitivitet!$B$79,'(1) Detaljerte budsjetter'!AE$98:AE$113) - SUMIF('(1) Detaljerte budsjetter'!$E$162:$E$178,Sensitivitet!$B$79,'(1) Detaljerte budsjetter'!AE$162:AE$178),))</f>
        <v>0</v>
      </c>
      <c r="AG79" s="116">
        <f>IF($C$10="OMSØKT PROSJEKT",SUMIF('(1) Detaljerte budsjetter'!$E$44:$E$94,Sensitivitet!$B$79,'(1) Detaljerte budsjetter'!AF$44:AF$94) + SUMIF('(1) Detaljerte budsjetter'!$E$98:$E$113,Sensitivitet!$B$79,'(1) Detaljerte budsjetter'!AF$98:AF$113),IF($C$10="Totalprosjektet",SUMIF('(1) Detaljerte budsjetter'!$E$44:$E$94,Sensitivitet!$B$79,'(1) Detaljerte budsjetter'!AF$44:AF$94) + SUMIF('(1) Detaljerte budsjetter'!$E$98:$E$113,Sensitivitet!$B$79,'(1) Detaljerte budsjetter'!AF$98:AF$113) - SUMIF('(1) Detaljerte budsjetter'!$E$162:$E$178,Sensitivitet!$B$79,'(1) Detaljerte budsjetter'!AF$162:AF$178),))</f>
        <v>0</v>
      </c>
      <c r="AH79" s="116">
        <f>IF($C$10="OMSØKT PROSJEKT",SUMIF('(1) Detaljerte budsjetter'!$E$44:$E$94,Sensitivitet!$B$79,'(1) Detaljerte budsjetter'!AG$44:AG$94) + SUMIF('(1) Detaljerte budsjetter'!$E$98:$E$113,Sensitivitet!$B$79,'(1) Detaljerte budsjetter'!AG$98:AG$113),IF($C$10="Totalprosjektet",SUMIF('(1) Detaljerte budsjetter'!$E$44:$E$94,Sensitivitet!$B$79,'(1) Detaljerte budsjetter'!AG$44:AG$94) + SUMIF('(1) Detaljerte budsjetter'!$E$98:$E$113,Sensitivitet!$B$79,'(1) Detaljerte budsjetter'!AG$98:AG$113) - SUMIF('(1) Detaljerte budsjetter'!$E$162:$E$178,Sensitivitet!$B$79,'(1) Detaljerte budsjetter'!AG$162:AG$178),))</f>
        <v>0</v>
      </c>
      <c r="AI79" s="116">
        <f>IF($C$10="OMSØKT PROSJEKT",SUMIF('(1) Detaljerte budsjetter'!$E$44:$E$94,Sensitivitet!$B$79,'(1) Detaljerte budsjetter'!AH$44:AH$94) + SUMIF('(1) Detaljerte budsjetter'!$E$98:$E$113,Sensitivitet!$B$79,'(1) Detaljerte budsjetter'!AH$98:AH$113),IF($C$10="Totalprosjektet",SUMIF('(1) Detaljerte budsjetter'!$E$44:$E$94,Sensitivitet!$B$79,'(1) Detaljerte budsjetter'!AH$44:AH$94) + SUMIF('(1) Detaljerte budsjetter'!$E$98:$E$113,Sensitivitet!$B$79,'(1) Detaljerte budsjetter'!AH$98:AH$113) - SUMIF('(1) Detaljerte budsjetter'!$E$162:$E$178,Sensitivitet!$B$79,'(1) Detaljerte budsjetter'!AH$162:AH$178),))</f>
        <v>0</v>
      </c>
      <c r="AJ79" s="116">
        <f>IF($C$10="OMSØKT PROSJEKT",SUMIF('(1) Detaljerte budsjetter'!$E$44:$E$94,Sensitivitet!$B$79,'(1) Detaljerte budsjetter'!AI$44:AI$94) + SUMIF('(1) Detaljerte budsjetter'!$E$98:$E$113,Sensitivitet!$B$79,'(1) Detaljerte budsjetter'!AI$98:AI$113),IF($C$10="Totalprosjektet",SUMIF('(1) Detaljerte budsjetter'!$E$44:$E$94,Sensitivitet!$B$79,'(1) Detaljerte budsjetter'!AI$44:AI$94) + SUMIF('(1) Detaljerte budsjetter'!$E$98:$E$113,Sensitivitet!$B$79,'(1) Detaljerte budsjetter'!AI$98:AI$113) - SUMIF('(1) Detaljerte budsjetter'!$E$162:$E$178,Sensitivitet!$B$79,'(1) Detaljerte budsjetter'!AI$162:AI$178),))</f>
        <v>0</v>
      </c>
      <c r="AK79" s="116">
        <f>IF($C$10="OMSØKT PROSJEKT",SUMIF('(1) Detaljerte budsjetter'!$E$44:$E$94,Sensitivitet!$B$79,'(1) Detaljerte budsjetter'!AJ$44:AJ$94) + SUMIF('(1) Detaljerte budsjetter'!$E$98:$E$113,Sensitivitet!$B$79,'(1) Detaljerte budsjetter'!AJ$98:AJ$113),IF($C$10="Totalprosjektet",SUMIF('(1) Detaljerte budsjetter'!$E$44:$E$94,Sensitivitet!$B$79,'(1) Detaljerte budsjetter'!AJ$44:AJ$94) + SUMIF('(1) Detaljerte budsjetter'!$E$98:$E$113,Sensitivitet!$B$79,'(1) Detaljerte budsjetter'!AJ$98:AJ$113) - SUMIF('(1) Detaljerte budsjetter'!$E$162:$E$178,Sensitivitet!$B$79,'(1) Detaljerte budsjetter'!AJ$162:AJ$178),))</f>
        <v>0</v>
      </c>
      <c r="AL79" s="116">
        <f>IF($C$10="OMSØKT PROSJEKT",SUMIF('(1) Detaljerte budsjetter'!$E$44:$E$94,Sensitivitet!$B$79,'(1) Detaljerte budsjetter'!AK$44:AK$94) + SUMIF('(1) Detaljerte budsjetter'!$E$98:$E$113,Sensitivitet!$B$79,'(1) Detaljerte budsjetter'!AK$98:AK$113),IF($C$10="Totalprosjektet",SUMIF('(1) Detaljerte budsjetter'!$E$44:$E$94,Sensitivitet!$B$79,'(1) Detaljerte budsjetter'!AK$44:AK$94) + SUMIF('(1) Detaljerte budsjetter'!$E$98:$E$113,Sensitivitet!$B$79,'(1) Detaljerte budsjetter'!AK$98:AK$113) - SUMIF('(1) Detaljerte budsjetter'!$E$162:$E$178,Sensitivitet!$B$79,'(1) Detaljerte budsjetter'!AK$162:AK$178),))</f>
        <v>0</v>
      </c>
      <c r="AM79" s="116">
        <f>IF($C$10="OMSØKT PROSJEKT",SUMIF('(1) Detaljerte budsjetter'!$E$44:$E$94,Sensitivitet!$B$79,'(1) Detaljerte budsjetter'!AL$44:AL$94) + SUMIF('(1) Detaljerte budsjetter'!$E$98:$E$113,Sensitivitet!$B$79,'(1) Detaljerte budsjetter'!AL$98:AL$113),IF($C$10="Totalprosjektet",SUMIF('(1) Detaljerte budsjetter'!$E$44:$E$94,Sensitivitet!$B$79,'(1) Detaljerte budsjetter'!AL$44:AL$94) + SUMIF('(1) Detaljerte budsjetter'!$E$98:$E$113,Sensitivitet!$B$79,'(1) Detaljerte budsjetter'!AL$98:AL$113) - SUMIF('(1) Detaljerte budsjetter'!$E$162:$E$178,Sensitivitet!$B$79,'(1) Detaljerte budsjetter'!AL$162:AL$178),))</f>
        <v>0</v>
      </c>
      <c r="AN79" s="116">
        <f>IF($C$10="OMSØKT PROSJEKT",SUMIF('(1) Detaljerte budsjetter'!$E$44:$E$94,Sensitivitet!$B$79,'(1) Detaljerte budsjetter'!AM$44:AM$94) + SUMIF('(1) Detaljerte budsjetter'!$E$98:$E$113,Sensitivitet!$B$79,'(1) Detaljerte budsjetter'!AM$98:AM$113),IF($C$10="Totalprosjektet",SUMIF('(1) Detaljerte budsjetter'!$E$44:$E$94,Sensitivitet!$B$79,'(1) Detaljerte budsjetter'!AM$44:AM$94) + SUMIF('(1) Detaljerte budsjetter'!$E$98:$E$113,Sensitivitet!$B$79,'(1) Detaljerte budsjetter'!AM$98:AM$113) - SUMIF('(1) Detaljerte budsjetter'!$E$162:$E$178,Sensitivitet!$B$79,'(1) Detaljerte budsjetter'!AM$162:AM$178),))</f>
        <v>0</v>
      </c>
      <c r="AO79" s="116">
        <f>IF($C$10="OMSØKT PROSJEKT",SUMIF('(1) Detaljerte budsjetter'!$E$44:$E$94,Sensitivitet!$B$79,'(1) Detaljerte budsjetter'!AN$44:AN$94) + SUMIF('(1) Detaljerte budsjetter'!$E$98:$E$113,Sensitivitet!$B$79,'(1) Detaljerte budsjetter'!AN$98:AN$113),IF($C$10="Totalprosjektet",SUMIF('(1) Detaljerte budsjetter'!$E$44:$E$94,Sensitivitet!$B$79,'(1) Detaljerte budsjetter'!AN$44:AN$94) + SUMIF('(1) Detaljerte budsjetter'!$E$98:$E$113,Sensitivitet!$B$79,'(1) Detaljerte budsjetter'!AN$98:AN$113) - SUMIF('(1) Detaljerte budsjetter'!$E$162:$E$178,Sensitivitet!$B$79,'(1) Detaljerte budsjetter'!AN$162:AN$178),))</f>
        <v>0</v>
      </c>
      <c r="AP79" s="116">
        <f>IF($C$10="OMSØKT PROSJEKT",SUMIF('(1) Detaljerte budsjetter'!$E$44:$E$94,Sensitivitet!$B$79,'(1) Detaljerte budsjetter'!AO$44:AO$94) + SUMIF('(1) Detaljerte budsjetter'!$E$98:$E$113,Sensitivitet!$B$79,'(1) Detaljerte budsjetter'!AO$98:AO$113),IF($C$10="Totalprosjektet",SUMIF('(1) Detaljerte budsjetter'!$E$44:$E$94,Sensitivitet!$B$79,'(1) Detaljerte budsjetter'!AO$44:AO$94) + SUMIF('(1) Detaljerte budsjetter'!$E$98:$E$113,Sensitivitet!$B$79,'(1) Detaljerte budsjetter'!AO$98:AO$113) - SUMIF('(1) Detaljerte budsjetter'!$E$162:$E$178,Sensitivitet!$B$79,'(1) Detaljerte budsjetter'!AO$162:AO$178),))</f>
        <v>0</v>
      </c>
      <c r="AQ79" s="116">
        <f>IF($C$10="OMSØKT PROSJEKT",SUMIF('(1) Detaljerte budsjetter'!$E$44:$E$94,Sensitivitet!$B$79,'(1) Detaljerte budsjetter'!AP$44:AP$94) + SUMIF('(1) Detaljerte budsjetter'!$E$98:$E$113,Sensitivitet!$B$79,'(1) Detaljerte budsjetter'!AP$98:AP$113),IF($C$10="Totalprosjektet",SUMIF('(1) Detaljerte budsjetter'!$E$44:$E$94,Sensitivitet!$B$79,'(1) Detaljerte budsjetter'!AP$44:AP$94) + SUMIF('(1) Detaljerte budsjetter'!$E$98:$E$113,Sensitivitet!$B$79,'(1) Detaljerte budsjetter'!AP$98:AP$113) - SUMIF('(1) Detaljerte budsjetter'!$E$162:$E$178,Sensitivitet!$B$79,'(1) Detaljerte budsjetter'!AP$162:AP$178),))</f>
        <v>0</v>
      </c>
      <c r="AR79" s="116">
        <f>IF($C$10="OMSØKT PROSJEKT",SUMIF('(1) Detaljerte budsjetter'!$E$44:$E$94,Sensitivitet!$B$79,'(1) Detaljerte budsjetter'!AQ$44:AQ$94) + SUMIF('(1) Detaljerte budsjetter'!$E$98:$E$113,Sensitivitet!$B$79,'(1) Detaljerte budsjetter'!AQ$98:AQ$113),IF($C$10="Totalprosjektet",SUMIF('(1) Detaljerte budsjetter'!$E$44:$E$94,Sensitivitet!$B$79,'(1) Detaljerte budsjetter'!AQ$44:AQ$94) + SUMIF('(1) Detaljerte budsjetter'!$E$98:$E$113,Sensitivitet!$B$79,'(1) Detaljerte budsjetter'!AQ$98:AQ$113) - SUMIF('(1) Detaljerte budsjetter'!$E$162:$E$178,Sensitivitet!$B$79,'(1) Detaljerte budsjetter'!AQ$162:AQ$178),))</f>
        <v>0</v>
      </c>
      <c r="AS79" s="116">
        <f>IF($C$10="OMSØKT PROSJEKT",SUMIF('(1) Detaljerte budsjetter'!$E$44:$E$94,Sensitivitet!$B$79,'(1) Detaljerte budsjetter'!AR$44:AR$94) + SUMIF('(1) Detaljerte budsjetter'!$E$98:$E$113,Sensitivitet!$B$79,'(1) Detaljerte budsjetter'!AR$98:AR$113),IF($C$10="Totalprosjektet",SUMIF('(1) Detaljerte budsjetter'!$E$44:$E$94,Sensitivitet!$B$79,'(1) Detaljerte budsjetter'!AR$44:AR$94) + SUMIF('(1) Detaljerte budsjetter'!$E$98:$E$113,Sensitivitet!$B$79,'(1) Detaljerte budsjetter'!AR$98:AR$113) - SUMIF('(1) Detaljerte budsjetter'!$E$162:$E$178,Sensitivitet!$B$79,'(1) Detaljerte budsjetter'!AR$162:AR$178),))</f>
        <v>0</v>
      </c>
      <c r="AT79" s="116">
        <f>IF($C$10="OMSØKT PROSJEKT",SUMIF('(1) Detaljerte budsjetter'!$E$44:$E$94,Sensitivitet!$B$79,'(1) Detaljerte budsjetter'!AS$44:AS$94) + SUMIF('(1) Detaljerte budsjetter'!$E$98:$E$113,Sensitivitet!$B$79,'(1) Detaljerte budsjetter'!AS$98:AS$113),IF($C$10="Totalprosjektet",SUMIF('(1) Detaljerte budsjetter'!$E$44:$E$94,Sensitivitet!$B$79,'(1) Detaljerte budsjetter'!AS$44:AS$94) + SUMIF('(1) Detaljerte budsjetter'!$E$98:$E$113,Sensitivitet!$B$79,'(1) Detaljerte budsjetter'!AS$98:AS$113) - SUMIF('(1) Detaljerte budsjetter'!$E$162:$E$178,Sensitivitet!$B$79,'(1) Detaljerte budsjetter'!AS$162:AS$178),))</f>
        <v>0</v>
      </c>
      <c r="AU79" s="116">
        <f>IF($C$10="OMSØKT PROSJEKT",SUMIF('(1) Detaljerte budsjetter'!$E$44:$E$94,Sensitivitet!$B$79,'(1) Detaljerte budsjetter'!AT$44:AT$94) + SUMIF('(1) Detaljerte budsjetter'!$E$98:$E$113,Sensitivitet!$B$79,'(1) Detaljerte budsjetter'!AT$98:AT$113),IF($C$10="Totalprosjektet",SUMIF('(1) Detaljerte budsjetter'!$E$44:$E$94,Sensitivitet!$B$79,'(1) Detaljerte budsjetter'!AT$44:AT$94) + SUMIF('(1) Detaljerte budsjetter'!$E$98:$E$113,Sensitivitet!$B$79,'(1) Detaljerte budsjetter'!AT$98:AT$113) - SUMIF('(1) Detaljerte budsjetter'!$E$162:$E$178,Sensitivitet!$B$79,'(1) Detaljerte budsjetter'!AT$162:AT$178),))</f>
        <v>0</v>
      </c>
      <c r="AV79" s="116">
        <f>IF($C$10="OMSØKT PROSJEKT",SUMIF('(1) Detaljerte budsjetter'!$E$44:$E$94,Sensitivitet!$B$79,'(1) Detaljerte budsjetter'!AU$44:AU$94) + SUMIF('(1) Detaljerte budsjetter'!$E$98:$E$113,Sensitivitet!$B$79,'(1) Detaljerte budsjetter'!AU$98:AU$113),IF($C$10="Totalprosjektet",SUMIF('(1) Detaljerte budsjetter'!$E$44:$E$94,Sensitivitet!$B$79,'(1) Detaljerte budsjetter'!AU$44:AU$94) + SUMIF('(1) Detaljerte budsjetter'!$E$98:$E$113,Sensitivitet!$B$79,'(1) Detaljerte budsjetter'!AU$98:AU$113) - SUMIF('(1) Detaljerte budsjetter'!$E$162:$E$178,Sensitivitet!$B$79,'(1) Detaljerte budsjetter'!AU$162:AU$178),))</f>
        <v>0</v>
      </c>
    </row>
    <row r="80" spans="2:48" x14ac:dyDescent="0.3">
      <c r="C80" s="117" t="s">
        <v>332</v>
      </c>
      <c r="D80" s="118" t="s">
        <v>333</v>
      </c>
      <c r="E80" s="119">
        <f>$C$13</f>
        <v>0</v>
      </c>
      <c r="G80" s="53">
        <v>9</v>
      </c>
      <c r="I80" s="116">
        <f>I79*(1+$E$80)</f>
        <v>0</v>
      </c>
      <c r="J80" s="116">
        <f t="shared" ref="J80:AV80" si="17">J79*(1+$E$80)</f>
        <v>0</v>
      </c>
      <c r="K80" s="116">
        <f t="shared" si="17"/>
        <v>0</v>
      </c>
      <c r="L80" s="116">
        <f t="shared" si="17"/>
        <v>0</v>
      </c>
      <c r="M80" s="116">
        <f t="shared" si="17"/>
        <v>0</v>
      </c>
      <c r="N80" s="116">
        <f t="shared" si="17"/>
        <v>0</v>
      </c>
      <c r="O80" s="116">
        <f t="shared" si="17"/>
        <v>0</v>
      </c>
      <c r="P80" s="116">
        <f t="shared" si="17"/>
        <v>0</v>
      </c>
      <c r="Q80" s="116">
        <f t="shared" si="17"/>
        <v>0</v>
      </c>
      <c r="R80" s="116">
        <f t="shared" si="17"/>
        <v>0</v>
      </c>
      <c r="S80" s="116">
        <f t="shared" si="17"/>
        <v>0</v>
      </c>
      <c r="T80" s="116">
        <f t="shared" si="17"/>
        <v>0</v>
      </c>
      <c r="U80" s="116">
        <f t="shared" si="17"/>
        <v>0</v>
      </c>
      <c r="V80" s="116">
        <f t="shared" si="17"/>
        <v>0</v>
      </c>
      <c r="W80" s="116">
        <f t="shared" si="17"/>
        <v>0</v>
      </c>
      <c r="X80" s="116">
        <f t="shared" si="17"/>
        <v>0</v>
      </c>
      <c r="Y80" s="116">
        <f t="shared" si="17"/>
        <v>0</v>
      </c>
      <c r="Z80" s="116">
        <f t="shared" si="17"/>
        <v>0</v>
      </c>
      <c r="AA80" s="116">
        <f t="shared" si="17"/>
        <v>0</v>
      </c>
      <c r="AB80" s="116">
        <f t="shared" si="17"/>
        <v>0</v>
      </c>
      <c r="AC80" s="116">
        <f t="shared" si="17"/>
        <v>0</v>
      </c>
      <c r="AD80" s="116">
        <f t="shared" si="17"/>
        <v>0</v>
      </c>
      <c r="AE80" s="116">
        <f t="shared" si="17"/>
        <v>0</v>
      </c>
      <c r="AF80" s="116">
        <f t="shared" si="17"/>
        <v>0</v>
      </c>
      <c r="AG80" s="116">
        <f t="shared" si="17"/>
        <v>0</v>
      </c>
      <c r="AH80" s="116">
        <f t="shared" si="17"/>
        <v>0</v>
      </c>
      <c r="AI80" s="116">
        <f t="shared" si="17"/>
        <v>0</v>
      </c>
      <c r="AJ80" s="116">
        <f t="shared" si="17"/>
        <v>0</v>
      </c>
      <c r="AK80" s="116">
        <f t="shared" si="17"/>
        <v>0</v>
      </c>
      <c r="AL80" s="116">
        <f t="shared" si="17"/>
        <v>0</v>
      </c>
      <c r="AM80" s="116">
        <f t="shared" si="17"/>
        <v>0</v>
      </c>
      <c r="AN80" s="116">
        <f t="shared" si="17"/>
        <v>0</v>
      </c>
      <c r="AO80" s="116">
        <f t="shared" si="17"/>
        <v>0</v>
      </c>
      <c r="AP80" s="116">
        <f t="shared" si="17"/>
        <v>0</v>
      </c>
      <c r="AQ80" s="116">
        <f t="shared" si="17"/>
        <v>0</v>
      </c>
      <c r="AR80" s="116">
        <f t="shared" si="17"/>
        <v>0</v>
      </c>
      <c r="AS80" s="116">
        <f t="shared" si="17"/>
        <v>0</v>
      </c>
      <c r="AT80" s="116">
        <f t="shared" si="17"/>
        <v>0</v>
      </c>
      <c r="AU80" s="116">
        <f t="shared" si="17"/>
        <v>0</v>
      </c>
      <c r="AV80" s="116">
        <f t="shared" si="17"/>
        <v>0</v>
      </c>
    </row>
    <row r="81" spans="2:48" x14ac:dyDescent="0.3">
      <c r="C81" s="120" t="s">
        <v>334</v>
      </c>
      <c r="D81" s="118" t="s">
        <v>333</v>
      </c>
      <c r="E81" s="121"/>
      <c r="G81" s="53" t="s">
        <v>334</v>
      </c>
      <c r="I81" s="116">
        <f>I79*(1+$E$81)</f>
        <v>0</v>
      </c>
      <c r="J81" s="116">
        <f t="shared" ref="J81:AV81" si="18">J79*(1+$E$81)</f>
        <v>0</v>
      </c>
      <c r="K81" s="116">
        <f t="shared" si="18"/>
        <v>0</v>
      </c>
      <c r="L81" s="116">
        <f t="shared" si="18"/>
        <v>0</v>
      </c>
      <c r="M81" s="116">
        <f t="shared" si="18"/>
        <v>0</v>
      </c>
      <c r="N81" s="116">
        <f t="shared" si="18"/>
        <v>0</v>
      </c>
      <c r="O81" s="116">
        <f t="shared" si="18"/>
        <v>0</v>
      </c>
      <c r="P81" s="116">
        <f t="shared" si="18"/>
        <v>0</v>
      </c>
      <c r="Q81" s="116">
        <f t="shared" si="18"/>
        <v>0</v>
      </c>
      <c r="R81" s="116">
        <f t="shared" si="18"/>
        <v>0</v>
      </c>
      <c r="S81" s="116">
        <f t="shared" si="18"/>
        <v>0</v>
      </c>
      <c r="T81" s="116">
        <f t="shared" si="18"/>
        <v>0</v>
      </c>
      <c r="U81" s="116">
        <f t="shared" si="18"/>
        <v>0</v>
      </c>
      <c r="V81" s="116">
        <f t="shared" si="18"/>
        <v>0</v>
      </c>
      <c r="W81" s="116">
        <f t="shared" si="18"/>
        <v>0</v>
      </c>
      <c r="X81" s="116">
        <f t="shared" si="18"/>
        <v>0</v>
      </c>
      <c r="Y81" s="116">
        <f t="shared" si="18"/>
        <v>0</v>
      </c>
      <c r="Z81" s="116">
        <f t="shared" si="18"/>
        <v>0</v>
      </c>
      <c r="AA81" s="116">
        <f t="shared" si="18"/>
        <v>0</v>
      </c>
      <c r="AB81" s="116">
        <f t="shared" si="18"/>
        <v>0</v>
      </c>
      <c r="AC81" s="116">
        <f t="shared" si="18"/>
        <v>0</v>
      </c>
      <c r="AD81" s="116">
        <f t="shared" si="18"/>
        <v>0</v>
      </c>
      <c r="AE81" s="116">
        <f t="shared" si="18"/>
        <v>0</v>
      </c>
      <c r="AF81" s="116">
        <f t="shared" si="18"/>
        <v>0</v>
      </c>
      <c r="AG81" s="116">
        <f t="shared" si="18"/>
        <v>0</v>
      </c>
      <c r="AH81" s="116">
        <f t="shared" si="18"/>
        <v>0</v>
      </c>
      <c r="AI81" s="116">
        <f t="shared" si="18"/>
        <v>0</v>
      </c>
      <c r="AJ81" s="116">
        <f t="shared" si="18"/>
        <v>0</v>
      </c>
      <c r="AK81" s="116">
        <f t="shared" si="18"/>
        <v>0</v>
      </c>
      <c r="AL81" s="116">
        <f t="shared" si="18"/>
        <v>0</v>
      </c>
      <c r="AM81" s="116">
        <f t="shared" si="18"/>
        <v>0</v>
      </c>
      <c r="AN81" s="116">
        <f t="shared" si="18"/>
        <v>0</v>
      </c>
      <c r="AO81" s="116">
        <f t="shared" si="18"/>
        <v>0</v>
      </c>
      <c r="AP81" s="116">
        <f t="shared" si="18"/>
        <v>0</v>
      </c>
      <c r="AQ81" s="116">
        <f t="shared" si="18"/>
        <v>0</v>
      </c>
      <c r="AR81" s="116">
        <f t="shared" si="18"/>
        <v>0</v>
      </c>
      <c r="AS81" s="116">
        <f t="shared" si="18"/>
        <v>0</v>
      </c>
      <c r="AT81" s="116">
        <f t="shared" si="18"/>
        <v>0</v>
      </c>
      <c r="AU81" s="116">
        <f t="shared" si="18"/>
        <v>0</v>
      </c>
      <c r="AV81" s="116">
        <f t="shared" si="18"/>
        <v>0</v>
      </c>
    </row>
    <row r="82" spans="2:48" x14ac:dyDescent="0.3">
      <c r="D82" s="118"/>
      <c r="G82" s="5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 spans="2:48" x14ac:dyDescent="0.3">
      <c r="B83" s="114" t="s">
        <v>143</v>
      </c>
      <c r="C83" s="115" t="s">
        <v>331</v>
      </c>
      <c r="D83" s="122"/>
      <c r="E83" s="9"/>
      <c r="F83" s="9"/>
      <c r="G83" s="123"/>
      <c r="I83" s="116">
        <f>IF($C$10="OMSØKT PROSJEKT",SUMIF('(1) Detaljerte budsjetter'!$E$44:$E$94,Sensitivitet!$B$83,'(1) Detaljerte budsjetter'!H$44:H$94) + SUMIF('(1) Detaljerte budsjetter'!$E$98:$E$113,Sensitivitet!$B$83,'(1) Detaljerte budsjetter'!H$98:H$113),IF($C$10="Totalprosjektet",SUMIF('(1) Detaljerte budsjetter'!$E$44:$E$94,Sensitivitet!$B$83,'(1) Detaljerte budsjetter'!H$44:H$94) + SUMIF('(1) Detaljerte budsjetter'!$E$98:$E$113,Sensitivitet!$B$83,'(1) Detaljerte budsjetter'!H$98:H$113) - SUMIF('(1) Detaljerte budsjetter'!$E$162:$E$178,Sensitivitet!$B$83,'(1) Detaljerte budsjetter'!H$162:H$178),))</f>
        <v>0</v>
      </c>
      <c r="J83" s="116">
        <f>IF($C$10="OMSØKT PROSJEKT",SUMIF('(1) Detaljerte budsjetter'!$E$44:$E$94,Sensitivitet!$B$83,'(1) Detaljerte budsjetter'!I$44:I$94) + SUMIF('(1) Detaljerte budsjetter'!$E$98:$E$113,Sensitivitet!$B$83,'(1) Detaljerte budsjetter'!I$98:I$113),IF($C$10="Totalprosjektet",SUMIF('(1) Detaljerte budsjetter'!$E$44:$E$94,Sensitivitet!$B$83,'(1) Detaljerte budsjetter'!I$44:I$94) + SUMIF('(1) Detaljerte budsjetter'!$E$98:$E$113,Sensitivitet!$B$83,'(1) Detaljerte budsjetter'!I$98:I$113) - SUMIF('(1) Detaljerte budsjetter'!$E$162:$E$178,Sensitivitet!$B$83,'(1) Detaljerte budsjetter'!I$162:I$178),))</f>
        <v>0</v>
      </c>
      <c r="K83" s="116">
        <f>IF($C$10="OMSØKT PROSJEKT",SUMIF('(1) Detaljerte budsjetter'!$E$44:$E$94,Sensitivitet!$B$83,'(1) Detaljerte budsjetter'!J$44:J$94) + SUMIF('(1) Detaljerte budsjetter'!$E$98:$E$113,Sensitivitet!$B$83,'(1) Detaljerte budsjetter'!J$98:J$113),IF($C$10="Totalprosjektet",SUMIF('(1) Detaljerte budsjetter'!$E$44:$E$94,Sensitivitet!$B$83,'(1) Detaljerte budsjetter'!J$44:J$94) + SUMIF('(1) Detaljerte budsjetter'!$E$98:$E$113,Sensitivitet!$B$83,'(1) Detaljerte budsjetter'!J$98:J$113) - SUMIF('(1) Detaljerte budsjetter'!$E$162:$E$178,Sensitivitet!$B$83,'(1) Detaljerte budsjetter'!J$162:J$178),))</f>
        <v>0</v>
      </c>
      <c r="L83" s="116">
        <f>IF($C$10="OMSØKT PROSJEKT",SUMIF('(1) Detaljerte budsjetter'!$E$44:$E$94,Sensitivitet!$B$83,'(1) Detaljerte budsjetter'!K$44:K$94) + SUMIF('(1) Detaljerte budsjetter'!$E$98:$E$113,Sensitivitet!$B$83,'(1) Detaljerte budsjetter'!K$98:K$113),IF($C$10="Totalprosjektet",SUMIF('(1) Detaljerte budsjetter'!$E$44:$E$94,Sensitivitet!$B$83,'(1) Detaljerte budsjetter'!K$44:K$94) + SUMIF('(1) Detaljerte budsjetter'!$E$98:$E$113,Sensitivitet!$B$83,'(1) Detaljerte budsjetter'!K$98:K$113) - SUMIF('(1) Detaljerte budsjetter'!$E$162:$E$178,Sensitivitet!$B$83,'(1) Detaljerte budsjetter'!K$162:K$178),))</f>
        <v>0</v>
      </c>
      <c r="M83" s="116">
        <f>IF($C$10="OMSØKT PROSJEKT",SUMIF('(1) Detaljerte budsjetter'!$E$44:$E$94,Sensitivitet!$B$83,'(1) Detaljerte budsjetter'!L$44:L$94) + SUMIF('(1) Detaljerte budsjetter'!$E$98:$E$113,Sensitivitet!$B$83,'(1) Detaljerte budsjetter'!L$98:L$113),IF($C$10="Totalprosjektet",SUMIF('(1) Detaljerte budsjetter'!$E$44:$E$94,Sensitivitet!$B$83,'(1) Detaljerte budsjetter'!L$44:L$94) + SUMIF('(1) Detaljerte budsjetter'!$E$98:$E$113,Sensitivitet!$B$83,'(1) Detaljerte budsjetter'!L$98:L$113) - SUMIF('(1) Detaljerte budsjetter'!$E$162:$E$178,Sensitivitet!$B$83,'(1) Detaljerte budsjetter'!L$162:L$178),))</f>
        <v>0</v>
      </c>
      <c r="N83" s="116">
        <f>IF($C$10="OMSØKT PROSJEKT",SUMIF('(1) Detaljerte budsjetter'!$E$44:$E$94,Sensitivitet!$B$83,'(1) Detaljerte budsjetter'!M$44:M$94) + SUMIF('(1) Detaljerte budsjetter'!$E$98:$E$113,Sensitivitet!$B$83,'(1) Detaljerte budsjetter'!M$98:M$113),IF($C$10="Totalprosjektet",SUMIF('(1) Detaljerte budsjetter'!$E$44:$E$94,Sensitivitet!$B$83,'(1) Detaljerte budsjetter'!M$44:M$94) + SUMIF('(1) Detaljerte budsjetter'!$E$98:$E$113,Sensitivitet!$B$83,'(1) Detaljerte budsjetter'!M$98:M$113) - SUMIF('(1) Detaljerte budsjetter'!$E$162:$E$178,Sensitivitet!$B$83,'(1) Detaljerte budsjetter'!M$162:M$178),))</f>
        <v>0</v>
      </c>
      <c r="O83" s="116">
        <f>IF($C$10="OMSØKT PROSJEKT",SUMIF('(1) Detaljerte budsjetter'!$E$44:$E$94,Sensitivitet!$B$83,'(1) Detaljerte budsjetter'!N$44:N$94) + SUMIF('(1) Detaljerte budsjetter'!$E$98:$E$113,Sensitivitet!$B$83,'(1) Detaljerte budsjetter'!N$98:N$113),IF($C$10="Totalprosjektet",SUMIF('(1) Detaljerte budsjetter'!$E$44:$E$94,Sensitivitet!$B$83,'(1) Detaljerte budsjetter'!N$44:N$94) + SUMIF('(1) Detaljerte budsjetter'!$E$98:$E$113,Sensitivitet!$B$83,'(1) Detaljerte budsjetter'!N$98:N$113) - SUMIF('(1) Detaljerte budsjetter'!$E$162:$E$178,Sensitivitet!$B$83,'(1) Detaljerte budsjetter'!N$162:N$178),))</f>
        <v>0</v>
      </c>
      <c r="P83" s="116">
        <f>IF($C$10="OMSØKT PROSJEKT",SUMIF('(1) Detaljerte budsjetter'!$E$44:$E$94,Sensitivitet!$B$83,'(1) Detaljerte budsjetter'!O$44:O$94) + SUMIF('(1) Detaljerte budsjetter'!$E$98:$E$113,Sensitivitet!$B$83,'(1) Detaljerte budsjetter'!O$98:O$113),IF($C$10="Totalprosjektet",SUMIF('(1) Detaljerte budsjetter'!$E$44:$E$94,Sensitivitet!$B$83,'(1) Detaljerte budsjetter'!O$44:O$94) + SUMIF('(1) Detaljerte budsjetter'!$E$98:$E$113,Sensitivitet!$B$83,'(1) Detaljerte budsjetter'!O$98:O$113) - SUMIF('(1) Detaljerte budsjetter'!$E$162:$E$178,Sensitivitet!$B$83,'(1) Detaljerte budsjetter'!O$162:O$178),))</f>
        <v>0</v>
      </c>
      <c r="Q83" s="116">
        <f>IF($C$10="OMSØKT PROSJEKT",SUMIF('(1) Detaljerte budsjetter'!$E$44:$E$94,Sensitivitet!$B$83,'(1) Detaljerte budsjetter'!P$44:P$94) + SUMIF('(1) Detaljerte budsjetter'!$E$98:$E$113,Sensitivitet!$B$83,'(1) Detaljerte budsjetter'!P$98:P$113),IF($C$10="Totalprosjektet",SUMIF('(1) Detaljerte budsjetter'!$E$44:$E$94,Sensitivitet!$B$83,'(1) Detaljerte budsjetter'!P$44:P$94) + SUMIF('(1) Detaljerte budsjetter'!$E$98:$E$113,Sensitivitet!$B$83,'(1) Detaljerte budsjetter'!P$98:P$113) - SUMIF('(1) Detaljerte budsjetter'!$E$162:$E$178,Sensitivitet!$B$83,'(1) Detaljerte budsjetter'!P$162:P$178),))</f>
        <v>0</v>
      </c>
      <c r="R83" s="116">
        <f>IF($C$10="OMSØKT PROSJEKT",SUMIF('(1) Detaljerte budsjetter'!$E$44:$E$94,Sensitivitet!$B$83,'(1) Detaljerte budsjetter'!Q$44:Q$94) + SUMIF('(1) Detaljerte budsjetter'!$E$98:$E$113,Sensitivitet!$B$83,'(1) Detaljerte budsjetter'!Q$98:Q$113),IF($C$10="Totalprosjektet",SUMIF('(1) Detaljerte budsjetter'!$E$44:$E$94,Sensitivitet!$B$83,'(1) Detaljerte budsjetter'!Q$44:Q$94) + SUMIF('(1) Detaljerte budsjetter'!$E$98:$E$113,Sensitivitet!$B$83,'(1) Detaljerte budsjetter'!Q$98:Q$113) - SUMIF('(1) Detaljerte budsjetter'!$E$162:$E$178,Sensitivitet!$B$83,'(1) Detaljerte budsjetter'!Q$162:Q$178),))</f>
        <v>0</v>
      </c>
      <c r="S83" s="116">
        <f>IF($C$10="OMSØKT PROSJEKT",SUMIF('(1) Detaljerte budsjetter'!$E$44:$E$94,Sensitivitet!$B$83,'(1) Detaljerte budsjetter'!R$44:R$94) + SUMIF('(1) Detaljerte budsjetter'!$E$98:$E$113,Sensitivitet!$B$83,'(1) Detaljerte budsjetter'!R$98:R$113),IF($C$10="Totalprosjektet",SUMIF('(1) Detaljerte budsjetter'!$E$44:$E$94,Sensitivitet!$B$83,'(1) Detaljerte budsjetter'!R$44:R$94) + SUMIF('(1) Detaljerte budsjetter'!$E$98:$E$113,Sensitivitet!$B$83,'(1) Detaljerte budsjetter'!R$98:R$113) - SUMIF('(1) Detaljerte budsjetter'!$E$162:$E$178,Sensitivitet!$B$83,'(1) Detaljerte budsjetter'!R$162:R$178),))</f>
        <v>0</v>
      </c>
      <c r="T83" s="116">
        <f>IF($C$10="OMSØKT PROSJEKT",SUMIF('(1) Detaljerte budsjetter'!$E$44:$E$94,Sensitivitet!$B$83,'(1) Detaljerte budsjetter'!S$44:S$94) + SUMIF('(1) Detaljerte budsjetter'!$E$98:$E$113,Sensitivitet!$B$83,'(1) Detaljerte budsjetter'!S$98:S$113),IF($C$10="Totalprosjektet",SUMIF('(1) Detaljerte budsjetter'!$E$44:$E$94,Sensitivitet!$B$83,'(1) Detaljerte budsjetter'!S$44:S$94) + SUMIF('(1) Detaljerte budsjetter'!$E$98:$E$113,Sensitivitet!$B$83,'(1) Detaljerte budsjetter'!S$98:S$113) - SUMIF('(1) Detaljerte budsjetter'!$E$162:$E$178,Sensitivitet!$B$83,'(1) Detaljerte budsjetter'!S$162:S$178),))</f>
        <v>0</v>
      </c>
      <c r="U83" s="116">
        <f>IF($C$10="OMSØKT PROSJEKT",SUMIF('(1) Detaljerte budsjetter'!$E$44:$E$94,Sensitivitet!$B$83,'(1) Detaljerte budsjetter'!T$44:T$94) + SUMIF('(1) Detaljerte budsjetter'!$E$98:$E$113,Sensitivitet!$B$83,'(1) Detaljerte budsjetter'!T$98:T$113),IF($C$10="Totalprosjektet",SUMIF('(1) Detaljerte budsjetter'!$E$44:$E$94,Sensitivitet!$B$83,'(1) Detaljerte budsjetter'!T$44:T$94) + SUMIF('(1) Detaljerte budsjetter'!$E$98:$E$113,Sensitivitet!$B$83,'(1) Detaljerte budsjetter'!T$98:T$113) - SUMIF('(1) Detaljerte budsjetter'!$E$162:$E$178,Sensitivitet!$B$83,'(1) Detaljerte budsjetter'!T$162:T$178),))</f>
        <v>0</v>
      </c>
      <c r="V83" s="116">
        <f>IF($C$10="OMSØKT PROSJEKT",SUMIF('(1) Detaljerte budsjetter'!$E$44:$E$94,Sensitivitet!$B$83,'(1) Detaljerte budsjetter'!U$44:U$94) + SUMIF('(1) Detaljerte budsjetter'!$E$98:$E$113,Sensitivitet!$B$83,'(1) Detaljerte budsjetter'!U$98:U$113),IF($C$10="Totalprosjektet",SUMIF('(1) Detaljerte budsjetter'!$E$44:$E$94,Sensitivitet!$B$83,'(1) Detaljerte budsjetter'!U$44:U$94) + SUMIF('(1) Detaljerte budsjetter'!$E$98:$E$113,Sensitivitet!$B$83,'(1) Detaljerte budsjetter'!U$98:U$113) - SUMIF('(1) Detaljerte budsjetter'!$E$162:$E$178,Sensitivitet!$B$83,'(1) Detaljerte budsjetter'!U$162:U$178),))</f>
        <v>0</v>
      </c>
      <c r="W83" s="116">
        <f>IF($C$10="OMSØKT PROSJEKT",SUMIF('(1) Detaljerte budsjetter'!$E$44:$E$94,Sensitivitet!$B$83,'(1) Detaljerte budsjetter'!V$44:V$94) + SUMIF('(1) Detaljerte budsjetter'!$E$98:$E$113,Sensitivitet!$B$83,'(1) Detaljerte budsjetter'!V$98:V$113),IF($C$10="Totalprosjektet",SUMIF('(1) Detaljerte budsjetter'!$E$44:$E$94,Sensitivitet!$B$83,'(1) Detaljerte budsjetter'!V$44:V$94) + SUMIF('(1) Detaljerte budsjetter'!$E$98:$E$113,Sensitivitet!$B$83,'(1) Detaljerte budsjetter'!V$98:V$113) - SUMIF('(1) Detaljerte budsjetter'!$E$162:$E$178,Sensitivitet!$B$83,'(1) Detaljerte budsjetter'!V$162:V$178),))</f>
        <v>0</v>
      </c>
      <c r="X83" s="116">
        <f>IF($C$10="OMSØKT PROSJEKT",SUMIF('(1) Detaljerte budsjetter'!$E$44:$E$94,Sensitivitet!$B$83,'(1) Detaljerte budsjetter'!W$44:W$94) + SUMIF('(1) Detaljerte budsjetter'!$E$98:$E$113,Sensitivitet!$B$83,'(1) Detaljerte budsjetter'!W$98:W$113),IF($C$10="Totalprosjektet",SUMIF('(1) Detaljerte budsjetter'!$E$44:$E$94,Sensitivitet!$B$83,'(1) Detaljerte budsjetter'!W$44:W$94) + SUMIF('(1) Detaljerte budsjetter'!$E$98:$E$113,Sensitivitet!$B$83,'(1) Detaljerte budsjetter'!W$98:W$113) - SUMIF('(1) Detaljerte budsjetter'!$E$162:$E$178,Sensitivitet!$B$83,'(1) Detaljerte budsjetter'!W$162:W$178),))</f>
        <v>0</v>
      </c>
      <c r="Y83" s="116">
        <f>IF($C$10="OMSØKT PROSJEKT",SUMIF('(1) Detaljerte budsjetter'!$E$44:$E$94,Sensitivitet!$B$83,'(1) Detaljerte budsjetter'!X$44:X$94) + SUMIF('(1) Detaljerte budsjetter'!$E$98:$E$113,Sensitivitet!$B$83,'(1) Detaljerte budsjetter'!X$98:X$113),IF($C$10="Totalprosjektet",SUMIF('(1) Detaljerte budsjetter'!$E$44:$E$94,Sensitivitet!$B$83,'(1) Detaljerte budsjetter'!X$44:X$94) + SUMIF('(1) Detaljerte budsjetter'!$E$98:$E$113,Sensitivitet!$B$83,'(1) Detaljerte budsjetter'!X$98:X$113) - SUMIF('(1) Detaljerte budsjetter'!$E$162:$E$178,Sensitivitet!$B$83,'(1) Detaljerte budsjetter'!X$162:X$178),))</f>
        <v>0</v>
      </c>
      <c r="Z83" s="116">
        <f>IF($C$10="OMSØKT PROSJEKT",SUMIF('(1) Detaljerte budsjetter'!$E$44:$E$94,Sensitivitet!$B$83,'(1) Detaljerte budsjetter'!Y$44:Y$94) + SUMIF('(1) Detaljerte budsjetter'!$E$98:$E$113,Sensitivitet!$B$83,'(1) Detaljerte budsjetter'!Y$98:Y$113),IF($C$10="Totalprosjektet",SUMIF('(1) Detaljerte budsjetter'!$E$44:$E$94,Sensitivitet!$B$83,'(1) Detaljerte budsjetter'!Y$44:Y$94) + SUMIF('(1) Detaljerte budsjetter'!$E$98:$E$113,Sensitivitet!$B$83,'(1) Detaljerte budsjetter'!Y$98:Y$113) - SUMIF('(1) Detaljerte budsjetter'!$E$162:$E$178,Sensitivitet!$B$83,'(1) Detaljerte budsjetter'!Y$162:Y$178),))</f>
        <v>0</v>
      </c>
      <c r="AA83" s="116">
        <f>IF($C$10="OMSØKT PROSJEKT",SUMIF('(1) Detaljerte budsjetter'!$E$44:$E$94,Sensitivitet!$B$83,'(1) Detaljerte budsjetter'!Z$44:Z$94) + SUMIF('(1) Detaljerte budsjetter'!$E$98:$E$113,Sensitivitet!$B$83,'(1) Detaljerte budsjetter'!Z$98:Z$113),IF($C$10="Totalprosjektet",SUMIF('(1) Detaljerte budsjetter'!$E$44:$E$94,Sensitivitet!$B$83,'(1) Detaljerte budsjetter'!Z$44:Z$94) + SUMIF('(1) Detaljerte budsjetter'!$E$98:$E$113,Sensitivitet!$B$83,'(1) Detaljerte budsjetter'!Z$98:Z$113) - SUMIF('(1) Detaljerte budsjetter'!$E$162:$E$178,Sensitivitet!$B$83,'(1) Detaljerte budsjetter'!Z$162:Z$178),))</f>
        <v>0</v>
      </c>
      <c r="AB83" s="116">
        <f>IF($C$10="OMSØKT PROSJEKT",SUMIF('(1) Detaljerte budsjetter'!$E$44:$E$94,Sensitivitet!$B$83,'(1) Detaljerte budsjetter'!AA$44:AA$94) + SUMIF('(1) Detaljerte budsjetter'!$E$98:$E$113,Sensitivitet!$B$83,'(1) Detaljerte budsjetter'!AA$98:AA$113),IF($C$10="Totalprosjektet",SUMIF('(1) Detaljerte budsjetter'!$E$44:$E$94,Sensitivitet!$B$83,'(1) Detaljerte budsjetter'!AA$44:AA$94) + SUMIF('(1) Detaljerte budsjetter'!$E$98:$E$113,Sensitivitet!$B$83,'(1) Detaljerte budsjetter'!AA$98:AA$113) - SUMIF('(1) Detaljerte budsjetter'!$E$162:$E$178,Sensitivitet!$B$83,'(1) Detaljerte budsjetter'!AA$162:AA$178),))</f>
        <v>0</v>
      </c>
      <c r="AC83" s="116">
        <f>IF($C$10="OMSØKT PROSJEKT",SUMIF('(1) Detaljerte budsjetter'!$E$44:$E$94,Sensitivitet!$B$83,'(1) Detaljerte budsjetter'!AB$44:AB$94) + SUMIF('(1) Detaljerte budsjetter'!$E$98:$E$113,Sensitivitet!$B$83,'(1) Detaljerte budsjetter'!AB$98:AB$113),IF($C$10="Totalprosjektet",SUMIF('(1) Detaljerte budsjetter'!$E$44:$E$94,Sensitivitet!$B$83,'(1) Detaljerte budsjetter'!AB$44:AB$94) + SUMIF('(1) Detaljerte budsjetter'!$E$98:$E$113,Sensitivitet!$B$83,'(1) Detaljerte budsjetter'!AB$98:AB$113) - SUMIF('(1) Detaljerte budsjetter'!$E$162:$E$178,Sensitivitet!$B$83,'(1) Detaljerte budsjetter'!AB$162:AB$178),))</f>
        <v>0</v>
      </c>
      <c r="AD83" s="116">
        <f>IF($C$10="OMSØKT PROSJEKT",SUMIF('(1) Detaljerte budsjetter'!$E$44:$E$94,Sensitivitet!$B$83,'(1) Detaljerte budsjetter'!AC$44:AC$94) + SUMIF('(1) Detaljerte budsjetter'!$E$98:$E$113,Sensitivitet!$B$83,'(1) Detaljerte budsjetter'!AC$98:AC$113),IF($C$10="Totalprosjektet",SUMIF('(1) Detaljerte budsjetter'!$E$44:$E$94,Sensitivitet!$B$83,'(1) Detaljerte budsjetter'!AC$44:AC$94) + SUMIF('(1) Detaljerte budsjetter'!$E$98:$E$113,Sensitivitet!$B$83,'(1) Detaljerte budsjetter'!AC$98:AC$113) - SUMIF('(1) Detaljerte budsjetter'!$E$162:$E$178,Sensitivitet!$B$83,'(1) Detaljerte budsjetter'!AC$162:AC$178),))</f>
        <v>0</v>
      </c>
      <c r="AE83" s="116">
        <f>IF($C$10="OMSØKT PROSJEKT",SUMIF('(1) Detaljerte budsjetter'!$E$44:$E$94,Sensitivitet!$B$83,'(1) Detaljerte budsjetter'!AD$44:AD$94) + SUMIF('(1) Detaljerte budsjetter'!$E$98:$E$113,Sensitivitet!$B$83,'(1) Detaljerte budsjetter'!AD$98:AD$113),IF($C$10="Totalprosjektet",SUMIF('(1) Detaljerte budsjetter'!$E$44:$E$94,Sensitivitet!$B$83,'(1) Detaljerte budsjetter'!AD$44:AD$94) + SUMIF('(1) Detaljerte budsjetter'!$E$98:$E$113,Sensitivitet!$B$83,'(1) Detaljerte budsjetter'!AD$98:AD$113) - SUMIF('(1) Detaljerte budsjetter'!$E$162:$E$178,Sensitivitet!$B$83,'(1) Detaljerte budsjetter'!AD$162:AD$178),))</f>
        <v>0</v>
      </c>
      <c r="AF83" s="116">
        <f>IF($C$10="OMSØKT PROSJEKT",SUMIF('(1) Detaljerte budsjetter'!$E$44:$E$94,Sensitivitet!$B$83,'(1) Detaljerte budsjetter'!AE$44:AE$94) + SUMIF('(1) Detaljerte budsjetter'!$E$98:$E$113,Sensitivitet!$B$83,'(1) Detaljerte budsjetter'!AE$98:AE$113),IF($C$10="Totalprosjektet",SUMIF('(1) Detaljerte budsjetter'!$E$44:$E$94,Sensitivitet!$B$83,'(1) Detaljerte budsjetter'!AE$44:AE$94) + SUMIF('(1) Detaljerte budsjetter'!$E$98:$E$113,Sensitivitet!$B$83,'(1) Detaljerte budsjetter'!AE$98:AE$113) - SUMIF('(1) Detaljerte budsjetter'!$E$162:$E$178,Sensitivitet!$B$83,'(1) Detaljerte budsjetter'!AE$162:AE$178),))</f>
        <v>0</v>
      </c>
      <c r="AG83" s="116">
        <f>IF($C$10="OMSØKT PROSJEKT",SUMIF('(1) Detaljerte budsjetter'!$E$44:$E$94,Sensitivitet!$B$83,'(1) Detaljerte budsjetter'!AF$44:AF$94) + SUMIF('(1) Detaljerte budsjetter'!$E$98:$E$113,Sensitivitet!$B$83,'(1) Detaljerte budsjetter'!AF$98:AF$113),IF($C$10="Totalprosjektet",SUMIF('(1) Detaljerte budsjetter'!$E$44:$E$94,Sensitivitet!$B$83,'(1) Detaljerte budsjetter'!AF$44:AF$94) + SUMIF('(1) Detaljerte budsjetter'!$E$98:$E$113,Sensitivitet!$B$83,'(1) Detaljerte budsjetter'!AF$98:AF$113) - SUMIF('(1) Detaljerte budsjetter'!$E$162:$E$178,Sensitivitet!$B$83,'(1) Detaljerte budsjetter'!AF$162:AF$178),))</f>
        <v>0</v>
      </c>
      <c r="AH83" s="116">
        <f>IF($C$10="OMSØKT PROSJEKT",SUMIF('(1) Detaljerte budsjetter'!$E$44:$E$94,Sensitivitet!$B$83,'(1) Detaljerte budsjetter'!AG$44:AG$94) + SUMIF('(1) Detaljerte budsjetter'!$E$98:$E$113,Sensitivitet!$B$83,'(1) Detaljerte budsjetter'!AG$98:AG$113),IF($C$10="Totalprosjektet",SUMIF('(1) Detaljerte budsjetter'!$E$44:$E$94,Sensitivitet!$B$83,'(1) Detaljerte budsjetter'!AG$44:AG$94) + SUMIF('(1) Detaljerte budsjetter'!$E$98:$E$113,Sensitivitet!$B$83,'(1) Detaljerte budsjetter'!AG$98:AG$113) - SUMIF('(1) Detaljerte budsjetter'!$E$162:$E$178,Sensitivitet!$B$83,'(1) Detaljerte budsjetter'!AG$162:AG$178),))</f>
        <v>0</v>
      </c>
      <c r="AI83" s="116">
        <f>IF($C$10="OMSØKT PROSJEKT",SUMIF('(1) Detaljerte budsjetter'!$E$44:$E$94,Sensitivitet!$B$83,'(1) Detaljerte budsjetter'!AH$44:AH$94) + SUMIF('(1) Detaljerte budsjetter'!$E$98:$E$113,Sensitivitet!$B$83,'(1) Detaljerte budsjetter'!AH$98:AH$113),IF($C$10="Totalprosjektet",SUMIF('(1) Detaljerte budsjetter'!$E$44:$E$94,Sensitivitet!$B$83,'(1) Detaljerte budsjetter'!AH$44:AH$94) + SUMIF('(1) Detaljerte budsjetter'!$E$98:$E$113,Sensitivitet!$B$83,'(1) Detaljerte budsjetter'!AH$98:AH$113) - SUMIF('(1) Detaljerte budsjetter'!$E$162:$E$178,Sensitivitet!$B$83,'(1) Detaljerte budsjetter'!AH$162:AH$178),))</f>
        <v>0</v>
      </c>
      <c r="AJ83" s="116">
        <f>IF($C$10="OMSØKT PROSJEKT",SUMIF('(1) Detaljerte budsjetter'!$E$44:$E$94,Sensitivitet!$B$83,'(1) Detaljerte budsjetter'!AI$44:AI$94) + SUMIF('(1) Detaljerte budsjetter'!$E$98:$E$113,Sensitivitet!$B$83,'(1) Detaljerte budsjetter'!AI$98:AI$113),IF($C$10="Totalprosjektet",SUMIF('(1) Detaljerte budsjetter'!$E$44:$E$94,Sensitivitet!$B$83,'(1) Detaljerte budsjetter'!AI$44:AI$94) + SUMIF('(1) Detaljerte budsjetter'!$E$98:$E$113,Sensitivitet!$B$83,'(1) Detaljerte budsjetter'!AI$98:AI$113) - SUMIF('(1) Detaljerte budsjetter'!$E$162:$E$178,Sensitivitet!$B$83,'(1) Detaljerte budsjetter'!AI$162:AI$178),))</f>
        <v>0</v>
      </c>
      <c r="AK83" s="116">
        <f>IF($C$10="OMSØKT PROSJEKT",SUMIF('(1) Detaljerte budsjetter'!$E$44:$E$94,Sensitivitet!$B$83,'(1) Detaljerte budsjetter'!AJ$44:AJ$94) + SUMIF('(1) Detaljerte budsjetter'!$E$98:$E$113,Sensitivitet!$B$83,'(1) Detaljerte budsjetter'!AJ$98:AJ$113),IF($C$10="Totalprosjektet",SUMIF('(1) Detaljerte budsjetter'!$E$44:$E$94,Sensitivitet!$B$83,'(1) Detaljerte budsjetter'!AJ$44:AJ$94) + SUMIF('(1) Detaljerte budsjetter'!$E$98:$E$113,Sensitivitet!$B$83,'(1) Detaljerte budsjetter'!AJ$98:AJ$113) - SUMIF('(1) Detaljerte budsjetter'!$E$162:$E$178,Sensitivitet!$B$83,'(1) Detaljerte budsjetter'!AJ$162:AJ$178),))</f>
        <v>0</v>
      </c>
      <c r="AL83" s="116">
        <f>IF($C$10="OMSØKT PROSJEKT",SUMIF('(1) Detaljerte budsjetter'!$E$44:$E$94,Sensitivitet!$B$83,'(1) Detaljerte budsjetter'!AK$44:AK$94) + SUMIF('(1) Detaljerte budsjetter'!$E$98:$E$113,Sensitivitet!$B$83,'(1) Detaljerte budsjetter'!AK$98:AK$113),IF($C$10="Totalprosjektet",SUMIF('(1) Detaljerte budsjetter'!$E$44:$E$94,Sensitivitet!$B$83,'(1) Detaljerte budsjetter'!AK$44:AK$94) + SUMIF('(1) Detaljerte budsjetter'!$E$98:$E$113,Sensitivitet!$B$83,'(1) Detaljerte budsjetter'!AK$98:AK$113) - SUMIF('(1) Detaljerte budsjetter'!$E$162:$E$178,Sensitivitet!$B$83,'(1) Detaljerte budsjetter'!AK$162:AK$178),))</f>
        <v>0</v>
      </c>
      <c r="AM83" s="116">
        <f>IF($C$10="OMSØKT PROSJEKT",SUMIF('(1) Detaljerte budsjetter'!$E$44:$E$94,Sensitivitet!$B$83,'(1) Detaljerte budsjetter'!AL$44:AL$94) + SUMIF('(1) Detaljerte budsjetter'!$E$98:$E$113,Sensitivitet!$B$83,'(1) Detaljerte budsjetter'!AL$98:AL$113),IF($C$10="Totalprosjektet",SUMIF('(1) Detaljerte budsjetter'!$E$44:$E$94,Sensitivitet!$B$83,'(1) Detaljerte budsjetter'!AL$44:AL$94) + SUMIF('(1) Detaljerte budsjetter'!$E$98:$E$113,Sensitivitet!$B$83,'(1) Detaljerte budsjetter'!AL$98:AL$113) - SUMIF('(1) Detaljerte budsjetter'!$E$162:$E$178,Sensitivitet!$B$83,'(1) Detaljerte budsjetter'!AL$162:AL$178),))</f>
        <v>0</v>
      </c>
      <c r="AN83" s="116">
        <f>IF($C$10="OMSØKT PROSJEKT",SUMIF('(1) Detaljerte budsjetter'!$E$44:$E$94,Sensitivitet!$B$83,'(1) Detaljerte budsjetter'!AM$44:AM$94) + SUMIF('(1) Detaljerte budsjetter'!$E$98:$E$113,Sensitivitet!$B$83,'(1) Detaljerte budsjetter'!AM$98:AM$113),IF($C$10="Totalprosjektet",SUMIF('(1) Detaljerte budsjetter'!$E$44:$E$94,Sensitivitet!$B$83,'(1) Detaljerte budsjetter'!AM$44:AM$94) + SUMIF('(1) Detaljerte budsjetter'!$E$98:$E$113,Sensitivitet!$B$83,'(1) Detaljerte budsjetter'!AM$98:AM$113) - SUMIF('(1) Detaljerte budsjetter'!$E$162:$E$178,Sensitivitet!$B$83,'(1) Detaljerte budsjetter'!AM$162:AM$178),))</f>
        <v>0</v>
      </c>
      <c r="AO83" s="116">
        <f>IF($C$10="OMSØKT PROSJEKT",SUMIF('(1) Detaljerte budsjetter'!$E$44:$E$94,Sensitivitet!$B$83,'(1) Detaljerte budsjetter'!AN$44:AN$94) + SUMIF('(1) Detaljerte budsjetter'!$E$98:$E$113,Sensitivitet!$B$83,'(1) Detaljerte budsjetter'!AN$98:AN$113),IF($C$10="Totalprosjektet",SUMIF('(1) Detaljerte budsjetter'!$E$44:$E$94,Sensitivitet!$B$83,'(1) Detaljerte budsjetter'!AN$44:AN$94) + SUMIF('(1) Detaljerte budsjetter'!$E$98:$E$113,Sensitivitet!$B$83,'(1) Detaljerte budsjetter'!AN$98:AN$113) - SUMIF('(1) Detaljerte budsjetter'!$E$162:$E$178,Sensitivitet!$B$83,'(1) Detaljerte budsjetter'!AN$162:AN$178),))</f>
        <v>0</v>
      </c>
      <c r="AP83" s="116">
        <f>IF($C$10="OMSØKT PROSJEKT",SUMIF('(1) Detaljerte budsjetter'!$E$44:$E$94,Sensitivitet!$B$83,'(1) Detaljerte budsjetter'!AO$44:AO$94) + SUMIF('(1) Detaljerte budsjetter'!$E$98:$E$113,Sensitivitet!$B$83,'(1) Detaljerte budsjetter'!AO$98:AO$113),IF($C$10="Totalprosjektet",SUMIF('(1) Detaljerte budsjetter'!$E$44:$E$94,Sensitivitet!$B$83,'(1) Detaljerte budsjetter'!AO$44:AO$94) + SUMIF('(1) Detaljerte budsjetter'!$E$98:$E$113,Sensitivitet!$B$83,'(1) Detaljerte budsjetter'!AO$98:AO$113) - SUMIF('(1) Detaljerte budsjetter'!$E$162:$E$178,Sensitivitet!$B$83,'(1) Detaljerte budsjetter'!AO$162:AO$178),))</f>
        <v>0</v>
      </c>
      <c r="AQ83" s="116">
        <f>IF($C$10="OMSØKT PROSJEKT",SUMIF('(1) Detaljerte budsjetter'!$E$44:$E$94,Sensitivitet!$B$83,'(1) Detaljerte budsjetter'!AP$44:AP$94) + SUMIF('(1) Detaljerte budsjetter'!$E$98:$E$113,Sensitivitet!$B$83,'(1) Detaljerte budsjetter'!AP$98:AP$113),IF($C$10="Totalprosjektet",SUMIF('(1) Detaljerte budsjetter'!$E$44:$E$94,Sensitivitet!$B$83,'(1) Detaljerte budsjetter'!AP$44:AP$94) + SUMIF('(1) Detaljerte budsjetter'!$E$98:$E$113,Sensitivitet!$B$83,'(1) Detaljerte budsjetter'!AP$98:AP$113) - SUMIF('(1) Detaljerte budsjetter'!$E$162:$E$178,Sensitivitet!$B$83,'(1) Detaljerte budsjetter'!AP$162:AP$178),))</f>
        <v>0</v>
      </c>
      <c r="AR83" s="116">
        <f>IF($C$10="OMSØKT PROSJEKT",SUMIF('(1) Detaljerte budsjetter'!$E$44:$E$94,Sensitivitet!$B$83,'(1) Detaljerte budsjetter'!AQ$44:AQ$94) + SUMIF('(1) Detaljerte budsjetter'!$E$98:$E$113,Sensitivitet!$B$83,'(1) Detaljerte budsjetter'!AQ$98:AQ$113),IF($C$10="Totalprosjektet",SUMIF('(1) Detaljerte budsjetter'!$E$44:$E$94,Sensitivitet!$B$83,'(1) Detaljerte budsjetter'!AQ$44:AQ$94) + SUMIF('(1) Detaljerte budsjetter'!$E$98:$E$113,Sensitivitet!$B$83,'(1) Detaljerte budsjetter'!AQ$98:AQ$113) - SUMIF('(1) Detaljerte budsjetter'!$E$162:$E$178,Sensitivitet!$B$83,'(1) Detaljerte budsjetter'!AQ$162:AQ$178),))</f>
        <v>0</v>
      </c>
      <c r="AS83" s="116">
        <f>IF($C$10="OMSØKT PROSJEKT",SUMIF('(1) Detaljerte budsjetter'!$E$44:$E$94,Sensitivitet!$B$83,'(1) Detaljerte budsjetter'!AR$44:AR$94) + SUMIF('(1) Detaljerte budsjetter'!$E$98:$E$113,Sensitivitet!$B$83,'(1) Detaljerte budsjetter'!AR$98:AR$113),IF($C$10="Totalprosjektet",SUMIF('(1) Detaljerte budsjetter'!$E$44:$E$94,Sensitivitet!$B$83,'(1) Detaljerte budsjetter'!AR$44:AR$94) + SUMIF('(1) Detaljerte budsjetter'!$E$98:$E$113,Sensitivitet!$B$83,'(1) Detaljerte budsjetter'!AR$98:AR$113) - SUMIF('(1) Detaljerte budsjetter'!$E$162:$E$178,Sensitivitet!$B$83,'(1) Detaljerte budsjetter'!AR$162:AR$178),))</f>
        <v>0</v>
      </c>
      <c r="AT83" s="116">
        <f>IF($C$10="OMSØKT PROSJEKT",SUMIF('(1) Detaljerte budsjetter'!$E$44:$E$94,Sensitivitet!$B$83,'(1) Detaljerte budsjetter'!AS$44:AS$94) + SUMIF('(1) Detaljerte budsjetter'!$E$98:$E$113,Sensitivitet!$B$83,'(1) Detaljerte budsjetter'!AS$98:AS$113),IF($C$10="Totalprosjektet",SUMIF('(1) Detaljerte budsjetter'!$E$44:$E$94,Sensitivitet!$B$83,'(1) Detaljerte budsjetter'!AS$44:AS$94) + SUMIF('(1) Detaljerte budsjetter'!$E$98:$E$113,Sensitivitet!$B$83,'(1) Detaljerte budsjetter'!AS$98:AS$113) - SUMIF('(1) Detaljerte budsjetter'!$E$162:$E$178,Sensitivitet!$B$83,'(1) Detaljerte budsjetter'!AS$162:AS$178),))</f>
        <v>0</v>
      </c>
      <c r="AU83" s="116">
        <f>IF($C$10="OMSØKT PROSJEKT",SUMIF('(1) Detaljerte budsjetter'!$E$44:$E$94,Sensitivitet!$B$83,'(1) Detaljerte budsjetter'!AT$44:AT$94) + SUMIF('(1) Detaljerte budsjetter'!$E$98:$E$113,Sensitivitet!$B$83,'(1) Detaljerte budsjetter'!AT$98:AT$113),IF($C$10="Totalprosjektet",SUMIF('(1) Detaljerte budsjetter'!$E$44:$E$94,Sensitivitet!$B$83,'(1) Detaljerte budsjetter'!AT$44:AT$94) + SUMIF('(1) Detaljerte budsjetter'!$E$98:$E$113,Sensitivitet!$B$83,'(1) Detaljerte budsjetter'!AT$98:AT$113) - SUMIF('(1) Detaljerte budsjetter'!$E$162:$E$178,Sensitivitet!$B$83,'(1) Detaljerte budsjetter'!AT$162:AT$178),))</f>
        <v>0</v>
      </c>
      <c r="AV83" s="116">
        <f>IF($C$10="OMSØKT PROSJEKT",SUMIF('(1) Detaljerte budsjetter'!$E$44:$E$94,Sensitivitet!$B$83,'(1) Detaljerte budsjetter'!AU$44:AU$94) + SUMIF('(1) Detaljerte budsjetter'!$E$98:$E$113,Sensitivitet!$B$83,'(1) Detaljerte budsjetter'!AU$98:AU$113),IF($C$10="Totalprosjektet",SUMIF('(1) Detaljerte budsjetter'!$E$44:$E$94,Sensitivitet!$B$83,'(1) Detaljerte budsjetter'!AU$44:AU$94) + SUMIF('(1) Detaljerte budsjetter'!$E$98:$E$113,Sensitivitet!$B$83,'(1) Detaljerte budsjetter'!AU$98:AU$113) - SUMIF('(1) Detaljerte budsjetter'!$E$162:$E$178,Sensitivitet!$B$83,'(1) Detaljerte budsjetter'!AU$162:AU$178),))</f>
        <v>0</v>
      </c>
    </row>
    <row r="84" spans="2:48" x14ac:dyDescent="0.3">
      <c r="B84" s="23"/>
      <c r="C84" s="117" t="s">
        <v>332</v>
      </c>
      <c r="D84" s="118" t="s">
        <v>333</v>
      </c>
      <c r="E84" s="119">
        <f>$C$13</f>
        <v>0</v>
      </c>
      <c r="G84" s="53">
        <v>10</v>
      </c>
      <c r="I84" s="116">
        <f>I83*(1+$E$84)</f>
        <v>0</v>
      </c>
      <c r="J84" s="116">
        <f t="shared" ref="J84:AV84" si="19">J83*(1+$E$84)</f>
        <v>0</v>
      </c>
      <c r="K84" s="116">
        <f t="shared" si="19"/>
        <v>0</v>
      </c>
      <c r="L84" s="116">
        <f t="shared" si="19"/>
        <v>0</v>
      </c>
      <c r="M84" s="116">
        <f t="shared" si="19"/>
        <v>0</v>
      </c>
      <c r="N84" s="116">
        <f t="shared" si="19"/>
        <v>0</v>
      </c>
      <c r="O84" s="116">
        <f t="shared" si="19"/>
        <v>0</v>
      </c>
      <c r="P84" s="116">
        <f t="shared" si="19"/>
        <v>0</v>
      </c>
      <c r="Q84" s="116">
        <f t="shared" si="19"/>
        <v>0</v>
      </c>
      <c r="R84" s="116">
        <f t="shared" si="19"/>
        <v>0</v>
      </c>
      <c r="S84" s="116">
        <f t="shared" si="19"/>
        <v>0</v>
      </c>
      <c r="T84" s="116">
        <f t="shared" si="19"/>
        <v>0</v>
      </c>
      <c r="U84" s="116">
        <f t="shared" si="19"/>
        <v>0</v>
      </c>
      <c r="V84" s="116">
        <f t="shared" si="19"/>
        <v>0</v>
      </c>
      <c r="W84" s="116">
        <f t="shared" si="19"/>
        <v>0</v>
      </c>
      <c r="X84" s="116">
        <f t="shared" si="19"/>
        <v>0</v>
      </c>
      <c r="Y84" s="116">
        <f t="shared" si="19"/>
        <v>0</v>
      </c>
      <c r="Z84" s="116">
        <f t="shared" si="19"/>
        <v>0</v>
      </c>
      <c r="AA84" s="116">
        <f t="shared" si="19"/>
        <v>0</v>
      </c>
      <c r="AB84" s="116">
        <f t="shared" si="19"/>
        <v>0</v>
      </c>
      <c r="AC84" s="116">
        <f t="shared" si="19"/>
        <v>0</v>
      </c>
      <c r="AD84" s="116">
        <f t="shared" si="19"/>
        <v>0</v>
      </c>
      <c r="AE84" s="116">
        <f t="shared" si="19"/>
        <v>0</v>
      </c>
      <c r="AF84" s="116">
        <f t="shared" si="19"/>
        <v>0</v>
      </c>
      <c r="AG84" s="116">
        <f t="shared" si="19"/>
        <v>0</v>
      </c>
      <c r="AH84" s="116">
        <f t="shared" si="19"/>
        <v>0</v>
      </c>
      <c r="AI84" s="116">
        <f t="shared" si="19"/>
        <v>0</v>
      </c>
      <c r="AJ84" s="116">
        <f t="shared" si="19"/>
        <v>0</v>
      </c>
      <c r="AK84" s="116">
        <f t="shared" si="19"/>
        <v>0</v>
      </c>
      <c r="AL84" s="116">
        <f t="shared" si="19"/>
        <v>0</v>
      </c>
      <c r="AM84" s="116">
        <f t="shared" si="19"/>
        <v>0</v>
      </c>
      <c r="AN84" s="116">
        <f t="shared" si="19"/>
        <v>0</v>
      </c>
      <c r="AO84" s="116">
        <f t="shared" si="19"/>
        <v>0</v>
      </c>
      <c r="AP84" s="116">
        <f t="shared" si="19"/>
        <v>0</v>
      </c>
      <c r="AQ84" s="116">
        <f t="shared" si="19"/>
        <v>0</v>
      </c>
      <c r="AR84" s="116">
        <f t="shared" si="19"/>
        <v>0</v>
      </c>
      <c r="AS84" s="116">
        <f t="shared" si="19"/>
        <v>0</v>
      </c>
      <c r="AT84" s="116">
        <f t="shared" si="19"/>
        <v>0</v>
      </c>
      <c r="AU84" s="116">
        <f t="shared" si="19"/>
        <v>0</v>
      </c>
      <c r="AV84" s="116">
        <f t="shared" si="19"/>
        <v>0</v>
      </c>
    </row>
    <row r="85" spans="2:48" x14ac:dyDescent="0.3">
      <c r="B85" s="23"/>
      <c r="C85" s="120" t="s">
        <v>334</v>
      </c>
      <c r="D85" s="118" t="s">
        <v>333</v>
      </c>
      <c r="E85" s="121"/>
      <c r="G85" s="53" t="s">
        <v>334</v>
      </c>
      <c r="I85" s="116">
        <f>I83*(1+$E$85)</f>
        <v>0</v>
      </c>
      <c r="J85" s="116">
        <f t="shared" ref="J85:AV85" si="20">J83*(1+$E$85)</f>
        <v>0</v>
      </c>
      <c r="K85" s="116">
        <f t="shared" si="20"/>
        <v>0</v>
      </c>
      <c r="L85" s="116">
        <f t="shared" si="20"/>
        <v>0</v>
      </c>
      <c r="M85" s="116">
        <f t="shared" si="20"/>
        <v>0</v>
      </c>
      <c r="N85" s="116">
        <f t="shared" si="20"/>
        <v>0</v>
      </c>
      <c r="O85" s="116">
        <f t="shared" si="20"/>
        <v>0</v>
      </c>
      <c r="P85" s="116">
        <f t="shared" si="20"/>
        <v>0</v>
      </c>
      <c r="Q85" s="116">
        <f t="shared" si="20"/>
        <v>0</v>
      </c>
      <c r="R85" s="116">
        <f t="shared" si="20"/>
        <v>0</v>
      </c>
      <c r="S85" s="116">
        <f t="shared" si="20"/>
        <v>0</v>
      </c>
      <c r="T85" s="116">
        <f t="shared" si="20"/>
        <v>0</v>
      </c>
      <c r="U85" s="116">
        <f t="shared" si="20"/>
        <v>0</v>
      </c>
      <c r="V85" s="116">
        <f t="shared" si="20"/>
        <v>0</v>
      </c>
      <c r="W85" s="116">
        <f t="shared" si="20"/>
        <v>0</v>
      </c>
      <c r="X85" s="116">
        <f t="shared" si="20"/>
        <v>0</v>
      </c>
      <c r="Y85" s="116">
        <f t="shared" si="20"/>
        <v>0</v>
      </c>
      <c r="Z85" s="116">
        <f t="shared" si="20"/>
        <v>0</v>
      </c>
      <c r="AA85" s="116">
        <f t="shared" si="20"/>
        <v>0</v>
      </c>
      <c r="AB85" s="116">
        <f t="shared" si="20"/>
        <v>0</v>
      </c>
      <c r="AC85" s="116">
        <f t="shared" si="20"/>
        <v>0</v>
      </c>
      <c r="AD85" s="116">
        <f t="shared" si="20"/>
        <v>0</v>
      </c>
      <c r="AE85" s="116">
        <f t="shared" si="20"/>
        <v>0</v>
      </c>
      <c r="AF85" s="116">
        <f t="shared" si="20"/>
        <v>0</v>
      </c>
      <c r="AG85" s="116">
        <f t="shared" si="20"/>
        <v>0</v>
      </c>
      <c r="AH85" s="116">
        <f t="shared" si="20"/>
        <v>0</v>
      </c>
      <c r="AI85" s="116">
        <f t="shared" si="20"/>
        <v>0</v>
      </c>
      <c r="AJ85" s="116">
        <f t="shared" si="20"/>
        <v>0</v>
      </c>
      <c r="AK85" s="116">
        <f t="shared" si="20"/>
        <v>0</v>
      </c>
      <c r="AL85" s="116">
        <f t="shared" si="20"/>
        <v>0</v>
      </c>
      <c r="AM85" s="116">
        <f t="shared" si="20"/>
        <v>0</v>
      </c>
      <c r="AN85" s="116">
        <f t="shared" si="20"/>
        <v>0</v>
      </c>
      <c r="AO85" s="116">
        <f t="shared" si="20"/>
        <v>0</v>
      </c>
      <c r="AP85" s="116">
        <f t="shared" si="20"/>
        <v>0</v>
      </c>
      <c r="AQ85" s="116">
        <f t="shared" si="20"/>
        <v>0</v>
      </c>
      <c r="AR85" s="116">
        <f t="shared" si="20"/>
        <v>0</v>
      </c>
      <c r="AS85" s="116">
        <f t="shared" si="20"/>
        <v>0</v>
      </c>
      <c r="AT85" s="116">
        <f t="shared" si="20"/>
        <v>0</v>
      </c>
      <c r="AU85" s="116">
        <f t="shared" si="20"/>
        <v>0</v>
      </c>
      <c r="AV85" s="116">
        <f t="shared" si="20"/>
        <v>0</v>
      </c>
    </row>
    <row r="86" spans="2:48" x14ac:dyDescent="0.3">
      <c r="B86" s="23"/>
      <c r="D86" s="118"/>
      <c r="G86" s="5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 spans="2:48" x14ac:dyDescent="0.3">
      <c r="B87" s="114" t="s">
        <v>144</v>
      </c>
      <c r="C87" s="115" t="s">
        <v>331</v>
      </c>
      <c r="D87" s="122"/>
      <c r="E87" s="9"/>
      <c r="F87" s="9"/>
      <c r="G87" s="123"/>
      <c r="I87" s="116">
        <f>IF($C$10="OMSØKT PROSJEKT",SUMIF('(1) Detaljerte budsjetter'!$E$44:$E$94,Sensitivitet!$B$87,'(1) Detaljerte budsjetter'!H$44:H$94) + SUMIF('(1) Detaljerte budsjetter'!$E$98:$E$113,Sensitivitet!$B$87,'(1) Detaljerte budsjetter'!H$98:H$113),IF($C$10="Totalprosjektet",SUMIF('(1) Detaljerte budsjetter'!$E$44:$E$94,Sensitivitet!$B$87,'(1) Detaljerte budsjetter'!H$44:H$94) + SUMIF('(1) Detaljerte budsjetter'!$E$98:$E$113,Sensitivitet!$B$87,'(1) Detaljerte budsjetter'!H$98:H$113) - SUMIF('(1) Detaljerte budsjetter'!$E$162:$E$178,Sensitivitet!$B$87,'(1) Detaljerte budsjetter'!H$162:H$178),))</f>
        <v>0</v>
      </c>
      <c r="J87" s="116">
        <f>IF($C$10="OMSØKT PROSJEKT",SUMIF('(1) Detaljerte budsjetter'!$E$44:$E$94,Sensitivitet!$B$87,'(1) Detaljerte budsjetter'!I$44:I$94) + SUMIF('(1) Detaljerte budsjetter'!$E$98:$E$113,Sensitivitet!$B$87,'(1) Detaljerte budsjetter'!I$98:I$113),IF($C$10="Totalprosjektet",SUMIF('(1) Detaljerte budsjetter'!$E$44:$E$94,Sensitivitet!$B$87,'(1) Detaljerte budsjetter'!I$44:I$94) + SUMIF('(1) Detaljerte budsjetter'!$E$98:$E$113,Sensitivitet!$B$87,'(1) Detaljerte budsjetter'!I$98:I$113) - SUMIF('(1) Detaljerte budsjetter'!$E$162:$E$178,Sensitivitet!$B$87,'(1) Detaljerte budsjetter'!I$162:I$178),))</f>
        <v>0</v>
      </c>
      <c r="K87" s="116">
        <f>IF($C$10="OMSØKT PROSJEKT",SUMIF('(1) Detaljerte budsjetter'!$E$44:$E$94,Sensitivitet!$B$87,'(1) Detaljerte budsjetter'!J$44:J$94) + SUMIF('(1) Detaljerte budsjetter'!$E$98:$E$113,Sensitivitet!$B$87,'(1) Detaljerte budsjetter'!J$98:J$113),IF($C$10="Totalprosjektet",SUMIF('(1) Detaljerte budsjetter'!$E$44:$E$94,Sensitivitet!$B$87,'(1) Detaljerte budsjetter'!J$44:J$94) + SUMIF('(1) Detaljerte budsjetter'!$E$98:$E$113,Sensitivitet!$B$87,'(1) Detaljerte budsjetter'!J$98:J$113) - SUMIF('(1) Detaljerte budsjetter'!$E$162:$E$178,Sensitivitet!$B$87,'(1) Detaljerte budsjetter'!J$162:J$178),))</f>
        <v>0</v>
      </c>
      <c r="L87" s="116">
        <f>IF($C$10="OMSØKT PROSJEKT",SUMIF('(1) Detaljerte budsjetter'!$E$44:$E$94,Sensitivitet!$B$87,'(1) Detaljerte budsjetter'!K$44:K$94) + SUMIF('(1) Detaljerte budsjetter'!$E$98:$E$113,Sensitivitet!$B$87,'(1) Detaljerte budsjetter'!K$98:K$113),IF($C$10="Totalprosjektet",SUMIF('(1) Detaljerte budsjetter'!$E$44:$E$94,Sensitivitet!$B$87,'(1) Detaljerte budsjetter'!K$44:K$94) + SUMIF('(1) Detaljerte budsjetter'!$E$98:$E$113,Sensitivitet!$B$87,'(1) Detaljerte budsjetter'!K$98:K$113) - SUMIF('(1) Detaljerte budsjetter'!$E$162:$E$178,Sensitivitet!$B$87,'(1) Detaljerte budsjetter'!K$162:K$178),))</f>
        <v>0</v>
      </c>
      <c r="M87" s="116">
        <f>IF($C$10="OMSØKT PROSJEKT",SUMIF('(1) Detaljerte budsjetter'!$E$44:$E$94,Sensitivitet!$B$87,'(1) Detaljerte budsjetter'!L$44:L$94) + SUMIF('(1) Detaljerte budsjetter'!$E$98:$E$113,Sensitivitet!$B$87,'(1) Detaljerte budsjetter'!L$98:L$113),IF($C$10="Totalprosjektet",SUMIF('(1) Detaljerte budsjetter'!$E$44:$E$94,Sensitivitet!$B$87,'(1) Detaljerte budsjetter'!L$44:L$94) + SUMIF('(1) Detaljerte budsjetter'!$E$98:$E$113,Sensitivitet!$B$87,'(1) Detaljerte budsjetter'!L$98:L$113) - SUMIF('(1) Detaljerte budsjetter'!$E$162:$E$178,Sensitivitet!$B$87,'(1) Detaljerte budsjetter'!L$162:L$178),))</f>
        <v>0</v>
      </c>
      <c r="N87" s="116">
        <f>IF($C$10="OMSØKT PROSJEKT",SUMIF('(1) Detaljerte budsjetter'!$E$44:$E$94,Sensitivitet!$B$87,'(1) Detaljerte budsjetter'!M$44:M$94) + SUMIF('(1) Detaljerte budsjetter'!$E$98:$E$113,Sensitivitet!$B$87,'(1) Detaljerte budsjetter'!M$98:M$113),IF($C$10="Totalprosjektet",SUMIF('(1) Detaljerte budsjetter'!$E$44:$E$94,Sensitivitet!$B$87,'(1) Detaljerte budsjetter'!M$44:M$94) + SUMIF('(1) Detaljerte budsjetter'!$E$98:$E$113,Sensitivitet!$B$87,'(1) Detaljerte budsjetter'!M$98:M$113) - SUMIF('(1) Detaljerte budsjetter'!$E$162:$E$178,Sensitivitet!$B$87,'(1) Detaljerte budsjetter'!M$162:M$178),))</f>
        <v>0</v>
      </c>
      <c r="O87" s="116">
        <f>IF($C$10="OMSØKT PROSJEKT",SUMIF('(1) Detaljerte budsjetter'!$E$44:$E$94,Sensitivitet!$B$87,'(1) Detaljerte budsjetter'!N$44:N$94) + SUMIF('(1) Detaljerte budsjetter'!$E$98:$E$113,Sensitivitet!$B$87,'(1) Detaljerte budsjetter'!N$98:N$113),IF($C$10="Totalprosjektet",SUMIF('(1) Detaljerte budsjetter'!$E$44:$E$94,Sensitivitet!$B$87,'(1) Detaljerte budsjetter'!N$44:N$94) + SUMIF('(1) Detaljerte budsjetter'!$E$98:$E$113,Sensitivitet!$B$87,'(1) Detaljerte budsjetter'!N$98:N$113) - SUMIF('(1) Detaljerte budsjetter'!$E$162:$E$178,Sensitivitet!$B$87,'(1) Detaljerte budsjetter'!N$162:N$178),))</f>
        <v>0</v>
      </c>
      <c r="P87" s="116">
        <f>IF($C$10="OMSØKT PROSJEKT",SUMIF('(1) Detaljerte budsjetter'!$E$44:$E$94,Sensitivitet!$B$87,'(1) Detaljerte budsjetter'!O$44:O$94) + SUMIF('(1) Detaljerte budsjetter'!$E$98:$E$113,Sensitivitet!$B$87,'(1) Detaljerte budsjetter'!O$98:O$113),IF($C$10="Totalprosjektet",SUMIF('(1) Detaljerte budsjetter'!$E$44:$E$94,Sensitivitet!$B$87,'(1) Detaljerte budsjetter'!O$44:O$94) + SUMIF('(1) Detaljerte budsjetter'!$E$98:$E$113,Sensitivitet!$B$87,'(1) Detaljerte budsjetter'!O$98:O$113) - SUMIF('(1) Detaljerte budsjetter'!$E$162:$E$178,Sensitivitet!$B$87,'(1) Detaljerte budsjetter'!O$162:O$178),))</f>
        <v>0</v>
      </c>
      <c r="Q87" s="116">
        <f>IF($C$10="OMSØKT PROSJEKT",SUMIF('(1) Detaljerte budsjetter'!$E$44:$E$94,Sensitivitet!$B$87,'(1) Detaljerte budsjetter'!P$44:P$94) + SUMIF('(1) Detaljerte budsjetter'!$E$98:$E$113,Sensitivitet!$B$87,'(1) Detaljerte budsjetter'!P$98:P$113),IF($C$10="Totalprosjektet",SUMIF('(1) Detaljerte budsjetter'!$E$44:$E$94,Sensitivitet!$B$87,'(1) Detaljerte budsjetter'!P$44:P$94) + SUMIF('(1) Detaljerte budsjetter'!$E$98:$E$113,Sensitivitet!$B$87,'(1) Detaljerte budsjetter'!P$98:P$113) - SUMIF('(1) Detaljerte budsjetter'!$E$162:$E$178,Sensitivitet!$B$87,'(1) Detaljerte budsjetter'!P$162:P$178),))</f>
        <v>0</v>
      </c>
      <c r="R87" s="116">
        <f>IF($C$10="OMSØKT PROSJEKT",SUMIF('(1) Detaljerte budsjetter'!$E$44:$E$94,Sensitivitet!$B$87,'(1) Detaljerte budsjetter'!Q$44:Q$94) + SUMIF('(1) Detaljerte budsjetter'!$E$98:$E$113,Sensitivitet!$B$87,'(1) Detaljerte budsjetter'!Q$98:Q$113),IF($C$10="Totalprosjektet",SUMIF('(1) Detaljerte budsjetter'!$E$44:$E$94,Sensitivitet!$B$87,'(1) Detaljerte budsjetter'!Q$44:Q$94) + SUMIF('(1) Detaljerte budsjetter'!$E$98:$E$113,Sensitivitet!$B$87,'(1) Detaljerte budsjetter'!Q$98:Q$113) - SUMIF('(1) Detaljerte budsjetter'!$E$162:$E$178,Sensitivitet!$B$87,'(1) Detaljerte budsjetter'!Q$162:Q$178),))</f>
        <v>0</v>
      </c>
      <c r="S87" s="116">
        <f>IF($C$10="OMSØKT PROSJEKT",SUMIF('(1) Detaljerte budsjetter'!$E$44:$E$94,Sensitivitet!$B$87,'(1) Detaljerte budsjetter'!R$44:R$94) + SUMIF('(1) Detaljerte budsjetter'!$E$98:$E$113,Sensitivitet!$B$87,'(1) Detaljerte budsjetter'!R$98:R$113),IF($C$10="Totalprosjektet",SUMIF('(1) Detaljerte budsjetter'!$E$44:$E$94,Sensitivitet!$B$87,'(1) Detaljerte budsjetter'!R$44:R$94) + SUMIF('(1) Detaljerte budsjetter'!$E$98:$E$113,Sensitivitet!$B$87,'(1) Detaljerte budsjetter'!R$98:R$113) - SUMIF('(1) Detaljerte budsjetter'!$E$162:$E$178,Sensitivitet!$B$87,'(1) Detaljerte budsjetter'!R$162:R$178),))</f>
        <v>0</v>
      </c>
      <c r="T87" s="116">
        <f>IF($C$10="OMSØKT PROSJEKT",SUMIF('(1) Detaljerte budsjetter'!$E$44:$E$94,Sensitivitet!$B$87,'(1) Detaljerte budsjetter'!S$44:S$94) + SUMIF('(1) Detaljerte budsjetter'!$E$98:$E$113,Sensitivitet!$B$87,'(1) Detaljerte budsjetter'!S$98:S$113),IF($C$10="Totalprosjektet",SUMIF('(1) Detaljerte budsjetter'!$E$44:$E$94,Sensitivitet!$B$87,'(1) Detaljerte budsjetter'!S$44:S$94) + SUMIF('(1) Detaljerte budsjetter'!$E$98:$E$113,Sensitivitet!$B$87,'(1) Detaljerte budsjetter'!S$98:S$113) - SUMIF('(1) Detaljerte budsjetter'!$E$162:$E$178,Sensitivitet!$B$87,'(1) Detaljerte budsjetter'!S$162:S$178),))</f>
        <v>0</v>
      </c>
      <c r="U87" s="116">
        <f>IF($C$10="OMSØKT PROSJEKT",SUMIF('(1) Detaljerte budsjetter'!$E$44:$E$94,Sensitivitet!$B$87,'(1) Detaljerte budsjetter'!T$44:T$94) + SUMIF('(1) Detaljerte budsjetter'!$E$98:$E$113,Sensitivitet!$B$87,'(1) Detaljerte budsjetter'!T$98:T$113),IF($C$10="Totalprosjektet",SUMIF('(1) Detaljerte budsjetter'!$E$44:$E$94,Sensitivitet!$B$87,'(1) Detaljerte budsjetter'!T$44:T$94) + SUMIF('(1) Detaljerte budsjetter'!$E$98:$E$113,Sensitivitet!$B$87,'(1) Detaljerte budsjetter'!T$98:T$113) - SUMIF('(1) Detaljerte budsjetter'!$E$162:$E$178,Sensitivitet!$B$87,'(1) Detaljerte budsjetter'!T$162:T$178),))</f>
        <v>0</v>
      </c>
      <c r="V87" s="116">
        <f>IF($C$10="OMSØKT PROSJEKT",SUMIF('(1) Detaljerte budsjetter'!$E$44:$E$94,Sensitivitet!$B$87,'(1) Detaljerte budsjetter'!U$44:U$94) + SUMIF('(1) Detaljerte budsjetter'!$E$98:$E$113,Sensitivitet!$B$87,'(1) Detaljerte budsjetter'!U$98:U$113),IF($C$10="Totalprosjektet",SUMIF('(1) Detaljerte budsjetter'!$E$44:$E$94,Sensitivitet!$B$87,'(1) Detaljerte budsjetter'!U$44:U$94) + SUMIF('(1) Detaljerte budsjetter'!$E$98:$E$113,Sensitivitet!$B$87,'(1) Detaljerte budsjetter'!U$98:U$113) - SUMIF('(1) Detaljerte budsjetter'!$E$162:$E$178,Sensitivitet!$B$87,'(1) Detaljerte budsjetter'!U$162:U$178),))</f>
        <v>0</v>
      </c>
      <c r="W87" s="116">
        <f>IF($C$10="OMSØKT PROSJEKT",SUMIF('(1) Detaljerte budsjetter'!$E$44:$E$94,Sensitivitet!$B$87,'(1) Detaljerte budsjetter'!V$44:V$94) + SUMIF('(1) Detaljerte budsjetter'!$E$98:$E$113,Sensitivitet!$B$87,'(1) Detaljerte budsjetter'!V$98:V$113),IF($C$10="Totalprosjektet",SUMIF('(1) Detaljerte budsjetter'!$E$44:$E$94,Sensitivitet!$B$87,'(1) Detaljerte budsjetter'!V$44:V$94) + SUMIF('(1) Detaljerte budsjetter'!$E$98:$E$113,Sensitivitet!$B$87,'(1) Detaljerte budsjetter'!V$98:V$113) - SUMIF('(1) Detaljerte budsjetter'!$E$162:$E$178,Sensitivitet!$B$87,'(1) Detaljerte budsjetter'!V$162:V$178),))</f>
        <v>0</v>
      </c>
      <c r="X87" s="116">
        <f>IF($C$10="OMSØKT PROSJEKT",SUMIF('(1) Detaljerte budsjetter'!$E$44:$E$94,Sensitivitet!$B$87,'(1) Detaljerte budsjetter'!W$44:W$94) + SUMIF('(1) Detaljerte budsjetter'!$E$98:$E$113,Sensitivitet!$B$87,'(1) Detaljerte budsjetter'!W$98:W$113),IF($C$10="Totalprosjektet",SUMIF('(1) Detaljerte budsjetter'!$E$44:$E$94,Sensitivitet!$B$87,'(1) Detaljerte budsjetter'!W$44:W$94) + SUMIF('(1) Detaljerte budsjetter'!$E$98:$E$113,Sensitivitet!$B$87,'(1) Detaljerte budsjetter'!W$98:W$113) - SUMIF('(1) Detaljerte budsjetter'!$E$162:$E$178,Sensitivitet!$B$87,'(1) Detaljerte budsjetter'!W$162:W$178),))</f>
        <v>0</v>
      </c>
      <c r="Y87" s="116">
        <f>IF($C$10="OMSØKT PROSJEKT",SUMIF('(1) Detaljerte budsjetter'!$E$44:$E$94,Sensitivitet!$B$87,'(1) Detaljerte budsjetter'!X$44:X$94) + SUMIF('(1) Detaljerte budsjetter'!$E$98:$E$113,Sensitivitet!$B$87,'(1) Detaljerte budsjetter'!X$98:X$113),IF($C$10="Totalprosjektet",SUMIF('(1) Detaljerte budsjetter'!$E$44:$E$94,Sensitivitet!$B$87,'(1) Detaljerte budsjetter'!X$44:X$94) + SUMIF('(1) Detaljerte budsjetter'!$E$98:$E$113,Sensitivitet!$B$87,'(1) Detaljerte budsjetter'!X$98:X$113) - SUMIF('(1) Detaljerte budsjetter'!$E$162:$E$178,Sensitivitet!$B$87,'(1) Detaljerte budsjetter'!X$162:X$178),))</f>
        <v>0</v>
      </c>
      <c r="Z87" s="116">
        <f>IF($C$10="OMSØKT PROSJEKT",SUMIF('(1) Detaljerte budsjetter'!$E$44:$E$94,Sensitivitet!$B$87,'(1) Detaljerte budsjetter'!Y$44:Y$94) + SUMIF('(1) Detaljerte budsjetter'!$E$98:$E$113,Sensitivitet!$B$87,'(1) Detaljerte budsjetter'!Y$98:Y$113),IF($C$10="Totalprosjektet",SUMIF('(1) Detaljerte budsjetter'!$E$44:$E$94,Sensitivitet!$B$87,'(1) Detaljerte budsjetter'!Y$44:Y$94) + SUMIF('(1) Detaljerte budsjetter'!$E$98:$E$113,Sensitivitet!$B$87,'(1) Detaljerte budsjetter'!Y$98:Y$113) - SUMIF('(1) Detaljerte budsjetter'!$E$162:$E$178,Sensitivitet!$B$87,'(1) Detaljerte budsjetter'!Y$162:Y$178),))</f>
        <v>0</v>
      </c>
      <c r="AA87" s="116">
        <f>IF($C$10="OMSØKT PROSJEKT",SUMIF('(1) Detaljerte budsjetter'!$E$44:$E$94,Sensitivitet!$B$87,'(1) Detaljerte budsjetter'!Z$44:Z$94) + SUMIF('(1) Detaljerte budsjetter'!$E$98:$E$113,Sensitivitet!$B$87,'(1) Detaljerte budsjetter'!Z$98:Z$113),IF($C$10="Totalprosjektet",SUMIF('(1) Detaljerte budsjetter'!$E$44:$E$94,Sensitivitet!$B$87,'(1) Detaljerte budsjetter'!Z$44:Z$94) + SUMIF('(1) Detaljerte budsjetter'!$E$98:$E$113,Sensitivitet!$B$87,'(1) Detaljerte budsjetter'!Z$98:Z$113) - SUMIF('(1) Detaljerte budsjetter'!$E$162:$E$178,Sensitivitet!$B$87,'(1) Detaljerte budsjetter'!Z$162:Z$178),))</f>
        <v>0</v>
      </c>
      <c r="AB87" s="116">
        <f>IF($C$10="OMSØKT PROSJEKT",SUMIF('(1) Detaljerte budsjetter'!$E$44:$E$94,Sensitivitet!$B$87,'(1) Detaljerte budsjetter'!AA$44:AA$94) + SUMIF('(1) Detaljerte budsjetter'!$E$98:$E$113,Sensitivitet!$B$87,'(1) Detaljerte budsjetter'!AA$98:AA$113),IF($C$10="Totalprosjektet",SUMIF('(1) Detaljerte budsjetter'!$E$44:$E$94,Sensitivitet!$B$87,'(1) Detaljerte budsjetter'!AA$44:AA$94) + SUMIF('(1) Detaljerte budsjetter'!$E$98:$E$113,Sensitivitet!$B$87,'(1) Detaljerte budsjetter'!AA$98:AA$113) - SUMIF('(1) Detaljerte budsjetter'!$E$162:$E$178,Sensitivitet!$B$87,'(1) Detaljerte budsjetter'!AA$162:AA$178),))</f>
        <v>0</v>
      </c>
      <c r="AC87" s="116">
        <f>IF($C$10="OMSØKT PROSJEKT",SUMIF('(1) Detaljerte budsjetter'!$E$44:$E$94,Sensitivitet!$B$87,'(1) Detaljerte budsjetter'!AB$44:AB$94) + SUMIF('(1) Detaljerte budsjetter'!$E$98:$E$113,Sensitivitet!$B$87,'(1) Detaljerte budsjetter'!AB$98:AB$113),IF($C$10="Totalprosjektet",SUMIF('(1) Detaljerte budsjetter'!$E$44:$E$94,Sensitivitet!$B$87,'(1) Detaljerte budsjetter'!AB$44:AB$94) + SUMIF('(1) Detaljerte budsjetter'!$E$98:$E$113,Sensitivitet!$B$87,'(1) Detaljerte budsjetter'!AB$98:AB$113) - SUMIF('(1) Detaljerte budsjetter'!$E$162:$E$178,Sensitivitet!$B$87,'(1) Detaljerte budsjetter'!AB$162:AB$178),))</f>
        <v>0</v>
      </c>
      <c r="AD87" s="116">
        <f>IF($C$10="OMSØKT PROSJEKT",SUMIF('(1) Detaljerte budsjetter'!$E$44:$E$94,Sensitivitet!$B$87,'(1) Detaljerte budsjetter'!AC$44:AC$94) + SUMIF('(1) Detaljerte budsjetter'!$E$98:$E$113,Sensitivitet!$B$87,'(1) Detaljerte budsjetter'!AC$98:AC$113),IF($C$10="Totalprosjektet",SUMIF('(1) Detaljerte budsjetter'!$E$44:$E$94,Sensitivitet!$B$87,'(1) Detaljerte budsjetter'!AC$44:AC$94) + SUMIF('(1) Detaljerte budsjetter'!$E$98:$E$113,Sensitivitet!$B$87,'(1) Detaljerte budsjetter'!AC$98:AC$113) - SUMIF('(1) Detaljerte budsjetter'!$E$162:$E$178,Sensitivitet!$B$87,'(1) Detaljerte budsjetter'!AC$162:AC$178),))</f>
        <v>0</v>
      </c>
      <c r="AE87" s="116">
        <f>IF($C$10="OMSØKT PROSJEKT",SUMIF('(1) Detaljerte budsjetter'!$E$44:$E$94,Sensitivitet!$B$87,'(1) Detaljerte budsjetter'!AD$44:AD$94) + SUMIF('(1) Detaljerte budsjetter'!$E$98:$E$113,Sensitivitet!$B$87,'(1) Detaljerte budsjetter'!AD$98:AD$113),IF($C$10="Totalprosjektet",SUMIF('(1) Detaljerte budsjetter'!$E$44:$E$94,Sensitivitet!$B$87,'(1) Detaljerte budsjetter'!AD$44:AD$94) + SUMIF('(1) Detaljerte budsjetter'!$E$98:$E$113,Sensitivitet!$B$87,'(1) Detaljerte budsjetter'!AD$98:AD$113) - SUMIF('(1) Detaljerte budsjetter'!$E$162:$E$178,Sensitivitet!$B$87,'(1) Detaljerte budsjetter'!AD$162:AD$178),))</f>
        <v>0</v>
      </c>
      <c r="AF87" s="116">
        <f>IF($C$10="OMSØKT PROSJEKT",SUMIF('(1) Detaljerte budsjetter'!$E$44:$E$94,Sensitivitet!$B$87,'(1) Detaljerte budsjetter'!AE$44:AE$94) + SUMIF('(1) Detaljerte budsjetter'!$E$98:$E$113,Sensitivitet!$B$87,'(1) Detaljerte budsjetter'!AE$98:AE$113),IF($C$10="Totalprosjektet",SUMIF('(1) Detaljerte budsjetter'!$E$44:$E$94,Sensitivitet!$B$87,'(1) Detaljerte budsjetter'!AE$44:AE$94) + SUMIF('(1) Detaljerte budsjetter'!$E$98:$E$113,Sensitivitet!$B$87,'(1) Detaljerte budsjetter'!AE$98:AE$113) - SUMIF('(1) Detaljerte budsjetter'!$E$162:$E$178,Sensitivitet!$B$87,'(1) Detaljerte budsjetter'!AE$162:AE$178),))</f>
        <v>0</v>
      </c>
      <c r="AG87" s="116">
        <f>IF($C$10="OMSØKT PROSJEKT",SUMIF('(1) Detaljerte budsjetter'!$E$44:$E$94,Sensitivitet!$B$87,'(1) Detaljerte budsjetter'!AF$44:AF$94) + SUMIF('(1) Detaljerte budsjetter'!$E$98:$E$113,Sensitivitet!$B$87,'(1) Detaljerte budsjetter'!AF$98:AF$113),IF($C$10="Totalprosjektet",SUMIF('(1) Detaljerte budsjetter'!$E$44:$E$94,Sensitivitet!$B$87,'(1) Detaljerte budsjetter'!AF$44:AF$94) + SUMIF('(1) Detaljerte budsjetter'!$E$98:$E$113,Sensitivitet!$B$87,'(1) Detaljerte budsjetter'!AF$98:AF$113) - SUMIF('(1) Detaljerte budsjetter'!$E$162:$E$178,Sensitivitet!$B$87,'(1) Detaljerte budsjetter'!AF$162:AF$178),))</f>
        <v>0</v>
      </c>
      <c r="AH87" s="116">
        <f>IF($C$10="OMSØKT PROSJEKT",SUMIF('(1) Detaljerte budsjetter'!$E$44:$E$94,Sensitivitet!$B$87,'(1) Detaljerte budsjetter'!AG$44:AG$94) + SUMIF('(1) Detaljerte budsjetter'!$E$98:$E$113,Sensitivitet!$B$87,'(1) Detaljerte budsjetter'!AG$98:AG$113),IF($C$10="Totalprosjektet",SUMIF('(1) Detaljerte budsjetter'!$E$44:$E$94,Sensitivitet!$B$87,'(1) Detaljerte budsjetter'!AG$44:AG$94) + SUMIF('(1) Detaljerte budsjetter'!$E$98:$E$113,Sensitivitet!$B$87,'(1) Detaljerte budsjetter'!AG$98:AG$113) - SUMIF('(1) Detaljerte budsjetter'!$E$162:$E$178,Sensitivitet!$B$87,'(1) Detaljerte budsjetter'!AG$162:AG$178),))</f>
        <v>0</v>
      </c>
      <c r="AI87" s="116">
        <f>IF($C$10="OMSØKT PROSJEKT",SUMIF('(1) Detaljerte budsjetter'!$E$44:$E$94,Sensitivitet!$B$87,'(1) Detaljerte budsjetter'!AH$44:AH$94) + SUMIF('(1) Detaljerte budsjetter'!$E$98:$E$113,Sensitivitet!$B$87,'(1) Detaljerte budsjetter'!AH$98:AH$113),IF($C$10="Totalprosjektet",SUMIF('(1) Detaljerte budsjetter'!$E$44:$E$94,Sensitivitet!$B$87,'(1) Detaljerte budsjetter'!AH$44:AH$94) + SUMIF('(1) Detaljerte budsjetter'!$E$98:$E$113,Sensitivitet!$B$87,'(1) Detaljerte budsjetter'!AH$98:AH$113) - SUMIF('(1) Detaljerte budsjetter'!$E$162:$E$178,Sensitivitet!$B$87,'(1) Detaljerte budsjetter'!AH$162:AH$178),))</f>
        <v>0</v>
      </c>
      <c r="AJ87" s="116">
        <f>IF($C$10="OMSØKT PROSJEKT",SUMIF('(1) Detaljerte budsjetter'!$E$44:$E$94,Sensitivitet!$B$87,'(1) Detaljerte budsjetter'!AI$44:AI$94) + SUMIF('(1) Detaljerte budsjetter'!$E$98:$E$113,Sensitivitet!$B$87,'(1) Detaljerte budsjetter'!AI$98:AI$113),IF($C$10="Totalprosjektet",SUMIF('(1) Detaljerte budsjetter'!$E$44:$E$94,Sensitivitet!$B$87,'(1) Detaljerte budsjetter'!AI$44:AI$94) + SUMIF('(1) Detaljerte budsjetter'!$E$98:$E$113,Sensitivitet!$B$87,'(1) Detaljerte budsjetter'!AI$98:AI$113) - SUMIF('(1) Detaljerte budsjetter'!$E$162:$E$178,Sensitivitet!$B$87,'(1) Detaljerte budsjetter'!AI$162:AI$178),))</f>
        <v>0</v>
      </c>
      <c r="AK87" s="116">
        <f>IF($C$10="OMSØKT PROSJEKT",SUMIF('(1) Detaljerte budsjetter'!$E$44:$E$94,Sensitivitet!$B$87,'(1) Detaljerte budsjetter'!AJ$44:AJ$94) + SUMIF('(1) Detaljerte budsjetter'!$E$98:$E$113,Sensitivitet!$B$87,'(1) Detaljerte budsjetter'!AJ$98:AJ$113),IF($C$10="Totalprosjektet",SUMIF('(1) Detaljerte budsjetter'!$E$44:$E$94,Sensitivitet!$B$87,'(1) Detaljerte budsjetter'!AJ$44:AJ$94) + SUMIF('(1) Detaljerte budsjetter'!$E$98:$E$113,Sensitivitet!$B$87,'(1) Detaljerte budsjetter'!AJ$98:AJ$113) - SUMIF('(1) Detaljerte budsjetter'!$E$162:$E$178,Sensitivitet!$B$87,'(1) Detaljerte budsjetter'!AJ$162:AJ$178),))</f>
        <v>0</v>
      </c>
      <c r="AL87" s="116">
        <f>IF($C$10="OMSØKT PROSJEKT",SUMIF('(1) Detaljerte budsjetter'!$E$44:$E$94,Sensitivitet!$B$87,'(1) Detaljerte budsjetter'!AK$44:AK$94) + SUMIF('(1) Detaljerte budsjetter'!$E$98:$E$113,Sensitivitet!$B$87,'(1) Detaljerte budsjetter'!AK$98:AK$113),IF($C$10="Totalprosjektet",SUMIF('(1) Detaljerte budsjetter'!$E$44:$E$94,Sensitivitet!$B$87,'(1) Detaljerte budsjetter'!AK$44:AK$94) + SUMIF('(1) Detaljerte budsjetter'!$E$98:$E$113,Sensitivitet!$B$87,'(1) Detaljerte budsjetter'!AK$98:AK$113) - SUMIF('(1) Detaljerte budsjetter'!$E$162:$E$178,Sensitivitet!$B$87,'(1) Detaljerte budsjetter'!AK$162:AK$178),))</f>
        <v>0</v>
      </c>
      <c r="AM87" s="116">
        <f>IF($C$10="OMSØKT PROSJEKT",SUMIF('(1) Detaljerte budsjetter'!$E$44:$E$94,Sensitivitet!$B$87,'(1) Detaljerte budsjetter'!AL$44:AL$94) + SUMIF('(1) Detaljerte budsjetter'!$E$98:$E$113,Sensitivitet!$B$87,'(1) Detaljerte budsjetter'!AL$98:AL$113),IF($C$10="Totalprosjektet",SUMIF('(1) Detaljerte budsjetter'!$E$44:$E$94,Sensitivitet!$B$87,'(1) Detaljerte budsjetter'!AL$44:AL$94) + SUMIF('(1) Detaljerte budsjetter'!$E$98:$E$113,Sensitivitet!$B$87,'(1) Detaljerte budsjetter'!AL$98:AL$113) - SUMIF('(1) Detaljerte budsjetter'!$E$162:$E$178,Sensitivitet!$B$87,'(1) Detaljerte budsjetter'!AL$162:AL$178),))</f>
        <v>0</v>
      </c>
      <c r="AN87" s="116">
        <f>IF($C$10="OMSØKT PROSJEKT",SUMIF('(1) Detaljerte budsjetter'!$E$44:$E$94,Sensitivitet!$B$87,'(1) Detaljerte budsjetter'!AM$44:AM$94) + SUMIF('(1) Detaljerte budsjetter'!$E$98:$E$113,Sensitivitet!$B$87,'(1) Detaljerte budsjetter'!AM$98:AM$113),IF($C$10="Totalprosjektet",SUMIF('(1) Detaljerte budsjetter'!$E$44:$E$94,Sensitivitet!$B$87,'(1) Detaljerte budsjetter'!AM$44:AM$94) + SUMIF('(1) Detaljerte budsjetter'!$E$98:$E$113,Sensitivitet!$B$87,'(1) Detaljerte budsjetter'!AM$98:AM$113) - SUMIF('(1) Detaljerte budsjetter'!$E$162:$E$178,Sensitivitet!$B$87,'(1) Detaljerte budsjetter'!AM$162:AM$178),))</f>
        <v>0</v>
      </c>
      <c r="AO87" s="116">
        <f>IF($C$10="OMSØKT PROSJEKT",SUMIF('(1) Detaljerte budsjetter'!$E$44:$E$94,Sensitivitet!$B$87,'(1) Detaljerte budsjetter'!AN$44:AN$94) + SUMIF('(1) Detaljerte budsjetter'!$E$98:$E$113,Sensitivitet!$B$87,'(1) Detaljerte budsjetter'!AN$98:AN$113),IF($C$10="Totalprosjektet",SUMIF('(1) Detaljerte budsjetter'!$E$44:$E$94,Sensitivitet!$B$87,'(1) Detaljerte budsjetter'!AN$44:AN$94) + SUMIF('(1) Detaljerte budsjetter'!$E$98:$E$113,Sensitivitet!$B$87,'(1) Detaljerte budsjetter'!AN$98:AN$113) - SUMIF('(1) Detaljerte budsjetter'!$E$162:$E$178,Sensitivitet!$B$87,'(1) Detaljerte budsjetter'!AN$162:AN$178),))</f>
        <v>0</v>
      </c>
      <c r="AP87" s="116">
        <f>IF($C$10="OMSØKT PROSJEKT",SUMIF('(1) Detaljerte budsjetter'!$E$44:$E$94,Sensitivitet!$B$87,'(1) Detaljerte budsjetter'!AO$44:AO$94) + SUMIF('(1) Detaljerte budsjetter'!$E$98:$E$113,Sensitivitet!$B$87,'(1) Detaljerte budsjetter'!AO$98:AO$113),IF($C$10="Totalprosjektet",SUMIF('(1) Detaljerte budsjetter'!$E$44:$E$94,Sensitivitet!$B$87,'(1) Detaljerte budsjetter'!AO$44:AO$94) + SUMIF('(1) Detaljerte budsjetter'!$E$98:$E$113,Sensitivitet!$B$87,'(1) Detaljerte budsjetter'!AO$98:AO$113) - SUMIF('(1) Detaljerte budsjetter'!$E$162:$E$178,Sensitivitet!$B$87,'(1) Detaljerte budsjetter'!AO$162:AO$178),))</f>
        <v>0</v>
      </c>
      <c r="AQ87" s="116">
        <f>IF($C$10="OMSØKT PROSJEKT",SUMIF('(1) Detaljerte budsjetter'!$E$44:$E$94,Sensitivitet!$B$87,'(1) Detaljerte budsjetter'!AP$44:AP$94) + SUMIF('(1) Detaljerte budsjetter'!$E$98:$E$113,Sensitivitet!$B$87,'(1) Detaljerte budsjetter'!AP$98:AP$113),IF($C$10="Totalprosjektet",SUMIF('(1) Detaljerte budsjetter'!$E$44:$E$94,Sensitivitet!$B$87,'(1) Detaljerte budsjetter'!AP$44:AP$94) + SUMIF('(1) Detaljerte budsjetter'!$E$98:$E$113,Sensitivitet!$B$87,'(1) Detaljerte budsjetter'!AP$98:AP$113) - SUMIF('(1) Detaljerte budsjetter'!$E$162:$E$178,Sensitivitet!$B$87,'(1) Detaljerte budsjetter'!AP$162:AP$178),))</f>
        <v>0</v>
      </c>
      <c r="AR87" s="116">
        <f>IF($C$10="OMSØKT PROSJEKT",SUMIF('(1) Detaljerte budsjetter'!$E$44:$E$94,Sensitivitet!$B$87,'(1) Detaljerte budsjetter'!AQ$44:AQ$94) + SUMIF('(1) Detaljerte budsjetter'!$E$98:$E$113,Sensitivitet!$B$87,'(1) Detaljerte budsjetter'!AQ$98:AQ$113),IF($C$10="Totalprosjektet",SUMIF('(1) Detaljerte budsjetter'!$E$44:$E$94,Sensitivitet!$B$87,'(1) Detaljerte budsjetter'!AQ$44:AQ$94) + SUMIF('(1) Detaljerte budsjetter'!$E$98:$E$113,Sensitivitet!$B$87,'(1) Detaljerte budsjetter'!AQ$98:AQ$113) - SUMIF('(1) Detaljerte budsjetter'!$E$162:$E$178,Sensitivitet!$B$87,'(1) Detaljerte budsjetter'!AQ$162:AQ$178),))</f>
        <v>0</v>
      </c>
      <c r="AS87" s="116">
        <f>IF($C$10="OMSØKT PROSJEKT",SUMIF('(1) Detaljerte budsjetter'!$E$44:$E$94,Sensitivitet!$B$87,'(1) Detaljerte budsjetter'!AR$44:AR$94) + SUMIF('(1) Detaljerte budsjetter'!$E$98:$E$113,Sensitivitet!$B$87,'(1) Detaljerte budsjetter'!AR$98:AR$113),IF($C$10="Totalprosjektet",SUMIF('(1) Detaljerte budsjetter'!$E$44:$E$94,Sensitivitet!$B$87,'(1) Detaljerte budsjetter'!AR$44:AR$94) + SUMIF('(1) Detaljerte budsjetter'!$E$98:$E$113,Sensitivitet!$B$87,'(1) Detaljerte budsjetter'!AR$98:AR$113) - SUMIF('(1) Detaljerte budsjetter'!$E$162:$E$178,Sensitivitet!$B$87,'(1) Detaljerte budsjetter'!AR$162:AR$178),))</f>
        <v>0</v>
      </c>
      <c r="AT87" s="116">
        <f>IF($C$10="OMSØKT PROSJEKT",SUMIF('(1) Detaljerte budsjetter'!$E$44:$E$94,Sensitivitet!$B$87,'(1) Detaljerte budsjetter'!AS$44:AS$94) + SUMIF('(1) Detaljerte budsjetter'!$E$98:$E$113,Sensitivitet!$B$87,'(1) Detaljerte budsjetter'!AS$98:AS$113),IF($C$10="Totalprosjektet",SUMIF('(1) Detaljerte budsjetter'!$E$44:$E$94,Sensitivitet!$B$87,'(1) Detaljerte budsjetter'!AS$44:AS$94) + SUMIF('(1) Detaljerte budsjetter'!$E$98:$E$113,Sensitivitet!$B$87,'(1) Detaljerte budsjetter'!AS$98:AS$113) - SUMIF('(1) Detaljerte budsjetter'!$E$162:$E$178,Sensitivitet!$B$87,'(1) Detaljerte budsjetter'!AS$162:AS$178),))</f>
        <v>0</v>
      </c>
      <c r="AU87" s="116">
        <f>IF($C$10="OMSØKT PROSJEKT",SUMIF('(1) Detaljerte budsjetter'!$E$44:$E$94,Sensitivitet!$B$87,'(1) Detaljerte budsjetter'!AT$44:AT$94) + SUMIF('(1) Detaljerte budsjetter'!$E$98:$E$113,Sensitivitet!$B$87,'(1) Detaljerte budsjetter'!AT$98:AT$113),IF($C$10="Totalprosjektet",SUMIF('(1) Detaljerte budsjetter'!$E$44:$E$94,Sensitivitet!$B$87,'(1) Detaljerte budsjetter'!AT$44:AT$94) + SUMIF('(1) Detaljerte budsjetter'!$E$98:$E$113,Sensitivitet!$B$87,'(1) Detaljerte budsjetter'!AT$98:AT$113) - SUMIF('(1) Detaljerte budsjetter'!$E$162:$E$178,Sensitivitet!$B$87,'(1) Detaljerte budsjetter'!AT$162:AT$178),))</f>
        <v>0</v>
      </c>
      <c r="AV87" s="116">
        <f>IF($C$10="OMSØKT PROSJEKT",SUMIF('(1) Detaljerte budsjetter'!$E$44:$E$94,Sensitivitet!$B$87,'(1) Detaljerte budsjetter'!AU$44:AU$94) + SUMIF('(1) Detaljerte budsjetter'!$E$98:$E$113,Sensitivitet!$B$87,'(1) Detaljerte budsjetter'!AU$98:AU$113),IF($C$10="Totalprosjektet",SUMIF('(1) Detaljerte budsjetter'!$E$44:$E$94,Sensitivitet!$B$87,'(1) Detaljerte budsjetter'!AU$44:AU$94) + SUMIF('(1) Detaljerte budsjetter'!$E$98:$E$113,Sensitivitet!$B$87,'(1) Detaljerte budsjetter'!AU$98:AU$113) - SUMIF('(1) Detaljerte budsjetter'!$E$162:$E$178,Sensitivitet!$B$87,'(1) Detaljerte budsjetter'!AU$162:AU$178),))</f>
        <v>0</v>
      </c>
    </row>
    <row r="88" spans="2:48" x14ac:dyDescent="0.3">
      <c r="B88" s="23"/>
      <c r="C88" s="117" t="s">
        <v>332</v>
      </c>
      <c r="D88" s="118" t="s">
        <v>333</v>
      </c>
      <c r="E88" s="119">
        <f>$C$13</f>
        <v>0</v>
      </c>
      <c r="G88" s="53">
        <v>11</v>
      </c>
      <c r="I88" s="116">
        <f>I87*(1+$E$88)</f>
        <v>0</v>
      </c>
      <c r="J88" s="116">
        <f t="shared" ref="J88:AV88" si="21">J87*(1+$E$88)</f>
        <v>0</v>
      </c>
      <c r="K88" s="116">
        <f t="shared" si="21"/>
        <v>0</v>
      </c>
      <c r="L88" s="116">
        <f t="shared" si="21"/>
        <v>0</v>
      </c>
      <c r="M88" s="116">
        <f t="shared" si="21"/>
        <v>0</v>
      </c>
      <c r="N88" s="116">
        <f t="shared" si="21"/>
        <v>0</v>
      </c>
      <c r="O88" s="116">
        <f t="shared" si="21"/>
        <v>0</v>
      </c>
      <c r="P88" s="116">
        <f t="shared" si="21"/>
        <v>0</v>
      </c>
      <c r="Q88" s="116">
        <f t="shared" si="21"/>
        <v>0</v>
      </c>
      <c r="R88" s="116">
        <f t="shared" si="21"/>
        <v>0</v>
      </c>
      <c r="S88" s="116">
        <f t="shared" si="21"/>
        <v>0</v>
      </c>
      <c r="T88" s="116">
        <f t="shared" si="21"/>
        <v>0</v>
      </c>
      <c r="U88" s="116">
        <f t="shared" si="21"/>
        <v>0</v>
      </c>
      <c r="V88" s="116">
        <f t="shared" si="21"/>
        <v>0</v>
      </c>
      <c r="W88" s="116">
        <f t="shared" si="21"/>
        <v>0</v>
      </c>
      <c r="X88" s="116">
        <f t="shared" si="21"/>
        <v>0</v>
      </c>
      <c r="Y88" s="116">
        <f t="shared" si="21"/>
        <v>0</v>
      </c>
      <c r="Z88" s="116">
        <f t="shared" si="21"/>
        <v>0</v>
      </c>
      <c r="AA88" s="116">
        <f t="shared" si="21"/>
        <v>0</v>
      </c>
      <c r="AB88" s="116">
        <f t="shared" si="21"/>
        <v>0</v>
      </c>
      <c r="AC88" s="116">
        <f t="shared" si="21"/>
        <v>0</v>
      </c>
      <c r="AD88" s="116">
        <f t="shared" si="21"/>
        <v>0</v>
      </c>
      <c r="AE88" s="116">
        <f t="shared" si="21"/>
        <v>0</v>
      </c>
      <c r="AF88" s="116">
        <f t="shared" si="21"/>
        <v>0</v>
      </c>
      <c r="AG88" s="116">
        <f t="shared" si="21"/>
        <v>0</v>
      </c>
      <c r="AH88" s="116">
        <f t="shared" si="21"/>
        <v>0</v>
      </c>
      <c r="AI88" s="116">
        <f t="shared" si="21"/>
        <v>0</v>
      </c>
      <c r="AJ88" s="116">
        <f t="shared" si="21"/>
        <v>0</v>
      </c>
      <c r="AK88" s="116">
        <f t="shared" si="21"/>
        <v>0</v>
      </c>
      <c r="AL88" s="116">
        <f t="shared" si="21"/>
        <v>0</v>
      </c>
      <c r="AM88" s="116">
        <f t="shared" si="21"/>
        <v>0</v>
      </c>
      <c r="AN88" s="116">
        <f t="shared" si="21"/>
        <v>0</v>
      </c>
      <c r="AO88" s="116">
        <f t="shared" si="21"/>
        <v>0</v>
      </c>
      <c r="AP88" s="116">
        <f t="shared" si="21"/>
        <v>0</v>
      </c>
      <c r="AQ88" s="116">
        <f t="shared" si="21"/>
        <v>0</v>
      </c>
      <c r="AR88" s="116">
        <f t="shared" si="21"/>
        <v>0</v>
      </c>
      <c r="AS88" s="116">
        <f t="shared" si="21"/>
        <v>0</v>
      </c>
      <c r="AT88" s="116">
        <f t="shared" si="21"/>
        <v>0</v>
      </c>
      <c r="AU88" s="116">
        <f t="shared" si="21"/>
        <v>0</v>
      </c>
      <c r="AV88" s="116">
        <f t="shared" si="21"/>
        <v>0</v>
      </c>
    </row>
    <row r="89" spans="2:48" x14ac:dyDescent="0.3">
      <c r="B89" s="23"/>
      <c r="C89" s="120" t="s">
        <v>334</v>
      </c>
      <c r="D89" s="118" t="s">
        <v>333</v>
      </c>
      <c r="E89" s="121"/>
      <c r="G89" s="53" t="s">
        <v>334</v>
      </c>
      <c r="I89" s="116">
        <f>I87*(1+$E$89)</f>
        <v>0</v>
      </c>
      <c r="J89" s="116">
        <f t="shared" ref="J89:AV89" si="22">J87*(1+$E$89)</f>
        <v>0</v>
      </c>
      <c r="K89" s="116">
        <f t="shared" si="22"/>
        <v>0</v>
      </c>
      <c r="L89" s="116">
        <f t="shared" si="22"/>
        <v>0</v>
      </c>
      <c r="M89" s="116">
        <f t="shared" si="22"/>
        <v>0</v>
      </c>
      <c r="N89" s="116">
        <f t="shared" si="22"/>
        <v>0</v>
      </c>
      <c r="O89" s="116">
        <f t="shared" si="22"/>
        <v>0</v>
      </c>
      <c r="P89" s="116">
        <f t="shared" si="22"/>
        <v>0</v>
      </c>
      <c r="Q89" s="116">
        <f t="shared" si="22"/>
        <v>0</v>
      </c>
      <c r="R89" s="116">
        <f t="shared" si="22"/>
        <v>0</v>
      </c>
      <c r="S89" s="116">
        <f t="shared" si="22"/>
        <v>0</v>
      </c>
      <c r="T89" s="116">
        <f t="shared" si="22"/>
        <v>0</v>
      </c>
      <c r="U89" s="116">
        <f t="shared" si="22"/>
        <v>0</v>
      </c>
      <c r="V89" s="116">
        <f t="shared" si="22"/>
        <v>0</v>
      </c>
      <c r="W89" s="116">
        <f t="shared" si="22"/>
        <v>0</v>
      </c>
      <c r="X89" s="116">
        <f t="shared" si="22"/>
        <v>0</v>
      </c>
      <c r="Y89" s="116">
        <f t="shared" si="22"/>
        <v>0</v>
      </c>
      <c r="Z89" s="116">
        <f t="shared" si="22"/>
        <v>0</v>
      </c>
      <c r="AA89" s="116">
        <f t="shared" si="22"/>
        <v>0</v>
      </c>
      <c r="AB89" s="116">
        <f t="shared" si="22"/>
        <v>0</v>
      </c>
      <c r="AC89" s="116">
        <f t="shared" si="22"/>
        <v>0</v>
      </c>
      <c r="AD89" s="116">
        <f t="shared" si="22"/>
        <v>0</v>
      </c>
      <c r="AE89" s="116">
        <f t="shared" si="22"/>
        <v>0</v>
      </c>
      <c r="AF89" s="116">
        <f t="shared" si="22"/>
        <v>0</v>
      </c>
      <c r="AG89" s="116">
        <f t="shared" si="22"/>
        <v>0</v>
      </c>
      <c r="AH89" s="116">
        <f t="shared" si="22"/>
        <v>0</v>
      </c>
      <c r="AI89" s="116">
        <f t="shared" si="22"/>
        <v>0</v>
      </c>
      <c r="AJ89" s="116">
        <f t="shared" si="22"/>
        <v>0</v>
      </c>
      <c r="AK89" s="116">
        <f t="shared" si="22"/>
        <v>0</v>
      </c>
      <c r="AL89" s="116">
        <f t="shared" si="22"/>
        <v>0</v>
      </c>
      <c r="AM89" s="116">
        <f t="shared" si="22"/>
        <v>0</v>
      </c>
      <c r="AN89" s="116">
        <f t="shared" si="22"/>
        <v>0</v>
      </c>
      <c r="AO89" s="116">
        <f t="shared" si="22"/>
        <v>0</v>
      </c>
      <c r="AP89" s="116">
        <f t="shared" si="22"/>
        <v>0</v>
      </c>
      <c r="AQ89" s="116">
        <f t="shared" si="22"/>
        <v>0</v>
      </c>
      <c r="AR89" s="116">
        <f t="shared" si="22"/>
        <v>0</v>
      </c>
      <c r="AS89" s="116">
        <f t="shared" si="22"/>
        <v>0</v>
      </c>
      <c r="AT89" s="116">
        <f t="shared" si="22"/>
        <v>0</v>
      </c>
      <c r="AU89" s="116">
        <f t="shared" si="22"/>
        <v>0</v>
      </c>
      <c r="AV89" s="116">
        <f t="shared" si="22"/>
        <v>0</v>
      </c>
    </row>
    <row r="90" spans="2:48" x14ac:dyDescent="0.3">
      <c r="B90" s="23"/>
      <c r="D90" s="118"/>
      <c r="G90" s="5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 spans="2:48" x14ac:dyDescent="0.3">
      <c r="B91" s="114" t="s">
        <v>145</v>
      </c>
      <c r="C91" s="115" t="s">
        <v>331</v>
      </c>
      <c r="D91" s="122"/>
      <c r="E91" s="9"/>
      <c r="F91" s="9"/>
      <c r="G91" s="123"/>
      <c r="I91" s="116">
        <f>IF($C$10="OMSØKT PROSJEKT",SUMIF('(1) Detaljerte budsjetter'!$E$44:$E$94,Sensitivitet!$B$91,'(1) Detaljerte budsjetter'!H$44:H$94) + SUMIF('(1) Detaljerte budsjetter'!$E$98:$E$113,Sensitivitet!$B$91,'(1) Detaljerte budsjetter'!H$98:H$113),IF($C$10="Totalprosjektet",SUMIF('(1) Detaljerte budsjetter'!$E$44:$E$94,Sensitivitet!$B$91,'(1) Detaljerte budsjetter'!H$44:H$94) + SUMIF('(1) Detaljerte budsjetter'!$E$98:$E$113,Sensitivitet!$B$91,'(1) Detaljerte budsjetter'!H$98:H$113) - SUMIF('(1) Detaljerte budsjetter'!$E$162:$E$178,Sensitivitet!$B$91,'(1) Detaljerte budsjetter'!H$162:H$178),))</f>
        <v>0</v>
      </c>
      <c r="J91" s="116">
        <f>IF($C$10="OMSØKT PROSJEKT",SUMIF('(1) Detaljerte budsjetter'!$E$44:$E$94,Sensitivitet!$B$91,'(1) Detaljerte budsjetter'!I$44:I$94) + SUMIF('(1) Detaljerte budsjetter'!$E$98:$E$113,Sensitivitet!$B$91,'(1) Detaljerte budsjetter'!I$98:I$113),IF($C$10="Totalprosjektet",SUMIF('(1) Detaljerte budsjetter'!$E$44:$E$94,Sensitivitet!$B$91,'(1) Detaljerte budsjetter'!I$44:I$94) + SUMIF('(1) Detaljerte budsjetter'!$E$98:$E$113,Sensitivitet!$B$91,'(1) Detaljerte budsjetter'!I$98:I$113) - SUMIF('(1) Detaljerte budsjetter'!$E$162:$E$178,Sensitivitet!$B$91,'(1) Detaljerte budsjetter'!I$162:I$178),))</f>
        <v>0</v>
      </c>
      <c r="K91" s="116">
        <f>IF($C$10="OMSØKT PROSJEKT",SUMIF('(1) Detaljerte budsjetter'!$E$44:$E$94,Sensitivitet!$B$91,'(1) Detaljerte budsjetter'!J$44:J$94) + SUMIF('(1) Detaljerte budsjetter'!$E$98:$E$113,Sensitivitet!$B$91,'(1) Detaljerte budsjetter'!J$98:J$113),IF($C$10="Totalprosjektet",SUMIF('(1) Detaljerte budsjetter'!$E$44:$E$94,Sensitivitet!$B$91,'(1) Detaljerte budsjetter'!J$44:J$94) + SUMIF('(1) Detaljerte budsjetter'!$E$98:$E$113,Sensitivitet!$B$91,'(1) Detaljerte budsjetter'!J$98:J$113) - SUMIF('(1) Detaljerte budsjetter'!$E$162:$E$178,Sensitivitet!$B$91,'(1) Detaljerte budsjetter'!J$162:J$178),))</f>
        <v>0</v>
      </c>
      <c r="L91" s="116">
        <f>IF($C$10="OMSØKT PROSJEKT",SUMIF('(1) Detaljerte budsjetter'!$E$44:$E$94,Sensitivitet!$B$91,'(1) Detaljerte budsjetter'!K$44:K$94) + SUMIF('(1) Detaljerte budsjetter'!$E$98:$E$113,Sensitivitet!$B$91,'(1) Detaljerte budsjetter'!K$98:K$113),IF($C$10="Totalprosjektet",SUMIF('(1) Detaljerte budsjetter'!$E$44:$E$94,Sensitivitet!$B$91,'(1) Detaljerte budsjetter'!K$44:K$94) + SUMIF('(1) Detaljerte budsjetter'!$E$98:$E$113,Sensitivitet!$B$91,'(1) Detaljerte budsjetter'!K$98:K$113) - SUMIF('(1) Detaljerte budsjetter'!$E$162:$E$178,Sensitivitet!$B$91,'(1) Detaljerte budsjetter'!K$162:K$178),))</f>
        <v>0</v>
      </c>
      <c r="M91" s="116">
        <f>IF($C$10="OMSØKT PROSJEKT",SUMIF('(1) Detaljerte budsjetter'!$E$44:$E$94,Sensitivitet!$B$91,'(1) Detaljerte budsjetter'!L$44:L$94) + SUMIF('(1) Detaljerte budsjetter'!$E$98:$E$113,Sensitivitet!$B$91,'(1) Detaljerte budsjetter'!L$98:L$113),IF($C$10="Totalprosjektet",SUMIF('(1) Detaljerte budsjetter'!$E$44:$E$94,Sensitivitet!$B$91,'(1) Detaljerte budsjetter'!L$44:L$94) + SUMIF('(1) Detaljerte budsjetter'!$E$98:$E$113,Sensitivitet!$B$91,'(1) Detaljerte budsjetter'!L$98:L$113) - SUMIF('(1) Detaljerte budsjetter'!$E$162:$E$178,Sensitivitet!$B$91,'(1) Detaljerte budsjetter'!L$162:L$178),))</f>
        <v>0</v>
      </c>
      <c r="N91" s="116">
        <f>IF($C$10="OMSØKT PROSJEKT",SUMIF('(1) Detaljerte budsjetter'!$E$44:$E$94,Sensitivitet!$B$91,'(1) Detaljerte budsjetter'!M$44:M$94) + SUMIF('(1) Detaljerte budsjetter'!$E$98:$E$113,Sensitivitet!$B$91,'(1) Detaljerte budsjetter'!M$98:M$113),IF($C$10="Totalprosjektet",SUMIF('(1) Detaljerte budsjetter'!$E$44:$E$94,Sensitivitet!$B$91,'(1) Detaljerte budsjetter'!M$44:M$94) + SUMIF('(1) Detaljerte budsjetter'!$E$98:$E$113,Sensitivitet!$B$91,'(1) Detaljerte budsjetter'!M$98:M$113) - SUMIF('(1) Detaljerte budsjetter'!$E$162:$E$178,Sensitivitet!$B$91,'(1) Detaljerte budsjetter'!M$162:M$178),))</f>
        <v>0</v>
      </c>
      <c r="O91" s="116">
        <f>IF($C$10="OMSØKT PROSJEKT",SUMIF('(1) Detaljerte budsjetter'!$E$44:$E$94,Sensitivitet!$B$91,'(1) Detaljerte budsjetter'!N$44:N$94) + SUMIF('(1) Detaljerte budsjetter'!$E$98:$E$113,Sensitivitet!$B$91,'(1) Detaljerte budsjetter'!N$98:N$113),IF($C$10="Totalprosjektet",SUMIF('(1) Detaljerte budsjetter'!$E$44:$E$94,Sensitivitet!$B$91,'(1) Detaljerte budsjetter'!N$44:N$94) + SUMIF('(1) Detaljerte budsjetter'!$E$98:$E$113,Sensitivitet!$B$91,'(1) Detaljerte budsjetter'!N$98:N$113) - SUMIF('(1) Detaljerte budsjetter'!$E$162:$E$178,Sensitivitet!$B$91,'(1) Detaljerte budsjetter'!N$162:N$178),))</f>
        <v>0</v>
      </c>
      <c r="P91" s="116">
        <f>IF($C$10="OMSØKT PROSJEKT",SUMIF('(1) Detaljerte budsjetter'!$E$44:$E$94,Sensitivitet!$B$91,'(1) Detaljerte budsjetter'!O$44:O$94) + SUMIF('(1) Detaljerte budsjetter'!$E$98:$E$113,Sensitivitet!$B$91,'(1) Detaljerte budsjetter'!O$98:O$113),IF($C$10="Totalprosjektet",SUMIF('(1) Detaljerte budsjetter'!$E$44:$E$94,Sensitivitet!$B$91,'(1) Detaljerte budsjetter'!O$44:O$94) + SUMIF('(1) Detaljerte budsjetter'!$E$98:$E$113,Sensitivitet!$B$91,'(1) Detaljerte budsjetter'!O$98:O$113) - SUMIF('(1) Detaljerte budsjetter'!$E$162:$E$178,Sensitivitet!$B$91,'(1) Detaljerte budsjetter'!O$162:O$178),))</f>
        <v>0</v>
      </c>
      <c r="Q91" s="116">
        <f>IF($C$10="OMSØKT PROSJEKT",SUMIF('(1) Detaljerte budsjetter'!$E$44:$E$94,Sensitivitet!$B$91,'(1) Detaljerte budsjetter'!P$44:P$94) + SUMIF('(1) Detaljerte budsjetter'!$E$98:$E$113,Sensitivitet!$B$91,'(1) Detaljerte budsjetter'!P$98:P$113),IF($C$10="Totalprosjektet",SUMIF('(1) Detaljerte budsjetter'!$E$44:$E$94,Sensitivitet!$B$91,'(1) Detaljerte budsjetter'!P$44:P$94) + SUMIF('(1) Detaljerte budsjetter'!$E$98:$E$113,Sensitivitet!$B$91,'(1) Detaljerte budsjetter'!P$98:P$113) - SUMIF('(1) Detaljerte budsjetter'!$E$162:$E$178,Sensitivitet!$B$91,'(1) Detaljerte budsjetter'!P$162:P$178),))</f>
        <v>0</v>
      </c>
      <c r="R91" s="116">
        <f>IF($C$10="OMSØKT PROSJEKT",SUMIF('(1) Detaljerte budsjetter'!$E$44:$E$94,Sensitivitet!$B$91,'(1) Detaljerte budsjetter'!Q$44:Q$94) + SUMIF('(1) Detaljerte budsjetter'!$E$98:$E$113,Sensitivitet!$B$91,'(1) Detaljerte budsjetter'!Q$98:Q$113),IF($C$10="Totalprosjektet",SUMIF('(1) Detaljerte budsjetter'!$E$44:$E$94,Sensitivitet!$B$91,'(1) Detaljerte budsjetter'!Q$44:Q$94) + SUMIF('(1) Detaljerte budsjetter'!$E$98:$E$113,Sensitivitet!$B$91,'(1) Detaljerte budsjetter'!Q$98:Q$113) - SUMIF('(1) Detaljerte budsjetter'!$E$162:$E$178,Sensitivitet!$B$91,'(1) Detaljerte budsjetter'!Q$162:Q$178),))</f>
        <v>0</v>
      </c>
      <c r="S91" s="116">
        <f>IF($C$10="OMSØKT PROSJEKT",SUMIF('(1) Detaljerte budsjetter'!$E$44:$E$94,Sensitivitet!$B$91,'(1) Detaljerte budsjetter'!R$44:R$94) + SUMIF('(1) Detaljerte budsjetter'!$E$98:$E$113,Sensitivitet!$B$91,'(1) Detaljerte budsjetter'!R$98:R$113),IF($C$10="Totalprosjektet",SUMIF('(1) Detaljerte budsjetter'!$E$44:$E$94,Sensitivitet!$B$91,'(1) Detaljerte budsjetter'!R$44:R$94) + SUMIF('(1) Detaljerte budsjetter'!$E$98:$E$113,Sensitivitet!$B$91,'(1) Detaljerte budsjetter'!R$98:R$113) - SUMIF('(1) Detaljerte budsjetter'!$E$162:$E$178,Sensitivitet!$B$91,'(1) Detaljerte budsjetter'!R$162:R$178),))</f>
        <v>0</v>
      </c>
      <c r="T91" s="116">
        <f>IF($C$10="OMSØKT PROSJEKT",SUMIF('(1) Detaljerte budsjetter'!$E$44:$E$94,Sensitivitet!$B$91,'(1) Detaljerte budsjetter'!S$44:S$94) + SUMIF('(1) Detaljerte budsjetter'!$E$98:$E$113,Sensitivitet!$B$91,'(1) Detaljerte budsjetter'!S$98:S$113),IF($C$10="Totalprosjektet",SUMIF('(1) Detaljerte budsjetter'!$E$44:$E$94,Sensitivitet!$B$91,'(1) Detaljerte budsjetter'!S$44:S$94) + SUMIF('(1) Detaljerte budsjetter'!$E$98:$E$113,Sensitivitet!$B$91,'(1) Detaljerte budsjetter'!S$98:S$113) - SUMIF('(1) Detaljerte budsjetter'!$E$162:$E$178,Sensitivitet!$B$91,'(1) Detaljerte budsjetter'!S$162:S$178),))</f>
        <v>0</v>
      </c>
      <c r="U91" s="116">
        <f>IF($C$10="OMSØKT PROSJEKT",SUMIF('(1) Detaljerte budsjetter'!$E$44:$E$94,Sensitivitet!$B$91,'(1) Detaljerte budsjetter'!T$44:T$94) + SUMIF('(1) Detaljerte budsjetter'!$E$98:$E$113,Sensitivitet!$B$91,'(1) Detaljerte budsjetter'!T$98:T$113),IF($C$10="Totalprosjektet",SUMIF('(1) Detaljerte budsjetter'!$E$44:$E$94,Sensitivitet!$B$91,'(1) Detaljerte budsjetter'!T$44:T$94) + SUMIF('(1) Detaljerte budsjetter'!$E$98:$E$113,Sensitivitet!$B$91,'(1) Detaljerte budsjetter'!T$98:T$113) - SUMIF('(1) Detaljerte budsjetter'!$E$162:$E$178,Sensitivitet!$B$91,'(1) Detaljerte budsjetter'!T$162:T$178),))</f>
        <v>0</v>
      </c>
      <c r="V91" s="116">
        <f>IF($C$10="OMSØKT PROSJEKT",SUMIF('(1) Detaljerte budsjetter'!$E$44:$E$94,Sensitivitet!$B$91,'(1) Detaljerte budsjetter'!U$44:U$94) + SUMIF('(1) Detaljerte budsjetter'!$E$98:$E$113,Sensitivitet!$B$91,'(1) Detaljerte budsjetter'!U$98:U$113),IF($C$10="Totalprosjektet",SUMIF('(1) Detaljerte budsjetter'!$E$44:$E$94,Sensitivitet!$B$91,'(1) Detaljerte budsjetter'!U$44:U$94) + SUMIF('(1) Detaljerte budsjetter'!$E$98:$E$113,Sensitivitet!$B$91,'(1) Detaljerte budsjetter'!U$98:U$113) - SUMIF('(1) Detaljerte budsjetter'!$E$162:$E$178,Sensitivitet!$B$91,'(1) Detaljerte budsjetter'!U$162:U$178),))</f>
        <v>0</v>
      </c>
      <c r="W91" s="116">
        <f>IF($C$10="OMSØKT PROSJEKT",SUMIF('(1) Detaljerte budsjetter'!$E$44:$E$94,Sensitivitet!$B$91,'(1) Detaljerte budsjetter'!V$44:V$94) + SUMIF('(1) Detaljerte budsjetter'!$E$98:$E$113,Sensitivitet!$B$91,'(1) Detaljerte budsjetter'!V$98:V$113),IF($C$10="Totalprosjektet",SUMIF('(1) Detaljerte budsjetter'!$E$44:$E$94,Sensitivitet!$B$91,'(1) Detaljerte budsjetter'!V$44:V$94) + SUMIF('(1) Detaljerte budsjetter'!$E$98:$E$113,Sensitivitet!$B$91,'(1) Detaljerte budsjetter'!V$98:V$113) - SUMIF('(1) Detaljerte budsjetter'!$E$162:$E$178,Sensitivitet!$B$91,'(1) Detaljerte budsjetter'!V$162:V$178),))</f>
        <v>0</v>
      </c>
      <c r="X91" s="116">
        <f>IF($C$10="OMSØKT PROSJEKT",SUMIF('(1) Detaljerte budsjetter'!$E$44:$E$94,Sensitivitet!$B$91,'(1) Detaljerte budsjetter'!W$44:W$94) + SUMIF('(1) Detaljerte budsjetter'!$E$98:$E$113,Sensitivitet!$B$91,'(1) Detaljerte budsjetter'!W$98:W$113),IF($C$10="Totalprosjektet",SUMIF('(1) Detaljerte budsjetter'!$E$44:$E$94,Sensitivitet!$B$91,'(1) Detaljerte budsjetter'!W$44:W$94) + SUMIF('(1) Detaljerte budsjetter'!$E$98:$E$113,Sensitivitet!$B$91,'(1) Detaljerte budsjetter'!W$98:W$113) - SUMIF('(1) Detaljerte budsjetter'!$E$162:$E$178,Sensitivitet!$B$91,'(1) Detaljerte budsjetter'!W$162:W$178),))</f>
        <v>0</v>
      </c>
      <c r="Y91" s="116">
        <f>IF($C$10="OMSØKT PROSJEKT",SUMIF('(1) Detaljerte budsjetter'!$E$44:$E$94,Sensitivitet!$B$91,'(1) Detaljerte budsjetter'!X$44:X$94) + SUMIF('(1) Detaljerte budsjetter'!$E$98:$E$113,Sensitivitet!$B$91,'(1) Detaljerte budsjetter'!X$98:X$113),IF($C$10="Totalprosjektet",SUMIF('(1) Detaljerte budsjetter'!$E$44:$E$94,Sensitivitet!$B$91,'(1) Detaljerte budsjetter'!X$44:X$94) + SUMIF('(1) Detaljerte budsjetter'!$E$98:$E$113,Sensitivitet!$B$91,'(1) Detaljerte budsjetter'!X$98:X$113) - SUMIF('(1) Detaljerte budsjetter'!$E$162:$E$178,Sensitivitet!$B$91,'(1) Detaljerte budsjetter'!X$162:X$178),))</f>
        <v>0</v>
      </c>
      <c r="Z91" s="116">
        <f>IF($C$10="OMSØKT PROSJEKT",SUMIF('(1) Detaljerte budsjetter'!$E$44:$E$94,Sensitivitet!$B$91,'(1) Detaljerte budsjetter'!Y$44:Y$94) + SUMIF('(1) Detaljerte budsjetter'!$E$98:$E$113,Sensitivitet!$B$91,'(1) Detaljerte budsjetter'!Y$98:Y$113),IF($C$10="Totalprosjektet",SUMIF('(1) Detaljerte budsjetter'!$E$44:$E$94,Sensitivitet!$B$91,'(1) Detaljerte budsjetter'!Y$44:Y$94) + SUMIF('(1) Detaljerte budsjetter'!$E$98:$E$113,Sensitivitet!$B$91,'(1) Detaljerte budsjetter'!Y$98:Y$113) - SUMIF('(1) Detaljerte budsjetter'!$E$162:$E$178,Sensitivitet!$B$91,'(1) Detaljerte budsjetter'!Y$162:Y$178),))</f>
        <v>0</v>
      </c>
      <c r="AA91" s="116">
        <f>IF($C$10="OMSØKT PROSJEKT",SUMIF('(1) Detaljerte budsjetter'!$E$44:$E$94,Sensitivitet!$B$91,'(1) Detaljerte budsjetter'!Z$44:Z$94) + SUMIF('(1) Detaljerte budsjetter'!$E$98:$E$113,Sensitivitet!$B$91,'(1) Detaljerte budsjetter'!Z$98:Z$113),IF($C$10="Totalprosjektet",SUMIF('(1) Detaljerte budsjetter'!$E$44:$E$94,Sensitivitet!$B$91,'(1) Detaljerte budsjetter'!Z$44:Z$94) + SUMIF('(1) Detaljerte budsjetter'!$E$98:$E$113,Sensitivitet!$B$91,'(1) Detaljerte budsjetter'!Z$98:Z$113) - SUMIF('(1) Detaljerte budsjetter'!$E$162:$E$178,Sensitivitet!$B$91,'(1) Detaljerte budsjetter'!Z$162:Z$178),))</f>
        <v>0</v>
      </c>
      <c r="AB91" s="116">
        <f>IF($C$10="OMSØKT PROSJEKT",SUMIF('(1) Detaljerte budsjetter'!$E$44:$E$94,Sensitivitet!$B$91,'(1) Detaljerte budsjetter'!AA$44:AA$94) + SUMIF('(1) Detaljerte budsjetter'!$E$98:$E$113,Sensitivitet!$B$91,'(1) Detaljerte budsjetter'!AA$98:AA$113),IF($C$10="Totalprosjektet",SUMIF('(1) Detaljerte budsjetter'!$E$44:$E$94,Sensitivitet!$B$91,'(1) Detaljerte budsjetter'!AA$44:AA$94) + SUMIF('(1) Detaljerte budsjetter'!$E$98:$E$113,Sensitivitet!$B$91,'(1) Detaljerte budsjetter'!AA$98:AA$113) - SUMIF('(1) Detaljerte budsjetter'!$E$162:$E$178,Sensitivitet!$B$91,'(1) Detaljerte budsjetter'!AA$162:AA$178),))</f>
        <v>0</v>
      </c>
      <c r="AC91" s="116">
        <f>IF($C$10="OMSØKT PROSJEKT",SUMIF('(1) Detaljerte budsjetter'!$E$44:$E$94,Sensitivitet!$B$91,'(1) Detaljerte budsjetter'!AB$44:AB$94) + SUMIF('(1) Detaljerte budsjetter'!$E$98:$E$113,Sensitivitet!$B$91,'(1) Detaljerte budsjetter'!AB$98:AB$113),IF($C$10="Totalprosjektet",SUMIF('(1) Detaljerte budsjetter'!$E$44:$E$94,Sensitivitet!$B$91,'(1) Detaljerte budsjetter'!AB$44:AB$94) + SUMIF('(1) Detaljerte budsjetter'!$E$98:$E$113,Sensitivitet!$B$91,'(1) Detaljerte budsjetter'!AB$98:AB$113) - SUMIF('(1) Detaljerte budsjetter'!$E$162:$E$178,Sensitivitet!$B$91,'(1) Detaljerte budsjetter'!AB$162:AB$178),))</f>
        <v>0</v>
      </c>
      <c r="AD91" s="116">
        <f>IF($C$10="OMSØKT PROSJEKT",SUMIF('(1) Detaljerte budsjetter'!$E$44:$E$94,Sensitivitet!$B$91,'(1) Detaljerte budsjetter'!AC$44:AC$94) + SUMIF('(1) Detaljerte budsjetter'!$E$98:$E$113,Sensitivitet!$B$91,'(1) Detaljerte budsjetter'!AC$98:AC$113),IF($C$10="Totalprosjektet",SUMIF('(1) Detaljerte budsjetter'!$E$44:$E$94,Sensitivitet!$B$91,'(1) Detaljerte budsjetter'!AC$44:AC$94) + SUMIF('(1) Detaljerte budsjetter'!$E$98:$E$113,Sensitivitet!$B$91,'(1) Detaljerte budsjetter'!AC$98:AC$113) - SUMIF('(1) Detaljerte budsjetter'!$E$162:$E$178,Sensitivitet!$B$91,'(1) Detaljerte budsjetter'!AC$162:AC$178),))</f>
        <v>0</v>
      </c>
      <c r="AE91" s="116">
        <f>IF($C$10="OMSØKT PROSJEKT",SUMIF('(1) Detaljerte budsjetter'!$E$44:$E$94,Sensitivitet!$B$91,'(1) Detaljerte budsjetter'!AD$44:AD$94) + SUMIF('(1) Detaljerte budsjetter'!$E$98:$E$113,Sensitivitet!$B$91,'(1) Detaljerte budsjetter'!AD$98:AD$113),IF($C$10="Totalprosjektet",SUMIF('(1) Detaljerte budsjetter'!$E$44:$E$94,Sensitivitet!$B$91,'(1) Detaljerte budsjetter'!AD$44:AD$94) + SUMIF('(1) Detaljerte budsjetter'!$E$98:$E$113,Sensitivitet!$B$91,'(1) Detaljerte budsjetter'!AD$98:AD$113) - SUMIF('(1) Detaljerte budsjetter'!$E$162:$E$178,Sensitivitet!$B$91,'(1) Detaljerte budsjetter'!AD$162:AD$178),))</f>
        <v>0</v>
      </c>
      <c r="AF91" s="116">
        <f>IF($C$10="OMSØKT PROSJEKT",SUMIF('(1) Detaljerte budsjetter'!$E$44:$E$94,Sensitivitet!$B$91,'(1) Detaljerte budsjetter'!AE$44:AE$94) + SUMIF('(1) Detaljerte budsjetter'!$E$98:$E$113,Sensitivitet!$B$91,'(1) Detaljerte budsjetter'!AE$98:AE$113),IF($C$10="Totalprosjektet",SUMIF('(1) Detaljerte budsjetter'!$E$44:$E$94,Sensitivitet!$B$91,'(1) Detaljerte budsjetter'!AE$44:AE$94) + SUMIF('(1) Detaljerte budsjetter'!$E$98:$E$113,Sensitivitet!$B$91,'(1) Detaljerte budsjetter'!AE$98:AE$113) - SUMIF('(1) Detaljerte budsjetter'!$E$162:$E$178,Sensitivitet!$B$91,'(1) Detaljerte budsjetter'!AE$162:AE$178),))</f>
        <v>0</v>
      </c>
      <c r="AG91" s="116">
        <f>IF($C$10="OMSØKT PROSJEKT",SUMIF('(1) Detaljerte budsjetter'!$E$44:$E$94,Sensitivitet!$B$91,'(1) Detaljerte budsjetter'!AF$44:AF$94) + SUMIF('(1) Detaljerte budsjetter'!$E$98:$E$113,Sensitivitet!$B$91,'(1) Detaljerte budsjetter'!AF$98:AF$113),IF($C$10="Totalprosjektet",SUMIF('(1) Detaljerte budsjetter'!$E$44:$E$94,Sensitivitet!$B$91,'(1) Detaljerte budsjetter'!AF$44:AF$94) + SUMIF('(1) Detaljerte budsjetter'!$E$98:$E$113,Sensitivitet!$B$91,'(1) Detaljerte budsjetter'!AF$98:AF$113) - SUMIF('(1) Detaljerte budsjetter'!$E$162:$E$178,Sensitivitet!$B$91,'(1) Detaljerte budsjetter'!AF$162:AF$178),))</f>
        <v>0</v>
      </c>
      <c r="AH91" s="116">
        <f>IF($C$10="OMSØKT PROSJEKT",SUMIF('(1) Detaljerte budsjetter'!$E$44:$E$94,Sensitivitet!$B$91,'(1) Detaljerte budsjetter'!AG$44:AG$94) + SUMIF('(1) Detaljerte budsjetter'!$E$98:$E$113,Sensitivitet!$B$91,'(1) Detaljerte budsjetter'!AG$98:AG$113),IF($C$10="Totalprosjektet",SUMIF('(1) Detaljerte budsjetter'!$E$44:$E$94,Sensitivitet!$B$91,'(1) Detaljerte budsjetter'!AG$44:AG$94) + SUMIF('(1) Detaljerte budsjetter'!$E$98:$E$113,Sensitivitet!$B$91,'(1) Detaljerte budsjetter'!AG$98:AG$113) - SUMIF('(1) Detaljerte budsjetter'!$E$162:$E$178,Sensitivitet!$B$91,'(1) Detaljerte budsjetter'!AG$162:AG$178),))</f>
        <v>0</v>
      </c>
      <c r="AI91" s="116">
        <f>IF($C$10="OMSØKT PROSJEKT",SUMIF('(1) Detaljerte budsjetter'!$E$44:$E$94,Sensitivitet!$B$91,'(1) Detaljerte budsjetter'!AH$44:AH$94) + SUMIF('(1) Detaljerte budsjetter'!$E$98:$E$113,Sensitivitet!$B$91,'(1) Detaljerte budsjetter'!AH$98:AH$113),IF($C$10="Totalprosjektet",SUMIF('(1) Detaljerte budsjetter'!$E$44:$E$94,Sensitivitet!$B$91,'(1) Detaljerte budsjetter'!AH$44:AH$94) + SUMIF('(1) Detaljerte budsjetter'!$E$98:$E$113,Sensitivitet!$B$91,'(1) Detaljerte budsjetter'!AH$98:AH$113) - SUMIF('(1) Detaljerte budsjetter'!$E$162:$E$178,Sensitivitet!$B$91,'(1) Detaljerte budsjetter'!AH$162:AH$178),))</f>
        <v>0</v>
      </c>
      <c r="AJ91" s="116">
        <f>IF($C$10="OMSØKT PROSJEKT",SUMIF('(1) Detaljerte budsjetter'!$E$44:$E$94,Sensitivitet!$B$91,'(1) Detaljerte budsjetter'!AI$44:AI$94) + SUMIF('(1) Detaljerte budsjetter'!$E$98:$E$113,Sensitivitet!$B$91,'(1) Detaljerte budsjetter'!AI$98:AI$113),IF($C$10="Totalprosjektet",SUMIF('(1) Detaljerte budsjetter'!$E$44:$E$94,Sensitivitet!$B$91,'(1) Detaljerte budsjetter'!AI$44:AI$94) + SUMIF('(1) Detaljerte budsjetter'!$E$98:$E$113,Sensitivitet!$B$91,'(1) Detaljerte budsjetter'!AI$98:AI$113) - SUMIF('(1) Detaljerte budsjetter'!$E$162:$E$178,Sensitivitet!$B$91,'(1) Detaljerte budsjetter'!AI$162:AI$178),))</f>
        <v>0</v>
      </c>
      <c r="AK91" s="116">
        <f>IF($C$10="OMSØKT PROSJEKT",SUMIF('(1) Detaljerte budsjetter'!$E$44:$E$94,Sensitivitet!$B$91,'(1) Detaljerte budsjetter'!AJ$44:AJ$94) + SUMIF('(1) Detaljerte budsjetter'!$E$98:$E$113,Sensitivitet!$B$91,'(1) Detaljerte budsjetter'!AJ$98:AJ$113),IF($C$10="Totalprosjektet",SUMIF('(1) Detaljerte budsjetter'!$E$44:$E$94,Sensitivitet!$B$91,'(1) Detaljerte budsjetter'!AJ$44:AJ$94) + SUMIF('(1) Detaljerte budsjetter'!$E$98:$E$113,Sensitivitet!$B$91,'(1) Detaljerte budsjetter'!AJ$98:AJ$113) - SUMIF('(1) Detaljerte budsjetter'!$E$162:$E$178,Sensitivitet!$B$91,'(1) Detaljerte budsjetter'!AJ$162:AJ$178),))</f>
        <v>0</v>
      </c>
      <c r="AL91" s="116">
        <f>IF($C$10="OMSØKT PROSJEKT",SUMIF('(1) Detaljerte budsjetter'!$E$44:$E$94,Sensitivitet!$B$91,'(1) Detaljerte budsjetter'!AK$44:AK$94) + SUMIF('(1) Detaljerte budsjetter'!$E$98:$E$113,Sensitivitet!$B$91,'(1) Detaljerte budsjetter'!AK$98:AK$113),IF($C$10="Totalprosjektet",SUMIF('(1) Detaljerte budsjetter'!$E$44:$E$94,Sensitivitet!$B$91,'(1) Detaljerte budsjetter'!AK$44:AK$94) + SUMIF('(1) Detaljerte budsjetter'!$E$98:$E$113,Sensitivitet!$B$91,'(1) Detaljerte budsjetter'!AK$98:AK$113) - SUMIF('(1) Detaljerte budsjetter'!$E$162:$E$178,Sensitivitet!$B$91,'(1) Detaljerte budsjetter'!AK$162:AK$178),))</f>
        <v>0</v>
      </c>
      <c r="AM91" s="116">
        <f>IF($C$10="OMSØKT PROSJEKT",SUMIF('(1) Detaljerte budsjetter'!$E$44:$E$94,Sensitivitet!$B$91,'(1) Detaljerte budsjetter'!AL$44:AL$94) + SUMIF('(1) Detaljerte budsjetter'!$E$98:$E$113,Sensitivitet!$B$91,'(1) Detaljerte budsjetter'!AL$98:AL$113),IF($C$10="Totalprosjektet",SUMIF('(1) Detaljerte budsjetter'!$E$44:$E$94,Sensitivitet!$B$91,'(1) Detaljerte budsjetter'!AL$44:AL$94) + SUMIF('(1) Detaljerte budsjetter'!$E$98:$E$113,Sensitivitet!$B$91,'(1) Detaljerte budsjetter'!AL$98:AL$113) - SUMIF('(1) Detaljerte budsjetter'!$E$162:$E$178,Sensitivitet!$B$91,'(1) Detaljerte budsjetter'!AL$162:AL$178),))</f>
        <v>0</v>
      </c>
      <c r="AN91" s="116">
        <f>IF($C$10="OMSØKT PROSJEKT",SUMIF('(1) Detaljerte budsjetter'!$E$44:$E$94,Sensitivitet!$B$91,'(1) Detaljerte budsjetter'!AM$44:AM$94) + SUMIF('(1) Detaljerte budsjetter'!$E$98:$E$113,Sensitivitet!$B$91,'(1) Detaljerte budsjetter'!AM$98:AM$113),IF($C$10="Totalprosjektet",SUMIF('(1) Detaljerte budsjetter'!$E$44:$E$94,Sensitivitet!$B$91,'(1) Detaljerte budsjetter'!AM$44:AM$94) + SUMIF('(1) Detaljerte budsjetter'!$E$98:$E$113,Sensitivitet!$B$91,'(1) Detaljerte budsjetter'!AM$98:AM$113) - SUMIF('(1) Detaljerte budsjetter'!$E$162:$E$178,Sensitivitet!$B$91,'(1) Detaljerte budsjetter'!AM$162:AM$178),))</f>
        <v>0</v>
      </c>
      <c r="AO91" s="116">
        <f>IF($C$10="OMSØKT PROSJEKT",SUMIF('(1) Detaljerte budsjetter'!$E$44:$E$94,Sensitivitet!$B$91,'(1) Detaljerte budsjetter'!AN$44:AN$94) + SUMIF('(1) Detaljerte budsjetter'!$E$98:$E$113,Sensitivitet!$B$91,'(1) Detaljerte budsjetter'!AN$98:AN$113),IF($C$10="Totalprosjektet",SUMIF('(1) Detaljerte budsjetter'!$E$44:$E$94,Sensitivitet!$B$91,'(1) Detaljerte budsjetter'!AN$44:AN$94) + SUMIF('(1) Detaljerte budsjetter'!$E$98:$E$113,Sensitivitet!$B$91,'(1) Detaljerte budsjetter'!AN$98:AN$113) - SUMIF('(1) Detaljerte budsjetter'!$E$162:$E$178,Sensitivitet!$B$91,'(1) Detaljerte budsjetter'!AN$162:AN$178),))</f>
        <v>0</v>
      </c>
      <c r="AP91" s="116">
        <f>IF($C$10="OMSØKT PROSJEKT",SUMIF('(1) Detaljerte budsjetter'!$E$44:$E$94,Sensitivitet!$B$91,'(1) Detaljerte budsjetter'!AO$44:AO$94) + SUMIF('(1) Detaljerte budsjetter'!$E$98:$E$113,Sensitivitet!$B$91,'(1) Detaljerte budsjetter'!AO$98:AO$113),IF($C$10="Totalprosjektet",SUMIF('(1) Detaljerte budsjetter'!$E$44:$E$94,Sensitivitet!$B$91,'(1) Detaljerte budsjetter'!AO$44:AO$94) + SUMIF('(1) Detaljerte budsjetter'!$E$98:$E$113,Sensitivitet!$B$91,'(1) Detaljerte budsjetter'!AO$98:AO$113) - SUMIF('(1) Detaljerte budsjetter'!$E$162:$E$178,Sensitivitet!$B$91,'(1) Detaljerte budsjetter'!AO$162:AO$178),))</f>
        <v>0</v>
      </c>
      <c r="AQ91" s="116">
        <f>IF($C$10="OMSØKT PROSJEKT",SUMIF('(1) Detaljerte budsjetter'!$E$44:$E$94,Sensitivitet!$B$91,'(1) Detaljerte budsjetter'!AP$44:AP$94) + SUMIF('(1) Detaljerte budsjetter'!$E$98:$E$113,Sensitivitet!$B$91,'(1) Detaljerte budsjetter'!AP$98:AP$113),IF($C$10="Totalprosjektet",SUMIF('(1) Detaljerte budsjetter'!$E$44:$E$94,Sensitivitet!$B$91,'(1) Detaljerte budsjetter'!AP$44:AP$94) + SUMIF('(1) Detaljerte budsjetter'!$E$98:$E$113,Sensitivitet!$B$91,'(1) Detaljerte budsjetter'!AP$98:AP$113) - SUMIF('(1) Detaljerte budsjetter'!$E$162:$E$178,Sensitivitet!$B$91,'(1) Detaljerte budsjetter'!AP$162:AP$178),))</f>
        <v>0</v>
      </c>
      <c r="AR91" s="116">
        <f>IF($C$10="OMSØKT PROSJEKT",SUMIF('(1) Detaljerte budsjetter'!$E$44:$E$94,Sensitivitet!$B$91,'(1) Detaljerte budsjetter'!AQ$44:AQ$94) + SUMIF('(1) Detaljerte budsjetter'!$E$98:$E$113,Sensitivitet!$B$91,'(1) Detaljerte budsjetter'!AQ$98:AQ$113),IF($C$10="Totalprosjektet",SUMIF('(1) Detaljerte budsjetter'!$E$44:$E$94,Sensitivitet!$B$91,'(1) Detaljerte budsjetter'!AQ$44:AQ$94) + SUMIF('(1) Detaljerte budsjetter'!$E$98:$E$113,Sensitivitet!$B$91,'(1) Detaljerte budsjetter'!AQ$98:AQ$113) - SUMIF('(1) Detaljerte budsjetter'!$E$162:$E$178,Sensitivitet!$B$91,'(1) Detaljerte budsjetter'!AQ$162:AQ$178),))</f>
        <v>0</v>
      </c>
      <c r="AS91" s="116">
        <f>IF($C$10="OMSØKT PROSJEKT",SUMIF('(1) Detaljerte budsjetter'!$E$44:$E$94,Sensitivitet!$B$91,'(1) Detaljerte budsjetter'!AR$44:AR$94) + SUMIF('(1) Detaljerte budsjetter'!$E$98:$E$113,Sensitivitet!$B$91,'(1) Detaljerte budsjetter'!AR$98:AR$113),IF($C$10="Totalprosjektet",SUMIF('(1) Detaljerte budsjetter'!$E$44:$E$94,Sensitivitet!$B$91,'(1) Detaljerte budsjetter'!AR$44:AR$94) + SUMIF('(1) Detaljerte budsjetter'!$E$98:$E$113,Sensitivitet!$B$91,'(1) Detaljerte budsjetter'!AR$98:AR$113) - SUMIF('(1) Detaljerte budsjetter'!$E$162:$E$178,Sensitivitet!$B$91,'(1) Detaljerte budsjetter'!AR$162:AR$178),))</f>
        <v>0</v>
      </c>
      <c r="AT91" s="116">
        <f>IF($C$10="OMSØKT PROSJEKT",SUMIF('(1) Detaljerte budsjetter'!$E$44:$E$94,Sensitivitet!$B$91,'(1) Detaljerte budsjetter'!AS$44:AS$94) + SUMIF('(1) Detaljerte budsjetter'!$E$98:$E$113,Sensitivitet!$B$91,'(1) Detaljerte budsjetter'!AS$98:AS$113),IF($C$10="Totalprosjektet",SUMIF('(1) Detaljerte budsjetter'!$E$44:$E$94,Sensitivitet!$B$91,'(1) Detaljerte budsjetter'!AS$44:AS$94) + SUMIF('(1) Detaljerte budsjetter'!$E$98:$E$113,Sensitivitet!$B$91,'(1) Detaljerte budsjetter'!AS$98:AS$113) - SUMIF('(1) Detaljerte budsjetter'!$E$162:$E$178,Sensitivitet!$B$91,'(1) Detaljerte budsjetter'!AS$162:AS$178),))</f>
        <v>0</v>
      </c>
      <c r="AU91" s="116">
        <f>IF($C$10="OMSØKT PROSJEKT",SUMIF('(1) Detaljerte budsjetter'!$E$44:$E$94,Sensitivitet!$B$91,'(1) Detaljerte budsjetter'!AT$44:AT$94) + SUMIF('(1) Detaljerte budsjetter'!$E$98:$E$113,Sensitivitet!$B$91,'(1) Detaljerte budsjetter'!AT$98:AT$113),IF($C$10="Totalprosjektet",SUMIF('(1) Detaljerte budsjetter'!$E$44:$E$94,Sensitivitet!$B$91,'(1) Detaljerte budsjetter'!AT$44:AT$94) + SUMIF('(1) Detaljerte budsjetter'!$E$98:$E$113,Sensitivitet!$B$91,'(1) Detaljerte budsjetter'!AT$98:AT$113) - SUMIF('(1) Detaljerte budsjetter'!$E$162:$E$178,Sensitivitet!$B$91,'(1) Detaljerte budsjetter'!AT$162:AT$178),))</f>
        <v>0</v>
      </c>
      <c r="AV91" s="116">
        <f>IF($C$10="OMSØKT PROSJEKT",SUMIF('(1) Detaljerte budsjetter'!$E$44:$E$94,Sensitivitet!$B$91,'(1) Detaljerte budsjetter'!AU$44:AU$94) + SUMIF('(1) Detaljerte budsjetter'!$E$98:$E$113,Sensitivitet!$B$91,'(1) Detaljerte budsjetter'!AU$98:AU$113),IF($C$10="Totalprosjektet",SUMIF('(1) Detaljerte budsjetter'!$E$44:$E$94,Sensitivitet!$B$91,'(1) Detaljerte budsjetter'!AU$44:AU$94) + SUMIF('(1) Detaljerte budsjetter'!$E$98:$E$113,Sensitivitet!$B$91,'(1) Detaljerte budsjetter'!AU$98:AU$113) - SUMIF('(1) Detaljerte budsjetter'!$E$162:$E$178,Sensitivitet!$B$91,'(1) Detaljerte budsjetter'!AU$162:AU$178),))</f>
        <v>0</v>
      </c>
    </row>
    <row r="92" spans="2:48" x14ac:dyDescent="0.3">
      <c r="B92" s="23"/>
      <c r="C92" s="117" t="s">
        <v>332</v>
      </c>
      <c r="D92" s="118" t="s">
        <v>333</v>
      </c>
      <c r="E92" s="119">
        <f>$C$13</f>
        <v>0</v>
      </c>
      <c r="G92" s="53">
        <v>12</v>
      </c>
      <c r="I92" s="116">
        <f>I91*(1+$E$92)</f>
        <v>0</v>
      </c>
      <c r="J92" s="116">
        <f t="shared" ref="J92:AV92" si="23">J91*(1+$E$92)</f>
        <v>0</v>
      </c>
      <c r="K92" s="116">
        <f t="shared" si="23"/>
        <v>0</v>
      </c>
      <c r="L92" s="116">
        <f t="shared" si="23"/>
        <v>0</v>
      </c>
      <c r="M92" s="116">
        <f t="shared" si="23"/>
        <v>0</v>
      </c>
      <c r="N92" s="116">
        <f t="shared" si="23"/>
        <v>0</v>
      </c>
      <c r="O92" s="116">
        <f t="shared" si="23"/>
        <v>0</v>
      </c>
      <c r="P92" s="116">
        <f t="shared" si="23"/>
        <v>0</v>
      </c>
      <c r="Q92" s="116">
        <f t="shared" si="23"/>
        <v>0</v>
      </c>
      <c r="R92" s="116">
        <f t="shared" si="23"/>
        <v>0</v>
      </c>
      <c r="S92" s="116">
        <f t="shared" si="23"/>
        <v>0</v>
      </c>
      <c r="T92" s="116">
        <f t="shared" si="23"/>
        <v>0</v>
      </c>
      <c r="U92" s="116">
        <f t="shared" si="23"/>
        <v>0</v>
      </c>
      <c r="V92" s="116">
        <f t="shared" si="23"/>
        <v>0</v>
      </c>
      <c r="W92" s="116">
        <f t="shared" si="23"/>
        <v>0</v>
      </c>
      <c r="X92" s="116">
        <f t="shared" si="23"/>
        <v>0</v>
      </c>
      <c r="Y92" s="116">
        <f t="shared" si="23"/>
        <v>0</v>
      </c>
      <c r="Z92" s="116">
        <f t="shared" si="23"/>
        <v>0</v>
      </c>
      <c r="AA92" s="116">
        <f t="shared" si="23"/>
        <v>0</v>
      </c>
      <c r="AB92" s="116">
        <f t="shared" si="23"/>
        <v>0</v>
      </c>
      <c r="AC92" s="116">
        <f t="shared" si="23"/>
        <v>0</v>
      </c>
      <c r="AD92" s="116">
        <f t="shared" si="23"/>
        <v>0</v>
      </c>
      <c r="AE92" s="116">
        <f t="shared" si="23"/>
        <v>0</v>
      </c>
      <c r="AF92" s="116">
        <f t="shared" si="23"/>
        <v>0</v>
      </c>
      <c r="AG92" s="116">
        <f t="shared" si="23"/>
        <v>0</v>
      </c>
      <c r="AH92" s="116">
        <f t="shared" si="23"/>
        <v>0</v>
      </c>
      <c r="AI92" s="116">
        <f t="shared" si="23"/>
        <v>0</v>
      </c>
      <c r="AJ92" s="116">
        <f t="shared" si="23"/>
        <v>0</v>
      </c>
      <c r="AK92" s="116">
        <f t="shared" si="23"/>
        <v>0</v>
      </c>
      <c r="AL92" s="116">
        <f t="shared" si="23"/>
        <v>0</v>
      </c>
      <c r="AM92" s="116">
        <f t="shared" si="23"/>
        <v>0</v>
      </c>
      <c r="AN92" s="116">
        <f t="shared" si="23"/>
        <v>0</v>
      </c>
      <c r="AO92" s="116">
        <f t="shared" si="23"/>
        <v>0</v>
      </c>
      <c r="AP92" s="116">
        <f t="shared" si="23"/>
        <v>0</v>
      </c>
      <c r="AQ92" s="116">
        <f t="shared" si="23"/>
        <v>0</v>
      </c>
      <c r="AR92" s="116">
        <f t="shared" si="23"/>
        <v>0</v>
      </c>
      <c r="AS92" s="116">
        <f t="shared" si="23"/>
        <v>0</v>
      </c>
      <c r="AT92" s="116">
        <f t="shared" si="23"/>
        <v>0</v>
      </c>
      <c r="AU92" s="116">
        <f t="shared" si="23"/>
        <v>0</v>
      </c>
      <c r="AV92" s="116">
        <f t="shared" si="23"/>
        <v>0</v>
      </c>
    </row>
    <row r="93" spans="2:48" x14ac:dyDescent="0.3">
      <c r="B93" s="23"/>
      <c r="C93" s="120" t="s">
        <v>334</v>
      </c>
      <c r="D93" s="118" t="s">
        <v>333</v>
      </c>
      <c r="E93" s="121"/>
      <c r="G93" s="53" t="s">
        <v>334</v>
      </c>
      <c r="I93" s="116">
        <f>I91*(1+$E$93)</f>
        <v>0</v>
      </c>
      <c r="J93" s="116">
        <f t="shared" ref="J93:AV93" si="24">J91*(1+$E$93)</f>
        <v>0</v>
      </c>
      <c r="K93" s="116">
        <f t="shared" si="24"/>
        <v>0</v>
      </c>
      <c r="L93" s="116">
        <f t="shared" si="24"/>
        <v>0</v>
      </c>
      <c r="M93" s="116">
        <f t="shared" si="24"/>
        <v>0</v>
      </c>
      <c r="N93" s="116">
        <f t="shared" si="24"/>
        <v>0</v>
      </c>
      <c r="O93" s="116">
        <f t="shared" si="24"/>
        <v>0</v>
      </c>
      <c r="P93" s="116">
        <f t="shared" si="24"/>
        <v>0</v>
      </c>
      <c r="Q93" s="116">
        <f t="shared" si="24"/>
        <v>0</v>
      </c>
      <c r="R93" s="116">
        <f t="shared" si="24"/>
        <v>0</v>
      </c>
      <c r="S93" s="116">
        <f t="shared" si="24"/>
        <v>0</v>
      </c>
      <c r="T93" s="116">
        <f t="shared" si="24"/>
        <v>0</v>
      </c>
      <c r="U93" s="116">
        <f t="shared" si="24"/>
        <v>0</v>
      </c>
      <c r="V93" s="116">
        <f t="shared" si="24"/>
        <v>0</v>
      </c>
      <c r="W93" s="116">
        <f t="shared" si="24"/>
        <v>0</v>
      </c>
      <c r="X93" s="116">
        <f t="shared" si="24"/>
        <v>0</v>
      </c>
      <c r="Y93" s="116">
        <f t="shared" si="24"/>
        <v>0</v>
      </c>
      <c r="Z93" s="116">
        <f t="shared" si="24"/>
        <v>0</v>
      </c>
      <c r="AA93" s="116">
        <f t="shared" si="24"/>
        <v>0</v>
      </c>
      <c r="AB93" s="116">
        <f t="shared" si="24"/>
        <v>0</v>
      </c>
      <c r="AC93" s="116">
        <f t="shared" si="24"/>
        <v>0</v>
      </c>
      <c r="AD93" s="116">
        <f t="shared" si="24"/>
        <v>0</v>
      </c>
      <c r="AE93" s="116">
        <f t="shared" si="24"/>
        <v>0</v>
      </c>
      <c r="AF93" s="116">
        <f t="shared" si="24"/>
        <v>0</v>
      </c>
      <c r="AG93" s="116">
        <f t="shared" si="24"/>
        <v>0</v>
      </c>
      <c r="AH93" s="116">
        <f t="shared" si="24"/>
        <v>0</v>
      </c>
      <c r="AI93" s="116">
        <f t="shared" si="24"/>
        <v>0</v>
      </c>
      <c r="AJ93" s="116">
        <f t="shared" si="24"/>
        <v>0</v>
      </c>
      <c r="AK93" s="116">
        <f t="shared" si="24"/>
        <v>0</v>
      </c>
      <c r="AL93" s="116">
        <f t="shared" si="24"/>
        <v>0</v>
      </c>
      <c r="AM93" s="116">
        <f t="shared" si="24"/>
        <v>0</v>
      </c>
      <c r="AN93" s="116">
        <f t="shared" si="24"/>
        <v>0</v>
      </c>
      <c r="AO93" s="116">
        <f t="shared" si="24"/>
        <v>0</v>
      </c>
      <c r="AP93" s="116">
        <f t="shared" si="24"/>
        <v>0</v>
      </c>
      <c r="AQ93" s="116">
        <f t="shared" si="24"/>
        <v>0</v>
      </c>
      <c r="AR93" s="116">
        <f t="shared" si="24"/>
        <v>0</v>
      </c>
      <c r="AS93" s="116">
        <f t="shared" si="24"/>
        <v>0</v>
      </c>
      <c r="AT93" s="116">
        <f t="shared" si="24"/>
        <v>0</v>
      </c>
      <c r="AU93" s="116">
        <f t="shared" si="24"/>
        <v>0</v>
      </c>
      <c r="AV93" s="116">
        <f t="shared" si="24"/>
        <v>0</v>
      </c>
    </row>
    <row r="94" spans="2:48" x14ac:dyDescent="0.3">
      <c r="B94" s="23"/>
      <c r="D94" s="118"/>
      <c r="G94" s="5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 spans="2:48" hidden="1" outlineLevel="1" x14ac:dyDescent="0.3">
      <c r="B95" s="131" t="s">
        <v>336</v>
      </c>
      <c r="C95" s="115" t="s">
        <v>331</v>
      </c>
      <c r="D95" s="122"/>
      <c r="E95" s="9"/>
      <c r="F95" s="9"/>
      <c r="G95" s="12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 spans="2:48" hidden="1" outlineLevel="1" x14ac:dyDescent="0.3">
      <c r="C96" s="117" t="s">
        <v>332</v>
      </c>
      <c r="D96" s="118" t="s">
        <v>333</v>
      </c>
      <c r="E96" s="119"/>
      <c r="G96" s="5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 spans="2:48" hidden="1" outlineLevel="1" x14ac:dyDescent="0.3">
      <c r="C97" s="120" t="s">
        <v>334</v>
      </c>
      <c r="D97" s="118" t="s">
        <v>333</v>
      </c>
      <c r="E97" s="121"/>
      <c r="G97" s="5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 spans="2:48" hidden="1" outlineLevel="1" x14ac:dyDescent="0.3">
      <c r="D98" s="118"/>
      <c r="G98" s="5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 spans="2:48" hidden="1" outlineLevel="1" x14ac:dyDescent="0.3">
      <c r="B99" s="131" t="s">
        <v>336</v>
      </c>
      <c r="C99" s="115" t="s">
        <v>331</v>
      </c>
      <c r="D99" s="122"/>
      <c r="E99" s="9"/>
      <c r="F99" s="9"/>
      <c r="G99" s="12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 spans="2:48" hidden="1" outlineLevel="1" x14ac:dyDescent="0.3">
      <c r="C100" s="117" t="s">
        <v>332</v>
      </c>
      <c r="D100" s="118" t="s">
        <v>333</v>
      </c>
      <c r="E100" s="119"/>
      <c r="G100" s="5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 spans="2:48" hidden="1" outlineLevel="1" x14ac:dyDescent="0.3">
      <c r="C101" s="120" t="s">
        <v>334</v>
      </c>
      <c r="D101" s="118" t="s">
        <v>333</v>
      </c>
      <c r="E101" s="121"/>
      <c r="G101" s="5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 spans="2:48" hidden="1" outlineLevel="1" x14ac:dyDescent="0.3">
      <c r="D102" s="118"/>
      <c r="G102" s="5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 spans="2:48" collapsed="1" x14ac:dyDescent="0.3">
      <c r="D103" s="118"/>
      <c r="G103" s="5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 spans="2:48" x14ac:dyDescent="0.3">
      <c r="D104" s="118"/>
      <c r="G104" s="5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 spans="2:48" x14ac:dyDescent="0.3">
      <c r="D105" s="118"/>
      <c r="G105" s="5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7" spans="2:48" x14ac:dyDescent="0.3">
      <c r="B107" s="1" t="s">
        <v>343</v>
      </c>
    </row>
    <row r="108" spans="2:48" ht="15" thickBot="1" x14ac:dyDescent="0.35">
      <c r="B108" s="124" t="s">
        <v>344</v>
      </c>
      <c r="C108" s="125" t="s">
        <v>322</v>
      </c>
      <c r="D108" s="125" t="s">
        <v>345</v>
      </c>
      <c r="E108" s="125" t="s">
        <v>346</v>
      </c>
      <c r="F108" s="124"/>
      <c r="G108" s="124" t="s">
        <v>347</v>
      </c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</row>
    <row r="109" spans="2:48" x14ac:dyDescent="0.3">
      <c r="B109" s="188" t="s">
        <v>348</v>
      </c>
      <c r="C109" s="189">
        <f>I109+NPV($C$11,J109:AV109)</f>
        <v>0</v>
      </c>
      <c r="D109" s="190" t="s">
        <v>348</v>
      </c>
      <c r="E109" s="191" t="s">
        <v>348</v>
      </c>
      <c r="F109" s="192"/>
      <c r="G109" s="193" t="s">
        <v>331</v>
      </c>
      <c r="H109" s="194"/>
      <c r="I109" s="4">
        <f>I22+I26+I30+I34-I41-I45-I49-I53-I57-I61-I65-I69-I73-I79-I83-I87-I91-I95-I99</f>
        <v>0</v>
      </c>
      <c r="J109" s="4">
        <f t="shared" ref="J109:AV109" si="25">J22+J26+J30+J34-J41-J45-J49-J53-J57-J61-J65-J69-J73-J79-J83-J87-J91-J95-J99</f>
        <v>0</v>
      </c>
      <c r="K109" s="4">
        <f t="shared" si="25"/>
        <v>0</v>
      </c>
      <c r="L109" s="4">
        <f t="shared" si="25"/>
        <v>0</v>
      </c>
      <c r="M109" s="4">
        <f t="shared" si="25"/>
        <v>0</v>
      </c>
      <c r="N109" s="4">
        <f t="shared" si="25"/>
        <v>0</v>
      </c>
      <c r="O109" s="4">
        <f t="shared" si="25"/>
        <v>0</v>
      </c>
      <c r="P109" s="4">
        <f t="shared" si="25"/>
        <v>0</v>
      </c>
      <c r="Q109" s="4">
        <f t="shared" si="25"/>
        <v>0</v>
      </c>
      <c r="R109" s="4">
        <f t="shared" si="25"/>
        <v>0</v>
      </c>
      <c r="S109" s="4">
        <f t="shared" si="25"/>
        <v>0</v>
      </c>
      <c r="T109" s="4">
        <f t="shared" si="25"/>
        <v>0</v>
      </c>
      <c r="U109" s="4">
        <f t="shared" si="25"/>
        <v>0</v>
      </c>
      <c r="V109" s="4">
        <f t="shared" si="25"/>
        <v>0</v>
      </c>
      <c r="W109" s="4">
        <f t="shared" si="25"/>
        <v>0</v>
      </c>
      <c r="X109" s="4">
        <f t="shared" si="25"/>
        <v>0</v>
      </c>
      <c r="Y109" s="4">
        <f t="shared" si="25"/>
        <v>0</v>
      </c>
      <c r="Z109" s="4">
        <f t="shared" si="25"/>
        <v>0</v>
      </c>
      <c r="AA109" s="4">
        <f t="shared" si="25"/>
        <v>0</v>
      </c>
      <c r="AB109" s="4">
        <f t="shared" si="25"/>
        <v>0</v>
      </c>
      <c r="AC109" s="4">
        <f t="shared" si="25"/>
        <v>0</v>
      </c>
      <c r="AD109" s="4">
        <f t="shared" si="25"/>
        <v>0</v>
      </c>
      <c r="AE109" s="4">
        <f t="shared" si="25"/>
        <v>0</v>
      </c>
      <c r="AF109" s="4">
        <f t="shared" si="25"/>
        <v>0</v>
      </c>
      <c r="AG109" s="4">
        <f t="shared" si="25"/>
        <v>0</v>
      </c>
      <c r="AH109" s="4">
        <f t="shared" si="25"/>
        <v>0</v>
      </c>
      <c r="AI109" s="4">
        <f t="shared" si="25"/>
        <v>0</v>
      </c>
      <c r="AJ109" s="4">
        <f t="shared" si="25"/>
        <v>0</v>
      </c>
      <c r="AK109" s="4">
        <f t="shared" si="25"/>
        <v>0</v>
      </c>
      <c r="AL109" s="4">
        <f t="shared" si="25"/>
        <v>0</v>
      </c>
      <c r="AM109" s="4">
        <f t="shared" si="25"/>
        <v>0</v>
      </c>
      <c r="AN109" s="4">
        <f t="shared" si="25"/>
        <v>0</v>
      </c>
      <c r="AO109" s="4">
        <f t="shared" si="25"/>
        <v>0</v>
      </c>
      <c r="AP109" s="4">
        <f t="shared" si="25"/>
        <v>0</v>
      </c>
      <c r="AQ109" s="4">
        <f t="shared" si="25"/>
        <v>0</v>
      </c>
      <c r="AR109" s="4">
        <f t="shared" si="25"/>
        <v>0</v>
      </c>
      <c r="AS109" s="4">
        <f t="shared" si="25"/>
        <v>0</v>
      </c>
      <c r="AT109" s="4">
        <f t="shared" si="25"/>
        <v>0</v>
      </c>
      <c r="AU109" s="4">
        <f t="shared" si="25"/>
        <v>0</v>
      </c>
      <c r="AV109" s="4">
        <f t="shared" si="25"/>
        <v>0</v>
      </c>
    </row>
    <row r="110" spans="2:48" x14ac:dyDescent="0.3">
      <c r="B110" s="127" t="str">
        <f>B22</f>
        <v>Salgsinntekter</v>
      </c>
      <c r="C110" s="195">
        <f>I110+NPV($C$11,J110:AV110)</f>
        <v>0</v>
      </c>
      <c r="D110" s="196">
        <f>C110-$C$109</f>
        <v>0</v>
      </c>
      <c r="E110" s="197">
        <f>E23</f>
        <v>0</v>
      </c>
      <c r="F110" s="127"/>
      <c r="G110" s="198">
        <v>1</v>
      </c>
      <c r="H110" s="199"/>
      <c r="I110" s="4">
        <f>I23+I26+I30+I34-I41-I45-I49-I53-I57-I61-I65-I69-I73-I79-I83-I87-I91-I95-I99</f>
        <v>0</v>
      </c>
      <c r="J110" s="4">
        <f t="shared" ref="J110:AV110" si="26">J23+J26+J30+J34-J41-J45-J49-J53-J57-J61-J65-J69-J73-J79-J83-J87-J91-J95-J99</f>
        <v>0</v>
      </c>
      <c r="K110" s="4">
        <f t="shared" si="26"/>
        <v>0</v>
      </c>
      <c r="L110" s="4">
        <f t="shared" si="26"/>
        <v>0</v>
      </c>
      <c r="M110" s="4">
        <f t="shared" si="26"/>
        <v>0</v>
      </c>
      <c r="N110" s="4">
        <f t="shared" si="26"/>
        <v>0</v>
      </c>
      <c r="O110" s="4">
        <f t="shared" si="26"/>
        <v>0</v>
      </c>
      <c r="P110" s="4">
        <f t="shared" si="26"/>
        <v>0</v>
      </c>
      <c r="Q110" s="4">
        <f t="shared" si="26"/>
        <v>0</v>
      </c>
      <c r="R110" s="4">
        <f t="shared" si="26"/>
        <v>0</v>
      </c>
      <c r="S110" s="4">
        <f t="shared" si="26"/>
        <v>0</v>
      </c>
      <c r="T110" s="4">
        <f t="shared" si="26"/>
        <v>0</v>
      </c>
      <c r="U110" s="4">
        <f t="shared" si="26"/>
        <v>0</v>
      </c>
      <c r="V110" s="4">
        <f t="shared" si="26"/>
        <v>0</v>
      </c>
      <c r="W110" s="4">
        <f t="shared" si="26"/>
        <v>0</v>
      </c>
      <c r="X110" s="4">
        <f t="shared" si="26"/>
        <v>0</v>
      </c>
      <c r="Y110" s="4">
        <f t="shared" si="26"/>
        <v>0</v>
      </c>
      <c r="Z110" s="4">
        <f t="shared" si="26"/>
        <v>0</v>
      </c>
      <c r="AA110" s="4">
        <f t="shared" si="26"/>
        <v>0</v>
      </c>
      <c r="AB110" s="4">
        <f t="shared" si="26"/>
        <v>0</v>
      </c>
      <c r="AC110" s="4">
        <f t="shared" si="26"/>
        <v>0</v>
      </c>
      <c r="AD110" s="4">
        <f t="shared" si="26"/>
        <v>0</v>
      </c>
      <c r="AE110" s="4">
        <f t="shared" si="26"/>
        <v>0</v>
      </c>
      <c r="AF110" s="4">
        <f t="shared" si="26"/>
        <v>0</v>
      </c>
      <c r="AG110" s="4">
        <f t="shared" si="26"/>
        <v>0</v>
      </c>
      <c r="AH110" s="4">
        <f t="shared" si="26"/>
        <v>0</v>
      </c>
      <c r="AI110" s="4">
        <f t="shared" si="26"/>
        <v>0</v>
      </c>
      <c r="AJ110" s="4">
        <f t="shared" si="26"/>
        <v>0</v>
      </c>
      <c r="AK110" s="4">
        <f t="shared" si="26"/>
        <v>0</v>
      </c>
      <c r="AL110" s="4">
        <f t="shared" si="26"/>
        <v>0</v>
      </c>
      <c r="AM110" s="4">
        <f t="shared" si="26"/>
        <v>0</v>
      </c>
      <c r="AN110" s="4">
        <f t="shared" si="26"/>
        <v>0</v>
      </c>
      <c r="AO110" s="4">
        <f t="shared" si="26"/>
        <v>0</v>
      </c>
      <c r="AP110" s="4">
        <f t="shared" si="26"/>
        <v>0</v>
      </c>
      <c r="AQ110" s="4">
        <f t="shared" si="26"/>
        <v>0</v>
      </c>
      <c r="AR110" s="4">
        <f t="shared" si="26"/>
        <v>0</v>
      </c>
      <c r="AS110" s="4">
        <f t="shared" si="26"/>
        <v>0</v>
      </c>
      <c r="AT110" s="4">
        <f t="shared" si="26"/>
        <v>0</v>
      </c>
      <c r="AU110" s="4">
        <f t="shared" si="26"/>
        <v>0</v>
      </c>
      <c r="AV110" s="4">
        <f t="shared" si="26"/>
        <v>0</v>
      </c>
    </row>
    <row r="111" spans="2:48" x14ac:dyDescent="0.3">
      <c r="B111" s="127" t="str">
        <f>B26</f>
        <v>Andre inntekter</v>
      </c>
      <c r="C111" s="195">
        <f>I111+NPV($C$11,J111:AV111)</f>
        <v>0</v>
      </c>
      <c r="D111" s="196">
        <f>C111-$C$109</f>
        <v>0</v>
      </c>
      <c r="E111" s="197">
        <f>E27</f>
        <v>0</v>
      </c>
      <c r="F111" s="127"/>
      <c r="G111" s="198">
        <v>2</v>
      </c>
      <c r="H111" s="199"/>
      <c r="I111" s="4">
        <f>I22+I27+I30+I34-I41-I45-I49-I53-I57-I61-I65-I69-I73-I79-I83-I87-I91-I95-I99</f>
        <v>0</v>
      </c>
      <c r="J111" s="4">
        <f t="shared" ref="J111:AV111" si="27">J22+J27+J30+J34-J41-J45-J49-J53-J57-J61-J65-J69-J73-J79-J83-J87-J91-J95-J99</f>
        <v>0</v>
      </c>
      <c r="K111" s="4">
        <f t="shared" si="27"/>
        <v>0</v>
      </c>
      <c r="L111" s="4">
        <f t="shared" si="27"/>
        <v>0</v>
      </c>
      <c r="M111" s="4">
        <f t="shared" si="27"/>
        <v>0</v>
      </c>
      <c r="N111" s="4">
        <f t="shared" si="27"/>
        <v>0</v>
      </c>
      <c r="O111" s="4">
        <f t="shared" si="27"/>
        <v>0</v>
      </c>
      <c r="P111" s="4">
        <f t="shared" si="27"/>
        <v>0</v>
      </c>
      <c r="Q111" s="4">
        <f t="shared" si="27"/>
        <v>0</v>
      </c>
      <c r="R111" s="4">
        <f t="shared" si="27"/>
        <v>0</v>
      </c>
      <c r="S111" s="4">
        <f t="shared" si="27"/>
        <v>0</v>
      </c>
      <c r="T111" s="4">
        <f t="shared" si="27"/>
        <v>0</v>
      </c>
      <c r="U111" s="4">
        <f t="shared" si="27"/>
        <v>0</v>
      </c>
      <c r="V111" s="4">
        <f t="shared" si="27"/>
        <v>0</v>
      </c>
      <c r="W111" s="4">
        <f t="shared" si="27"/>
        <v>0</v>
      </c>
      <c r="X111" s="4">
        <f t="shared" si="27"/>
        <v>0</v>
      </c>
      <c r="Y111" s="4">
        <f t="shared" si="27"/>
        <v>0</v>
      </c>
      <c r="Z111" s="4">
        <f t="shared" si="27"/>
        <v>0</v>
      </c>
      <c r="AA111" s="4">
        <f t="shared" si="27"/>
        <v>0</v>
      </c>
      <c r="AB111" s="4">
        <f t="shared" si="27"/>
        <v>0</v>
      </c>
      <c r="AC111" s="4">
        <f t="shared" si="27"/>
        <v>0</v>
      </c>
      <c r="AD111" s="4">
        <f t="shared" si="27"/>
        <v>0</v>
      </c>
      <c r="AE111" s="4">
        <f t="shared" si="27"/>
        <v>0</v>
      </c>
      <c r="AF111" s="4">
        <f t="shared" si="27"/>
        <v>0</v>
      </c>
      <c r="AG111" s="4">
        <f t="shared" si="27"/>
        <v>0</v>
      </c>
      <c r="AH111" s="4">
        <f t="shared" si="27"/>
        <v>0</v>
      </c>
      <c r="AI111" s="4">
        <f t="shared" si="27"/>
        <v>0</v>
      </c>
      <c r="AJ111" s="4">
        <f t="shared" si="27"/>
        <v>0</v>
      </c>
      <c r="AK111" s="4">
        <f t="shared" si="27"/>
        <v>0</v>
      </c>
      <c r="AL111" s="4">
        <f t="shared" si="27"/>
        <v>0</v>
      </c>
      <c r="AM111" s="4">
        <f t="shared" si="27"/>
        <v>0</v>
      </c>
      <c r="AN111" s="4">
        <f t="shared" si="27"/>
        <v>0</v>
      </c>
      <c r="AO111" s="4">
        <f t="shared" si="27"/>
        <v>0</v>
      </c>
      <c r="AP111" s="4">
        <f t="shared" si="27"/>
        <v>0</v>
      </c>
      <c r="AQ111" s="4">
        <f t="shared" si="27"/>
        <v>0</v>
      </c>
      <c r="AR111" s="4">
        <f t="shared" si="27"/>
        <v>0</v>
      </c>
      <c r="AS111" s="4">
        <f t="shared" si="27"/>
        <v>0</v>
      </c>
      <c r="AT111" s="4">
        <f t="shared" si="27"/>
        <v>0</v>
      </c>
      <c r="AU111" s="4">
        <f t="shared" si="27"/>
        <v>0</v>
      </c>
      <c r="AV111" s="4">
        <f t="shared" si="27"/>
        <v>0</v>
      </c>
    </row>
    <row r="112" spans="2:48" hidden="1" outlineLevel="1" x14ac:dyDescent="0.3">
      <c r="B112" s="127" t="str">
        <f>B30</f>
        <v>PLACEHOLDER</v>
      </c>
      <c r="C112" s="195"/>
      <c r="D112" s="196"/>
      <c r="E112" s="197"/>
      <c r="F112" s="127"/>
      <c r="G112" s="198"/>
      <c r="H112" s="199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 spans="2:48" hidden="1" outlineLevel="1" x14ac:dyDescent="0.3">
      <c r="B113" s="127" t="str">
        <f>B34</f>
        <v>PLACEHOLDER</v>
      </c>
      <c r="C113" s="195"/>
      <c r="D113" s="196"/>
      <c r="E113" s="197"/>
      <c r="F113" s="127"/>
      <c r="G113" s="198"/>
      <c r="H113" s="199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 spans="2:48" collapsed="1" x14ac:dyDescent="0.3">
      <c r="B114" s="127" t="str">
        <f>B41</f>
        <v>Kostnad energi (unntatt drivstoff)</v>
      </c>
      <c r="C114" s="195">
        <f t="shared" ref="C114:C119" si="28">I114+NPV($C$11,J114:AV114)</f>
        <v>0</v>
      </c>
      <c r="D114" s="196">
        <f t="shared" ref="D114:D119" si="29">C114-$C$109</f>
        <v>0</v>
      </c>
      <c r="E114" s="197">
        <f>E42</f>
        <v>0</v>
      </c>
      <c r="F114" s="127"/>
      <c r="G114" s="198">
        <v>3</v>
      </c>
      <c r="H114" s="199"/>
      <c r="I114" s="4">
        <f>I22+I26+I30+I34-I42-I45-I49-I53-I57-I61-I65-I69-I73-I79-I83-I87-I91-I95-I99</f>
        <v>0</v>
      </c>
      <c r="J114" s="4">
        <f t="shared" ref="J114:AV114" si="30">J22+J26+J30+J34-J42-J45-J49-J53-J57-J61-J65-J69-J73-J79-J83-J87-J91-J95-J99</f>
        <v>0</v>
      </c>
      <c r="K114" s="4">
        <f t="shared" si="30"/>
        <v>0</v>
      </c>
      <c r="L114" s="4">
        <f t="shared" si="30"/>
        <v>0</v>
      </c>
      <c r="M114" s="4">
        <f t="shared" si="30"/>
        <v>0</v>
      </c>
      <c r="N114" s="4">
        <f t="shared" si="30"/>
        <v>0</v>
      </c>
      <c r="O114" s="4">
        <f t="shared" si="30"/>
        <v>0</v>
      </c>
      <c r="P114" s="4">
        <f t="shared" si="30"/>
        <v>0</v>
      </c>
      <c r="Q114" s="4">
        <f t="shared" si="30"/>
        <v>0</v>
      </c>
      <c r="R114" s="4">
        <f t="shared" si="30"/>
        <v>0</v>
      </c>
      <c r="S114" s="4">
        <f t="shared" si="30"/>
        <v>0</v>
      </c>
      <c r="T114" s="4">
        <f t="shared" si="30"/>
        <v>0</v>
      </c>
      <c r="U114" s="4">
        <f t="shared" si="30"/>
        <v>0</v>
      </c>
      <c r="V114" s="4">
        <f t="shared" si="30"/>
        <v>0</v>
      </c>
      <c r="W114" s="4">
        <f t="shared" si="30"/>
        <v>0</v>
      </c>
      <c r="X114" s="4">
        <f t="shared" si="30"/>
        <v>0</v>
      </c>
      <c r="Y114" s="4">
        <f t="shared" si="30"/>
        <v>0</v>
      </c>
      <c r="Z114" s="4">
        <f t="shared" si="30"/>
        <v>0</v>
      </c>
      <c r="AA114" s="4">
        <f t="shared" si="30"/>
        <v>0</v>
      </c>
      <c r="AB114" s="4">
        <f t="shared" si="30"/>
        <v>0</v>
      </c>
      <c r="AC114" s="4">
        <f t="shared" si="30"/>
        <v>0</v>
      </c>
      <c r="AD114" s="4">
        <f t="shared" si="30"/>
        <v>0</v>
      </c>
      <c r="AE114" s="4">
        <f t="shared" si="30"/>
        <v>0</v>
      </c>
      <c r="AF114" s="4">
        <f t="shared" si="30"/>
        <v>0</v>
      </c>
      <c r="AG114" s="4">
        <f t="shared" si="30"/>
        <v>0</v>
      </c>
      <c r="AH114" s="4">
        <f t="shared" si="30"/>
        <v>0</v>
      </c>
      <c r="AI114" s="4">
        <f t="shared" si="30"/>
        <v>0</v>
      </c>
      <c r="AJ114" s="4">
        <f t="shared" si="30"/>
        <v>0</v>
      </c>
      <c r="AK114" s="4">
        <f t="shared" si="30"/>
        <v>0</v>
      </c>
      <c r="AL114" s="4">
        <f t="shared" si="30"/>
        <v>0</v>
      </c>
      <c r="AM114" s="4">
        <f t="shared" si="30"/>
        <v>0</v>
      </c>
      <c r="AN114" s="4">
        <f t="shared" si="30"/>
        <v>0</v>
      </c>
      <c r="AO114" s="4">
        <f t="shared" si="30"/>
        <v>0</v>
      </c>
      <c r="AP114" s="4">
        <f t="shared" si="30"/>
        <v>0</v>
      </c>
      <c r="AQ114" s="4">
        <f t="shared" si="30"/>
        <v>0</v>
      </c>
      <c r="AR114" s="4">
        <f t="shared" si="30"/>
        <v>0</v>
      </c>
      <c r="AS114" s="4">
        <f t="shared" si="30"/>
        <v>0</v>
      </c>
      <c r="AT114" s="4">
        <f t="shared" si="30"/>
        <v>0</v>
      </c>
      <c r="AU114" s="4">
        <f t="shared" si="30"/>
        <v>0</v>
      </c>
      <c r="AV114" s="4">
        <f t="shared" si="30"/>
        <v>0</v>
      </c>
    </row>
    <row r="115" spans="2:48" x14ac:dyDescent="0.3">
      <c r="B115" s="127" t="str">
        <f>B45</f>
        <v>Kostnad drivstoff eller råvare (unntatt CO2-avgift)</v>
      </c>
      <c r="C115" s="195">
        <f t="shared" si="28"/>
        <v>0</v>
      </c>
      <c r="D115" s="196">
        <f t="shared" si="29"/>
        <v>0</v>
      </c>
      <c r="E115" s="197">
        <f>E46</f>
        <v>0</v>
      </c>
      <c r="F115" s="127"/>
      <c r="G115" s="198">
        <v>4</v>
      </c>
      <c r="H115" s="199"/>
      <c r="I115" s="4">
        <f>I22+I26+I30+I34-I41-I46-I49-I53-I57-I61-I65-I69-I73-I79-I83-I87-I91-I95-I99</f>
        <v>0</v>
      </c>
      <c r="J115" s="4">
        <f t="shared" ref="J115:AV115" si="31">J22+J26+J30+J34-J41-J46-J49-J53-J57-J61-J65-J69-J73-J79-J83-J87-J91-J95-J99</f>
        <v>0</v>
      </c>
      <c r="K115" s="4">
        <f t="shared" si="31"/>
        <v>0</v>
      </c>
      <c r="L115" s="4">
        <f t="shared" si="31"/>
        <v>0</v>
      </c>
      <c r="M115" s="4">
        <f t="shared" si="31"/>
        <v>0</v>
      </c>
      <c r="N115" s="4">
        <f t="shared" si="31"/>
        <v>0</v>
      </c>
      <c r="O115" s="4">
        <f t="shared" si="31"/>
        <v>0</v>
      </c>
      <c r="P115" s="4">
        <f t="shared" si="31"/>
        <v>0</v>
      </c>
      <c r="Q115" s="4">
        <f t="shared" si="31"/>
        <v>0</v>
      </c>
      <c r="R115" s="4">
        <f t="shared" si="31"/>
        <v>0</v>
      </c>
      <c r="S115" s="4">
        <f t="shared" si="31"/>
        <v>0</v>
      </c>
      <c r="T115" s="4">
        <f t="shared" si="31"/>
        <v>0</v>
      </c>
      <c r="U115" s="4">
        <f t="shared" si="31"/>
        <v>0</v>
      </c>
      <c r="V115" s="4">
        <f t="shared" si="31"/>
        <v>0</v>
      </c>
      <c r="W115" s="4">
        <f t="shared" si="31"/>
        <v>0</v>
      </c>
      <c r="X115" s="4">
        <f t="shared" si="31"/>
        <v>0</v>
      </c>
      <c r="Y115" s="4">
        <f t="shared" si="31"/>
        <v>0</v>
      </c>
      <c r="Z115" s="4">
        <f t="shared" si="31"/>
        <v>0</v>
      </c>
      <c r="AA115" s="4">
        <f t="shared" si="31"/>
        <v>0</v>
      </c>
      <c r="AB115" s="4">
        <f t="shared" si="31"/>
        <v>0</v>
      </c>
      <c r="AC115" s="4">
        <f t="shared" si="31"/>
        <v>0</v>
      </c>
      <c r="AD115" s="4">
        <f t="shared" si="31"/>
        <v>0</v>
      </c>
      <c r="AE115" s="4">
        <f t="shared" si="31"/>
        <v>0</v>
      </c>
      <c r="AF115" s="4">
        <f t="shared" si="31"/>
        <v>0</v>
      </c>
      <c r="AG115" s="4">
        <f t="shared" si="31"/>
        <v>0</v>
      </c>
      <c r="AH115" s="4">
        <f t="shared" si="31"/>
        <v>0</v>
      </c>
      <c r="AI115" s="4">
        <f t="shared" si="31"/>
        <v>0</v>
      </c>
      <c r="AJ115" s="4">
        <f t="shared" si="31"/>
        <v>0</v>
      </c>
      <c r="AK115" s="4">
        <f t="shared" si="31"/>
        <v>0</v>
      </c>
      <c r="AL115" s="4">
        <f t="shared" si="31"/>
        <v>0</v>
      </c>
      <c r="AM115" s="4">
        <f t="shared" si="31"/>
        <v>0</v>
      </c>
      <c r="AN115" s="4">
        <f t="shared" si="31"/>
        <v>0</v>
      </c>
      <c r="AO115" s="4">
        <f t="shared" si="31"/>
        <v>0</v>
      </c>
      <c r="AP115" s="4">
        <f t="shared" si="31"/>
        <v>0</v>
      </c>
      <c r="AQ115" s="4">
        <f t="shared" si="31"/>
        <v>0</v>
      </c>
      <c r="AR115" s="4">
        <f t="shared" si="31"/>
        <v>0</v>
      </c>
      <c r="AS115" s="4">
        <f t="shared" si="31"/>
        <v>0</v>
      </c>
      <c r="AT115" s="4">
        <f t="shared" si="31"/>
        <v>0</v>
      </c>
      <c r="AU115" s="4">
        <f t="shared" si="31"/>
        <v>0</v>
      </c>
      <c r="AV115" s="4">
        <f t="shared" si="31"/>
        <v>0</v>
      </c>
    </row>
    <row r="116" spans="2:48" x14ac:dyDescent="0.3">
      <c r="B116" s="127" t="str">
        <f>B49</f>
        <v>Drifts- og vedlikeholdskostnader</v>
      </c>
      <c r="C116" s="195">
        <f t="shared" si="28"/>
        <v>0</v>
      </c>
      <c r="D116" s="196">
        <f t="shared" si="29"/>
        <v>0</v>
      </c>
      <c r="E116" s="197">
        <f>E50</f>
        <v>0</v>
      </c>
      <c r="F116" s="127"/>
      <c r="G116" s="198">
        <v>5</v>
      </c>
      <c r="H116" s="199"/>
      <c r="I116" s="4">
        <f>I22+I26+I30+I34-I41-I45-I50-I53-I57-I61-I65-I69-I73-I79-I83-I87-I91-I95-I99</f>
        <v>0</v>
      </c>
      <c r="J116" s="4">
        <f t="shared" ref="J116:AV116" si="32">J22+J26+J30+J34-J41-J45-J50-J53-J57-J61-J65-J69-J73-J79-J83-J87-J91-J95-J99</f>
        <v>0</v>
      </c>
      <c r="K116" s="4">
        <f t="shared" si="32"/>
        <v>0</v>
      </c>
      <c r="L116" s="4">
        <f t="shared" si="32"/>
        <v>0</v>
      </c>
      <c r="M116" s="4">
        <f t="shared" si="32"/>
        <v>0</v>
      </c>
      <c r="N116" s="4">
        <f t="shared" si="32"/>
        <v>0</v>
      </c>
      <c r="O116" s="4">
        <f t="shared" si="32"/>
        <v>0</v>
      </c>
      <c r="P116" s="4">
        <f t="shared" si="32"/>
        <v>0</v>
      </c>
      <c r="Q116" s="4">
        <f t="shared" si="32"/>
        <v>0</v>
      </c>
      <c r="R116" s="4">
        <f t="shared" si="32"/>
        <v>0</v>
      </c>
      <c r="S116" s="4">
        <f t="shared" si="32"/>
        <v>0</v>
      </c>
      <c r="T116" s="4">
        <f t="shared" si="32"/>
        <v>0</v>
      </c>
      <c r="U116" s="4">
        <f t="shared" si="32"/>
        <v>0</v>
      </c>
      <c r="V116" s="4">
        <f t="shared" si="32"/>
        <v>0</v>
      </c>
      <c r="W116" s="4">
        <f t="shared" si="32"/>
        <v>0</v>
      </c>
      <c r="X116" s="4">
        <f t="shared" si="32"/>
        <v>0</v>
      </c>
      <c r="Y116" s="4">
        <f t="shared" si="32"/>
        <v>0</v>
      </c>
      <c r="Z116" s="4">
        <f t="shared" si="32"/>
        <v>0</v>
      </c>
      <c r="AA116" s="4">
        <f t="shared" si="32"/>
        <v>0</v>
      </c>
      <c r="AB116" s="4">
        <f t="shared" si="32"/>
        <v>0</v>
      </c>
      <c r="AC116" s="4">
        <f t="shared" si="32"/>
        <v>0</v>
      </c>
      <c r="AD116" s="4">
        <f t="shared" si="32"/>
        <v>0</v>
      </c>
      <c r="AE116" s="4">
        <f t="shared" si="32"/>
        <v>0</v>
      </c>
      <c r="AF116" s="4">
        <f t="shared" si="32"/>
        <v>0</v>
      </c>
      <c r="AG116" s="4">
        <f t="shared" si="32"/>
        <v>0</v>
      </c>
      <c r="AH116" s="4">
        <f t="shared" si="32"/>
        <v>0</v>
      </c>
      <c r="AI116" s="4">
        <f t="shared" si="32"/>
        <v>0</v>
      </c>
      <c r="AJ116" s="4">
        <f t="shared" si="32"/>
        <v>0</v>
      </c>
      <c r="AK116" s="4">
        <f t="shared" si="32"/>
        <v>0</v>
      </c>
      <c r="AL116" s="4">
        <f t="shared" si="32"/>
        <v>0</v>
      </c>
      <c r="AM116" s="4">
        <f t="shared" si="32"/>
        <v>0</v>
      </c>
      <c r="AN116" s="4">
        <f t="shared" si="32"/>
        <v>0</v>
      </c>
      <c r="AO116" s="4">
        <f t="shared" si="32"/>
        <v>0</v>
      </c>
      <c r="AP116" s="4">
        <f t="shared" si="32"/>
        <v>0</v>
      </c>
      <c r="AQ116" s="4">
        <f t="shared" si="32"/>
        <v>0</v>
      </c>
      <c r="AR116" s="4">
        <f t="shared" si="32"/>
        <v>0</v>
      </c>
      <c r="AS116" s="4">
        <f t="shared" si="32"/>
        <v>0</v>
      </c>
      <c r="AT116" s="4">
        <f t="shared" si="32"/>
        <v>0</v>
      </c>
      <c r="AU116" s="4">
        <f t="shared" si="32"/>
        <v>0</v>
      </c>
      <c r="AV116" s="4">
        <f t="shared" si="32"/>
        <v>0</v>
      </c>
    </row>
    <row r="117" spans="2:48" x14ac:dyDescent="0.3">
      <c r="B117" s="127" t="str">
        <f>B53</f>
        <v>Personalkostnader</v>
      </c>
      <c r="C117" s="195">
        <f t="shared" si="28"/>
        <v>0</v>
      </c>
      <c r="D117" s="196">
        <f t="shared" si="29"/>
        <v>0</v>
      </c>
      <c r="E117" s="197">
        <f>E54</f>
        <v>0</v>
      </c>
      <c r="F117" s="127"/>
      <c r="G117" s="198">
        <v>6</v>
      </c>
      <c r="H117" s="199"/>
      <c r="I117" s="4">
        <f>I22+I26+I30+I34-I41-I45-I49-I54-I57-I61-I65-I69-I73-I79-I83-I87-I91-I95-I99</f>
        <v>0</v>
      </c>
      <c r="J117" s="4">
        <f t="shared" ref="J117:AV117" si="33">J22+J26+J30+J34-J41-J45-J49-J54-J57-J61-J65-J69-J73-J79-J83-J87-J91-J95-J99</f>
        <v>0</v>
      </c>
      <c r="K117" s="4">
        <f t="shared" si="33"/>
        <v>0</v>
      </c>
      <c r="L117" s="4">
        <f t="shared" si="33"/>
        <v>0</v>
      </c>
      <c r="M117" s="4">
        <f t="shared" si="33"/>
        <v>0</v>
      </c>
      <c r="N117" s="4">
        <f t="shared" si="33"/>
        <v>0</v>
      </c>
      <c r="O117" s="4">
        <f t="shared" si="33"/>
        <v>0</v>
      </c>
      <c r="P117" s="4">
        <f t="shared" si="33"/>
        <v>0</v>
      </c>
      <c r="Q117" s="4">
        <f t="shared" si="33"/>
        <v>0</v>
      </c>
      <c r="R117" s="4">
        <f t="shared" si="33"/>
        <v>0</v>
      </c>
      <c r="S117" s="4">
        <f t="shared" si="33"/>
        <v>0</v>
      </c>
      <c r="T117" s="4">
        <f t="shared" si="33"/>
        <v>0</v>
      </c>
      <c r="U117" s="4">
        <f t="shared" si="33"/>
        <v>0</v>
      </c>
      <c r="V117" s="4">
        <f t="shared" si="33"/>
        <v>0</v>
      </c>
      <c r="W117" s="4">
        <f t="shared" si="33"/>
        <v>0</v>
      </c>
      <c r="X117" s="4">
        <f t="shared" si="33"/>
        <v>0</v>
      </c>
      <c r="Y117" s="4">
        <f t="shared" si="33"/>
        <v>0</v>
      </c>
      <c r="Z117" s="4">
        <f t="shared" si="33"/>
        <v>0</v>
      </c>
      <c r="AA117" s="4">
        <f t="shared" si="33"/>
        <v>0</v>
      </c>
      <c r="AB117" s="4">
        <f t="shared" si="33"/>
        <v>0</v>
      </c>
      <c r="AC117" s="4">
        <f t="shared" si="33"/>
        <v>0</v>
      </c>
      <c r="AD117" s="4">
        <f t="shared" si="33"/>
        <v>0</v>
      </c>
      <c r="AE117" s="4">
        <f t="shared" si="33"/>
        <v>0</v>
      </c>
      <c r="AF117" s="4">
        <f t="shared" si="33"/>
        <v>0</v>
      </c>
      <c r="AG117" s="4">
        <f t="shared" si="33"/>
        <v>0</v>
      </c>
      <c r="AH117" s="4">
        <f t="shared" si="33"/>
        <v>0</v>
      </c>
      <c r="AI117" s="4">
        <f t="shared" si="33"/>
        <v>0</v>
      </c>
      <c r="AJ117" s="4">
        <f t="shared" si="33"/>
        <v>0</v>
      </c>
      <c r="AK117" s="4">
        <f t="shared" si="33"/>
        <v>0</v>
      </c>
      <c r="AL117" s="4">
        <f t="shared" si="33"/>
        <v>0</v>
      </c>
      <c r="AM117" s="4">
        <f t="shared" si="33"/>
        <v>0</v>
      </c>
      <c r="AN117" s="4">
        <f t="shared" si="33"/>
        <v>0</v>
      </c>
      <c r="AO117" s="4">
        <f t="shared" si="33"/>
        <v>0</v>
      </c>
      <c r="AP117" s="4">
        <f t="shared" si="33"/>
        <v>0</v>
      </c>
      <c r="AQ117" s="4">
        <f t="shared" si="33"/>
        <v>0</v>
      </c>
      <c r="AR117" s="4">
        <f t="shared" si="33"/>
        <v>0</v>
      </c>
      <c r="AS117" s="4">
        <f t="shared" si="33"/>
        <v>0</v>
      </c>
      <c r="AT117" s="4">
        <f t="shared" si="33"/>
        <v>0</v>
      </c>
      <c r="AU117" s="4">
        <f t="shared" si="33"/>
        <v>0</v>
      </c>
      <c r="AV117" s="4">
        <f t="shared" si="33"/>
        <v>0</v>
      </c>
    </row>
    <row r="118" spans="2:48" x14ac:dyDescent="0.3">
      <c r="B118" s="127" t="str">
        <f>B57</f>
        <v>CO2-avgift/-kvoter</v>
      </c>
      <c r="C118" s="195">
        <f t="shared" si="28"/>
        <v>0</v>
      </c>
      <c r="D118" s="196">
        <f t="shared" si="29"/>
        <v>0</v>
      </c>
      <c r="E118" s="197">
        <f>E58</f>
        <v>0</v>
      </c>
      <c r="F118" s="127"/>
      <c r="G118" s="198">
        <v>7</v>
      </c>
      <c r="H118" s="199"/>
      <c r="I118" s="4">
        <f>I22+I26+I30+I34-I41-I45-I49-I53-I58-I61-I65-I69-I73-I79-I83-I87-I91-I95-I99</f>
        <v>0</v>
      </c>
      <c r="J118" s="4">
        <f t="shared" ref="J118:AV118" si="34">J22+J26+J30+J34-J41-J45-J49-J53-J58-J61-J65-J69-J73-J79-J83-J87-J91-J95-J99</f>
        <v>0</v>
      </c>
      <c r="K118" s="4">
        <f t="shared" si="34"/>
        <v>0</v>
      </c>
      <c r="L118" s="4">
        <f>L22+L26+L30+L34-L41-L45-L49-L53-L58-L61-L65-L69-L73-L79-L83-L87-L91-L95-L99</f>
        <v>0</v>
      </c>
      <c r="M118" s="4">
        <f t="shared" si="34"/>
        <v>0</v>
      </c>
      <c r="N118" s="4">
        <f t="shared" si="34"/>
        <v>0</v>
      </c>
      <c r="O118" s="4">
        <f t="shared" si="34"/>
        <v>0</v>
      </c>
      <c r="P118" s="4">
        <f t="shared" si="34"/>
        <v>0</v>
      </c>
      <c r="Q118" s="4">
        <f t="shared" si="34"/>
        <v>0</v>
      </c>
      <c r="R118" s="4">
        <f t="shared" si="34"/>
        <v>0</v>
      </c>
      <c r="S118" s="4">
        <f t="shared" si="34"/>
        <v>0</v>
      </c>
      <c r="T118" s="4">
        <f t="shared" si="34"/>
        <v>0</v>
      </c>
      <c r="U118" s="4">
        <f t="shared" si="34"/>
        <v>0</v>
      </c>
      <c r="V118" s="4">
        <f t="shared" si="34"/>
        <v>0</v>
      </c>
      <c r="W118" s="4">
        <f t="shared" si="34"/>
        <v>0</v>
      </c>
      <c r="X118" s="4">
        <f t="shared" si="34"/>
        <v>0</v>
      </c>
      <c r="Y118" s="4">
        <f t="shared" si="34"/>
        <v>0</v>
      </c>
      <c r="Z118" s="4">
        <f t="shared" si="34"/>
        <v>0</v>
      </c>
      <c r="AA118" s="4">
        <f t="shared" si="34"/>
        <v>0</v>
      </c>
      <c r="AB118" s="4">
        <f t="shared" si="34"/>
        <v>0</v>
      </c>
      <c r="AC118" s="4">
        <f t="shared" si="34"/>
        <v>0</v>
      </c>
      <c r="AD118" s="4">
        <f t="shared" si="34"/>
        <v>0</v>
      </c>
      <c r="AE118" s="4">
        <f t="shared" si="34"/>
        <v>0</v>
      </c>
      <c r="AF118" s="4">
        <f t="shared" si="34"/>
        <v>0</v>
      </c>
      <c r="AG118" s="4">
        <f t="shared" si="34"/>
        <v>0</v>
      </c>
      <c r="AH118" s="4">
        <f t="shared" si="34"/>
        <v>0</v>
      </c>
      <c r="AI118" s="4">
        <f t="shared" si="34"/>
        <v>0</v>
      </c>
      <c r="AJ118" s="4">
        <f t="shared" si="34"/>
        <v>0</v>
      </c>
      <c r="AK118" s="4">
        <f t="shared" si="34"/>
        <v>0</v>
      </c>
      <c r="AL118" s="4">
        <f t="shared" si="34"/>
        <v>0</v>
      </c>
      <c r="AM118" s="4">
        <f t="shared" si="34"/>
        <v>0</v>
      </c>
      <c r="AN118" s="4">
        <f t="shared" si="34"/>
        <v>0</v>
      </c>
      <c r="AO118" s="4">
        <f t="shared" si="34"/>
        <v>0</v>
      </c>
      <c r="AP118" s="4">
        <f t="shared" si="34"/>
        <v>0</v>
      </c>
      <c r="AQ118" s="4">
        <f t="shared" si="34"/>
        <v>0</v>
      </c>
      <c r="AR118" s="4">
        <f t="shared" si="34"/>
        <v>0</v>
      </c>
      <c r="AS118" s="4">
        <f t="shared" si="34"/>
        <v>0</v>
      </c>
      <c r="AT118" s="4">
        <f t="shared" si="34"/>
        <v>0</v>
      </c>
      <c r="AU118" s="4">
        <f t="shared" si="34"/>
        <v>0</v>
      </c>
      <c r="AV118" s="4">
        <f t="shared" si="34"/>
        <v>0</v>
      </c>
    </row>
    <row r="119" spans="2:48" x14ac:dyDescent="0.3">
      <c r="B119" s="127" t="str">
        <f>B61</f>
        <v>Andre driftskostnader</v>
      </c>
      <c r="C119" s="195">
        <f t="shared" si="28"/>
        <v>0</v>
      </c>
      <c r="D119" s="196">
        <f t="shared" si="29"/>
        <v>0</v>
      </c>
      <c r="E119" s="197">
        <f>E62</f>
        <v>0</v>
      </c>
      <c r="F119" s="127"/>
      <c r="G119" s="198">
        <v>8</v>
      </c>
      <c r="H119" s="199"/>
      <c r="I119" s="4">
        <f>I22+I26+I30+I34-I41-I45-I49-I53-I57-I62-I65-I69-I73-I79-I83-I87-I91-I95-I99</f>
        <v>0</v>
      </c>
      <c r="J119" s="4">
        <f t="shared" ref="J119:AV119" si="35">J22+J26+J30+J34-J41-J45-J49-J53-J57-J62-J65-J69-J73-J79-J83-J87-J91-J95-J99</f>
        <v>0</v>
      </c>
      <c r="K119" s="4">
        <f t="shared" si="35"/>
        <v>0</v>
      </c>
      <c r="L119" s="4">
        <f t="shared" si="35"/>
        <v>0</v>
      </c>
      <c r="M119" s="4">
        <f t="shared" si="35"/>
        <v>0</v>
      </c>
      <c r="N119" s="4">
        <f t="shared" si="35"/>
        <v>0</v>
      </c>
      <c r="O119" s="4">
        <f t="shared" si="35"/>
        <v>0</v>
      </c>
      <c r="P119" s="4">
        <f t="shared" si="35"/>
        <v>0</v>
      </c>
      <c r="Q119" s="4">
        <f t="shared" si="35"/>
        <v>0</v>
      </c>
      <c r="R119" s="4">
        <f t="shared" si="35"/>
        <v>0</v>
      </c>
      <c r="S119" s="4">
        <f t="shared" si="35"/>
        <v>0</v>
      </c>
      <c r="T119" s="4">
        <f t="shared" si="35"/>
        <v>0</v>
      </c>
      <c r="U119" s="4">
        <f t="shared" si="35"/>
        <v>0</v>
      </c>
      <c r="V119" s="4">
        <f t="shared" si="35"/>
        <v>0</v>
      </c>
      <c r="W119" s="4">
        <f t="shared" si="35"/>
        <v>0</v>
      </c>
      <c r="X119" s="4">
        <f t="shared" si="35"/>
        <v>0</v>
      </c>
      <c r="Y119" s="4">
        <f t="shared" si="35"/>
        <v>0</v>
      </c>
      <c r="Z119" s="4">
        <f t="shared" si="35"/>
        <v>0</v>
      </c>
      <c r="AA119" s="4">
        <f t="shared" si="35"/>
        <v>0</v>
      </c>
      <c r="AB119" s="4">
        <f t="shared" si="35"/>
        <v>0</v>
      </c>
      <c r="AC119" s="4">
        <f t="shared" si="35"/>
        <v>0</v>
      </c>
      <c r="AD119" s="4">
        <f t="shared" si="35"/>
        <v>0</v>
      </c>
      <c r="AE119" s="4">
        <f t="shared" si="35"/>
        <v>0</v>
      </c>
      <c r="AF119" s="4">
        <f t="shared" si="35"/>
        <v>0</v>
      </c>
      <c r="AG119" s="4">
        <f t="shared" si="35"/>
        <v>0</v>
      </c>
      <c r="AH119" s="4">
        <f t="shared" si="35"/>
        <v>0</v>
      </c>
      <c r="AI119" s="4">
        <f t="shared" si="35"/>
        <v>0</v>
      </c>
      <c r="AJ119" s="4">
        <f t="shared" si="35"/>
        <v>0</v>
      </c>
      <c r="AK119" s="4">
        <f t="shared" si="35"/>
        <v>0</v>
      </c>
      <c r="AL119" s="4">
        <f t="shared" si="35"/>
        <v>0</v>
      </c>
      <c r="AM119" s="4">
        <f t="shared" si="35"/>
        <v>0</v>
      </c>
      <c r="AN119" s="4">
        <f t="shared" si="35"/>
        <v>0</v>
      </c>
      <c r="AO119" s="4">
        <f t="shared" si="35"/>
        <v>0</v>
      </c>
      <c r="AP119" s="4">
        <f t="shared" si="35"/>
        <v>0</v>
      </c>
      <c r="AQ119" s="4">
        <f t="shared" si="35"/>
        <v>0</v>
      </c>
      <c r="AR119" s="4">
        <f t="shared" si="35"/>
        <v>0</v>
      </c>
      <c r="AS119" s="4">
        <f t="shared" si="35"/>
        <v>0</v>
      </c>
      <c r="AT119" s="4">
        <f t="shared" si="35"/>
        <v>0</v>
      </c>
      <c r="AU119" s="4">
        <f t="shared" si="35"/>
        <v>0</v>
      </c>
      <c r="AV119" s="4">
        <f t="shared" si="35"/>
        <v>0</v>
      </c>
    </row>
    <row r="120" spans="2:48" hidden="1" outlineLevel="1" x14ac:dyDescent="0.3">
      <c r="B120" s="127" t="str">
        <f>B65</f>
        <v>PLACEHOLDER</v>
      </c>
      <c r="C120" s="195"/>
      <c r="D120" s="196"/>
      <c r="E120" s="197"/>
      <c r="F120" s="127"/>
      <c r="G120" s="198"/>
      <c r="H120" s="199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</row>
    <row r="121" spans="2:48" hidden="1" outlineLevel="1" x14ac:dyDescent="0.3">
      <c r="B121" s="127" t="str">
        <f>B69</f>
        <v>PLACEHOLDER</v>
      </c>
      <c r="C121" s="195"/>
      <c r="D121" s="196"/>
      <c r="E121" s="197"/>
      <c r="F121" s="127"/>
      <c r="G121" s="198"/>
      <c r="H121" s="199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</row>
    <row r="122" spans="2:48" hidden="1" outlineLevel="1" x14ac:dyDescent="0.3">
      <c r="B122" s="127" t="str">
        <f>B95</f>
        <v>PLACEHOLDER</v>
      </c>
      <c r="C122" s="195"/>
      <c r="D122" s="196"/>
      <c r="E122" s="197"/>
      <c r="F122" s="127"/>
      <c r="G122" s="198"/>
      <c r="H122" s="199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</row>
    <row r="123" spans="2:48" collapsed="1" x14ac:dyDescent="0.3">
      <c r="B123" s="127" t="str">
        <f>B79</f>
        <v>Maskiner, utstyr og materialer</v>
      </c>
      <c r="C123" s="195">
        <f>I123+NPV($C$11,J123:AV123)</f>
        <v>0</v>
      </c>
      <c r="D123" s="196">
        <f>C123-$C$109</f>
        <v>0</v>
      </c>
      <c r="E123" s="197">
        <f>E80</f>
        <v>0</v>
      </c>
      <c r="F123" s="127"/>
      <c r="G123" s="198">
        <v>9</v>
      </c>
      <c r="H123" s="199"/>
      <c r="I123" s="4">
        <f>I22+I26+I30+I34-I41-I45-I49-I53-I57-I61-I65-I69-I73-I80-I83-I87-I91-I95-I99</f>
        <v>0</v>
      </c>
      <c r="J123" s="4">
        <f t="shared" ref="J123:AV123" si="36">J22+J26+J30+J34-J41-J45-J49-J53-J57-J61-J65-J69-J73-J80-J83-J87-J91-J95-J99</f>
        <v>0</v>
      </c>
      <c r="K123" s="4">
        <f t="shared" si="36"/>
        <v>0</v>
      </c>
      <c r="L123" s="4">
        <f t="shared" si="36"/>
        <v>0</v>
      </c>
      <c r="M123" s="4">
        <f t="shared" si="36"/>
        <v>0</v>
      </c>
      <c r="N123" s="4">
        <f t="shared" si="36"/>
        <v>0</v>
      </c>
      <c r="O123" s="4">
        <f t="shared" si="36"/>
        <v>0</v>
      </c>
      <c r="P123" s="4">
        <f t="shared" si="36"/>
        <v>0</v>
      </c>
      <c r="Q123" s="4">
        <f t="shared" si="36"/>
        <v>0</v>
      </c>
      <c r="R123" s="4">
        <f t="shared" si="36"/>
        <v>0</v>
      </c>
      <c r="S123" s="4">
        <f t="shared" si="36"/>
        <v>0</v>
      </c>
      <c r="T123" s="4">
        <f t="shared" si="36"/>
        <v>0</v>
      </c>
      <c r="U123" s="4">
        <f t="shared" si="36"/>
        <v>0</v>
      </c>
      <c r="V123" s="4">
        <f t="shared" si="36"/>
        <v>0</v>
      </c>
      <c r="W123" s="4">
        <f t="shared" si="36"/>
        <v>0</v>
      </c>
      <c r="X123" s="4">
        <f t="shared" si="36"/>
        <v>0</v>
      </c>
      <c r="Y123" s="4">
        <f t="shared" si="36"/>
        <v>0</v>
      </c>
      <c r="Z123" s="4">
        <f t="shared" si="36"/>
        <v>0</v>
      </c>
      <c r="AA123" s="4">
        <f t="shared" si="36"/>
        <v>0</v>
      </c>
      <c r="AB123" s="4">
        <f t="shared" si="36"/>
        <v>0</v>
      </c>
      <c r="AC123" s="4">
        <f t="shared" si="36"/>
        <v>0</v>
      </c>
      <c r="AD123" s="4">
        <f t="shared" si="36"/>
        <v>0</v>
      </c>
      <c r="AE123" s="4">
        <f t="shared" si="36"/>
        <v>0</v>
      </c>
      <c r="AF123" s="4">
        <f t="shared" si="36"/>
        <v>0</v>
      </c>
      <c r="AG123" s="4">
        <f t="shared" si="36"/>
        <v>0</v>
      </c>
      <c r="AH123" s="4">
        <f t="shared" si="36"/>
        <v>0</v>
      </c>
      <c r="AI123" s="4">
        <f t="shared" si="36"/>
        <v>0</v>
      </c>
      <c r="AJ123" s="4">
        <f t="shared" si="36"/>
        <v>0</v>
      </c>
      <c r="AK123" s="4">
        <f t="shared" si="36"/>
        <v>0</v>
      </c>
      <c r="AL123" s="4">
        <f t="shared" si="36"/>
        <v>0</v>
      </c>
      <c r="AM123" s="4">
        <f t="shared" si="36"/>
        <v>0</v>
      </c>
      <c r="AN123" s="4">
        <f t="shared" si="36"/>
        <v>0</v>
      </c>
      <c r="AO123" s="4">
        <f t="shared" si="36"/>
        <v>0</v>
      </c>
      <c r="AP123" s="4">
        <f t="shared" si="36"/>
        <v>0</v>
      </c>
      <c r="AQ123" s="4">
        <f t="shared" si="36"/>
        <v>0</v>
      </c>
      <c r="AR123" s="4">
        <f t="shared" si="36"/>
        <v>0</v>
      </c>
      <c r="AS123" s="4">
        <f t="shared" si="36"/>
        <v>0</v>
      </c>
      <c r="AT123" s="4">
        <f t="shared" si="36"/>
        <v>0</v>
      </c>
      <c r="AU123" s="4">
        <f t="shared" si="36"/>
        <v>0</v>
      </c>
      <c r="AV123" s="4">
        <f t="shared" si="36"/>
        <v>0</v>
      </c>
    </row>
    <row r="124" spans="2:48" x14ac:dyDescent="0.3">
      <c r="B124" s="127" t="str">
        <f>B83</f>
        <v>Innkjøp av tjenester</v>
      </c>
      <c r="C124" s="195">
        <f>I124+NPV($C$11,J124:AV124)</f>
        <v>0</v>
      </c>
      <c r="D124" s="196">
        <f>C124-$C$109</f>
        <v>0</v>
      </c>
      <c r="E124" s="197">
        <f>E84</f>
        <v>0</v>
      </c>
      <c r="F124" s="127"/>
      <c r="G124" s="198">
        <v>10</v>
      </c>
      <c r="H124" s="199"/>
      <c r="I124" s="4">
        <f>I22+I26+I30+I34-I41-I45-I49-I53-I57-I61-I65-I69-I73-I79-I84-I87-I91-I95-I99</f>
        <v>0</v>
      </c>
      <c r="J124" s="4">
        <f t="shared" ref="J124:AV124" si="37">J22+J26+J30+J34-J41-J45-J49-J53-J57-J61-J65-J69-J73-J79-J84-J87-J91-J95-J99</f>
        <v>0</v>
      </c>
      <c r="K124" s="4">
        <f t="shared" si="37"/>
        <v>0</v>
      </c>
      <c r="L124" s="4">
        <f t="shared" si="37"/>
        <v>0</v>
      </c>
      <c r="M124" s="4">
        <f t="shared" si="37"/>
        <v>0</v>
      </c>
      <c r="N124" s="4">
        <f t="shared" si="37"/>
        <v>0</v>
      </c>
      <c r="O124" s="4">
        <f t="shared" si="37"/>
        <v>0</v>
      </c>
      <c r="P124" s="4">
        <f t="shared" si="37"/>
        <v>0</v>
      </c>
      <c r="Q124" s="4">
        <f t="shared" si="37"/>
        <v>0</v>
      </c>
      <c r="R124" s="4">
        <f t="shared" si="37"/>
        <v>0</v>
      </c>
      <c r="S124" s="4">
        <f t="shared" si="37"/>
        <v>0</v>
      </c>
      <c r="T124" s="4">
        <f t="shared" si="37"/>
        <v>0</v>
      </c>
      <c r="U124" s="4">
        <f t="shared" si="37"/>
        <v>0</v>
      </c>
      <c r="V124" s="4">
        <f t="shared" si="37"/>
        <v>0</v>
      </c>
      <c r="W124" s="4">
        <f t="shared" si="37"/>
        <v>0</v>
      </c>
      <c r="X124" s="4">
        <f t="shared" si="37"/>
        <v>0</v>
      </c>
      <c r="Y124" s="4">
        <f t="shared" si="37"/>
        <v>0</v>
      </c>
      <c r="Z124" s="4">
        <f t="shared" si="37"/>
        <v>0</v>
      </c>
      <c r="AA124" s="4">
        <f t="shared" si="37"/>
        <v>0</v>
      </c>
      <c r="AB124" s="4">
        <f t="shared" si="37"/>
        <v>0</v>
      </c>
      <c r="AC124" s="4">
        <f t="shared" si="37"/>
        <v>0</v>
      </c>
      <c r="AD124" s="4">
        <f t="shared" si="37"/>
        <v>0</v>
      </c>
      <c r="AE124" s="4">
        <f t="shared" si="37"/>
        <v>0</v>
      </c>
      <c r="AF124" s="4">
        <f t="shared" si="37"/>
        <v>0</v>
      </c>
      <c r="AG124" s="4">
        <f t="shared" si="37"/>
        <v>0</v>
      </c>
      <c r="AH124" s="4">
        <f t="shared" si="37"/>
        <v>0</v>
      </c>
      <c r="AI124" s="4">
        <f t="shared" si="37"/>
        <v>0</v>
      </c>
      <c r="AJ124" s="4">
        <f t="shared" si="37"/>
        <v>0</v>
      </c>
      <c r="AK124" s="4">
        <f t="shared" si="37"/>
        <v>0</v>
      </c>
      <c r="AL124" s="4">
        <f t="shared" si="37"/>
        <v>0</v>
      </c>
      <c r="AM124" s="4">
        <f t="shared" si="37"/>
        <v>0</v>
      </c>
      <c r="AN124" s="4">
        <f t="shared" si="37"/>
        <v>0</v>
      </c>
      <c r="AO124" s="4">
        <f t="shared" si="37"/>
        <v>0</v>
      </c>
      <c r="AP124" s="4">
        <f t="shared" si="37"/>
        <v>0</v>
      </c>
      <c r="AQ124" s="4">
        <f t="shared" si="37"/>
        <v>0</v>
      </c>
      <c r="AR124" s="4">
        <f t="shared" si="37"/>
        <v>0</v>
      </c>
      <c r="AS124" s="4">
        <f t="shared" si="37"/>
        <v>0</v>
      </c>
      <c r="AT124" s="4">
        <f t="shared" si="37"/>
        <v>0</v>
      </c>
      <c r="AU124" s="4">
        <f t="shared" si="37"/>
        <v>0</v>
      </c>
      <c r="AV124" s="4">
        <f t="shared" si="37"/>
        <v>0</v>
      </c>
    </row>
    <row r="125" spans="2:48" x14ac:dyDescent="0.3">
      <c r="B125" s="127" t="str">
        <f>B87</f>
        <v>Egne personalkostnader</v>
      </c>
      <c r="C125" s="195">
        <f>I125+NPV($C$11,J125:AV125)</f>
        <v>0</v>
      </c>
      <c r="D125" s="196">
        <f>C125-$C$109</f>
        <v>0</v>
      </c>
      <c r="E125" s="197">
        <f>E88</f>
        <v>0</v>
      </c>
      <c r="F125" s="127"/>
      <c r="G125" s="198">
        <v>11</v>
      </c>
      <c r="H125" s="199"/>
      <c r="I125" s="4">
        <f>I22+I26+I30+I34-I41-I45-I49-I53-I57-I61-I65-I69-I73-I79-I83-I88-I91-I95-I99</f>
        <v>0</v>
      </c>
      <c r="J125" s="4">
        <f t="shared" ref="J125:AV125" si="38">J22+J26+J30+J34-J41-J45-J49-J53-J57-J61-J65-J69-J73-J79-J83-J88-J91-J95-J99</f>
        <v>0</v>
      </c>
      <c r="K125" s="4">
        <f t="shared" si="38"/>
        <v>0</v>
      </c>
      <c r="L125" s="4">
        <f t="shared" si="38"/>
        <v>0</v>
      </c>
      <c r="M125" s="4">
        <f t="shared" si="38"/>
        <v>0</v>
      </c>
      <c r="N125" s="4">
        <f t="shared" si="38"/>
        <v>0</v>
      </c>
      <c r="O125" s="4">
        <f t="shared" si="38"/>
        <v>0</v>
      </c>
      <c r="P125" s="4">
        <f t="shared" si="38"/>
        <v>0</v>
      </c>
      <c r="Q125" s="4">
        <f t="shared" si="38"/>
        <v>0</v>
      </c>
      <c r="R125" s="4">
        <f t="shared" si="38"/>
        <v>0</v>
      </c>
      <c r="S125" s="4">
        <f t="shared" si="38"/>
        <v>0</v>
      </c>
      <c r="T125" s="4">
        <f t="shared" si="38"/>
        <v>0</v>
      </c>
      <c r="U125" s="4">
        <f t="shared" si="38"/>
        <v>0</v>
      </c>
      <c r="V125" s="4">
        <f t="shared" si="38"/>
        <v>0</v>
      </c>
      <c r="W125" s="4">
        <f t="shared" si="38"/>
        <v>0</v>
      </c>
      <c r="X125" s="4">
        <f t="shared" si="38"/>
        <v>0</v>
      </c>
      <c r="Y125" s="4">
        <f t="shared" si="38"/>
        <v>0</v>
      </c>
      <c r="Z125" s="4">
        <f t="shared" si="38"/>
        <v>0</v>
      </c>
      <c r="AA125" s="4">
        <f t="shared" si="38"/>
        <v>0</v>
      </c>
      <c r="AB125" s="4">
        <f t="shared" si="38"/>
        <v>0</v>
      </c>
      <c r="AC125" s="4">
        <f t="shared" si="38"/>
        <v>0</v>
      </c>
      <c r="AD125" s="4">
        <f t="shared" si="38"/>
        <v>0</v>
      </c>
      <c r="AE125" s="4">
        <f t="shared" si="38"/>
        <v>0</v>
      </c>
      <c r="AF125" s="4">
        <f t="shared" si="38"/>
        <v>0</v>
      </c>
      <c r="AG125" s="4">
        <f t="shared" si="38"/>
        <v>0</v>
      </c>
      <c r="AH125" s="4">
        <f t="shared" si="38"/>
        <v>0</v>
      </c>
      <c r="AI125" s="4">
        <f t="shared" si="38"/>
        <v>0</v>
      </c>
      <c r="AJ125" s="4">
        <f t="shared" si="38"/>
        <v>0</v>
      </c>
      <c r="AK125" s="4">
        <f t="shared" si="38"/>
        <v>0</v>
      </c>
      <c r="AL125" s="4">
        <f t="shared" si="38"/>
        <v>0</v>
      </c>
      <c r="AM125" s="4">
        <f t="shared" si="38"/>
        <v>0</v>
      </c>
      <c r="AN125" s="4">
        <f t="shared" si="38"/>
        <v>0</v>
      </c>
      <c r="AO125" s="4">
        <f t="shared" si="38"/>
        <v>0</v>
      </c>
      <c r="AP125" s="4">
        <f t="shared" si="38"/>
        <v>0</v>
      </c>
      <c r="AQ125" s="4">
        <f t="shared" si="38"/>
        <v>0</v>
      </c>
      <c r="AR125" s="4">
        <f t="shared" si="38"/>
        <v>0</v>
      </c>
      <c r="AS125" s="4">
        <f t="shared" si="38"/>
        <v>0</v>
      </c>
      <c r="AT125" s="4">
        <f t="shared" si="38"/>
        <v>0</v>
      </c>
      <c r="AU125" s="4">
        <f t="shared" si="38"/>
        <v>0</v>
      </c>
      <c r="AV125" s="4">
        <f t="shared" si="38"/>
        <v>0</v>
      </c>
    </row>
    <row r="126" spans="2:48" x14ac:dyDescent="0.3">
      <c r="B126" s="127" t="str">
        <f>B91</f>
        <v>Andre investeringskostnader</v>
      </c>
      <c r="C126" s="195">
        <f>I126+NPV($C$11,J126:AV126)</f>
        <v>0</v>
      </c>
      <c r="D126" s="196">
        <f>C126-$C$109</f>
        <v>0</v>
      </c>
      <c r="E126" s="197">
        <f>E92</f>
        <v>0</v>
      </c>
      <c r="F126" s="127"/>
      <c r="G126" s="198">
        <v>12</v>
      </c>
      <c r="H126" s="199"/>
      <c r="I126" s="4">
        <f>I22+I26+I30+I34-I41-I45-I49-I53-I57-I61-I65-I69-I73-I79-I83-I87-I92-I95-I99</f>
        <v>0</v>
      </c>
      <c r="J126" s="4">
        <f t="shared" ref="J126:AV126" si="39">J22+J26+J30+J34-J41-J45-J49-J53-J57-J61-J65-J69-J73-J79-J83-J87-J92-J95-J99</f>
        <v>0</v>
      </c>
      <c r="K126" s="4">
        <f t="shared" si="39"/>
        <v>0</v>
      </c>
      <c r="L126" s="4">
        <f t="shared" si="39"/>
        <v>0</v>
      </c>
      <c r="M126" s="4">
        <f t="shared" si="39"/>
        <v>0</v>
      </c>
      <c r="N126" s="4">
        <f t="shared" si="39"/>
        <v>0</v>
      </c>
      <c r="O126" s="4">
        <f t="shared" si="39"/>
        <v>0</v>
      </c>
      <c r="P126" s="4">
        <f t="shared" si="39"/>
        <v>0</v>
      </c>
      <c r="Q126" s="4">
        <f t="shared" si="39"/>
        <v>0</v>
      </c>
      <c r="R126" s="4">
        <f t="shared" si="39"/>
        <v>0</v>
      </c>
      <c r="S126" s="4">
        <f t="shared" si="39"/>
        <v>0</v>
      </c>
      <c r="T126" s="4">
        <f t="shared" si="39"/>
        <v>0</v>
      </c>
      <c r="U126" s="4">
        <f t="shared" si="39"/>
        <v>0</v>
      </c>
      <c r="V126" s="4">
        <f t="shared" si="39"/>
        <v>0</v>
      </c>
      <c r="W126" s="4">
        <f t="shared" si="39"/>
        <v>0</v>
      </c>
      <c r="X126" s="4">
        <f t="shared" si="39"/>
        <v>0</v>
      </c>
      <c r="Y126" s="4">
        <f t="shared" si="39"/>
        <v>0</v>
      </c>
      <c r="Z126" s="4">
        <f t="shared" si="39"/>
        <v>0</v>
      </c>
      <c r="AA126" s="4">
        <f t="shared" si="39"/>
        <v>0</v>
      </c>
      <c r="AB126" s="4">
        <f t="shared" si="39"/>
        <v>0</v>
      </c>
      <c r="AC126" s="4">
        <f t="shared" si="39"/>
        <v>0</v>
      </c>
      <c r="AD126" s="4">
        <f t="shared" si="39"/>
        <v>0</v>
      </c>
      <c r="AE126" s="4">
        <f t="shared" si="39"/>
        <v>0</v>
      </c>
      <c r="AF126" s="4">
        <f t="shared" si="39"/>
        <v>0</v>
      </c>
      <c r="AG126" s="4">
        <f t="shared" si="39"/>
        <v>0</v>
      </c>
      <c r="AH126" s="4">
        <f t="shared" si="39"/>
        <v>0</v>
      </c>
      <c r="AI126" s="4">
        <f t="shared" si="39"/>
        <v>0</v>
      </c>
      <c r="AJ126" s="4">
        <f t="shared" si="39"/>
        <v>0</v>
      </c>
      <c r="AK126" s="4">
        <f t="shared" si="39"/>
        <v>0</v>
      </c>
      <c r="AL126" s="4">
        <f t="shared" si="39"/>
        <v>0</v>
      </c>
      <c r="AM126" s="4">
        <f t="shared" si="39"/>
        <v>0</v>
      </c>
      <c r="AN126" s="4">
        <f t="shared" si="39"/>
        <v>0</v>
      </c>
      <c r="AO126" s="4">
        <f t="shared" si="39"/>
        <v>0</v>
      </c>
      <c r="AP126" s="4">
        <f t="shared" si="39"/>
        <v>0</v>
      </c>
      <c r="AQ126" s="4">
        <f t="shared" si="39"/>
        <v>0</v>
      </c>
      <c r="AR126" s="4">
        <f t="shared" si="39"/>
        <v>0</v>
      </c>
      <c r="AS126" s="4">
        <f t="shared" si="39"/>
        <v>0</v>
      </c>
      <c r="AT126" s="4">
        <f t="shared" si="39"/>
        <v>0</v>
      </c>
      <c r="AU126" s="4">
        <f t="shared" si="39"/>
        <v>0</v>
      </c>
      <c r="AV126" s="4">
        <f t="shared" si="39"/>
        <v>0</v>
      </c>
    </row>
    <row r="127" spans="2:48" hidden="1" outlineLevel="1" x14ac:dyDescent="0.3">
      <c r="B127" s="127" t="str">
        <f>B95</f>
        <v>PLACEHOLDER</v>
      </c>
      <c r="C127" s="4"/>
      <c r="D127" s="128"/>
      <c r="E127" s="129"/>
      <c r="G127" s="53"/>
      <c r="H127" s="3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</row>
    <row r="128" spans="2:48" hidden="1" outlineLevel="1" x14ac:dyDescent="0.3">
      <c r="B128" s="127" t="str">
        <f>B99</f>
        <v>PLACEHOLDER</v>
      </c>
      <c r="C128" s="4"/>
      <c r="D128" s="128"/>
      <c r="E128" s="129"/>
      <c r="G128" s="53"/>
      <c r="H128" s="3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</row>
    <row r="129" spans="2:48" collapsed="1" x14ac:dyDescent="0.3">
      <c r="B129" s="185" t="s">
        <v>334</v>
      </c>
      <c r="C129" s="200">
        <f>I129+NPV($C$11,J129:AV129)</f>
        <v>0</v>
      </c>
      <c r="D129" s="201">
        <f>C129-$C$109</f>
        <v>0</v>
      </c>
      <c r="E129" s="202"/>
      <c r="F129" s="185"/>
      <c r="G129" s="185" t="s">
        <v>334</v>
      </c>
      <c r="H129" s="203"/>
      <c r="I129" s="32">
        <f>I24+I28+I32+I36-I43-I47-I51-I55-I59-I63-I67-I71-I75-I81-I85-I89-I93-I97-I101</f>
        <v>0</v>
      </c>
      <c r="J129" s="32">
        <f t="shared" ref="J129:AV129" si="40">J24+J28+J32+J36-J43-J47-J51-J55-J59-J63-J67-J71-J75-J81-J85-J89-J93-J97-J101</f>
        <v>0</v>
      </c>
      <c r="K129" s="32">
        <f t="shared" si="40"/>
        <v>0</v>
      </c>
      <c r="L129" s="32">
        <f t="shared" si="40"/>
        <v>0</v>
      </c>
      <c r="M129" s="32">
        <f t="shared" si="40"/>
        <v>0</v>
      </c>
      <c r="N129" s="32">
        <f t="shared" si="40"/>
        <v>0</v>
      </c>
      <c r="O129" s="32">
        <f t="shared" si="40"/>
        <v>0</v>
      </c>
      <c r="P129" s="32">
        <f t="shared" si="40"/>
        <v>0</v>
      </c>
      <c r="Q129" s="32">
        <f t="shared" si="40"/>
        <v>0</v>
      </c>
      <c r="R129" s="32">
        <f t="shared" si="40"/>
        <v>0</v>
      </c>
      <c r="S129" s="32">
        <f t="shared" si="40"/>
        <v>0</v>
      </c>
      <c r="T129" s="32">
        <f t="shared" si="40"/>
        <v>0</v>
      </c>
      <c r="U129" s="32">
        <f t="shared" si="40"/>
        <v>0</v>
      </c>
      <c r="V129" s="32">
        <f t="shared" si="40"/>
        <v>0</v>
      </c>
      <c r="W129" s="32">
        <f t="shared" si="40"/>
        <v>0</v>
      </c>
      <c r="X129" s="32">
        <f t="shared" si="40"/>
        <v>0</v>
      </c>
      <c r="Y129" s="32">
        <f t="shared" si="40"/>
        <v>0</v>
      </c>
      <c r="Z129" s="32">
        <f t="shared" si="40"/>
        <v>0</v>
      </c>
      <c r="AA129" s="32">
        <f t="shared" si="40"/>
        <v>0</v>
      </c>
      <c r="AB129" s="32">
        <f t="shared" si="40"/>
        <v>0</v>
      </c>
      <c r="AC129" s="32">
        <f t="shared" si="40"/>
        <v>0</v>
      </c>
      <c r="AD129" s="32">
        <f t="shared" si="40"/>
        <v>0</v>
      </c>
      <c r="AE129" s="32">
        <f t="shared" si="40"/>
        <v>0</v>
      </c>
      <c r="AF129" s="32">
        <f t="shared" si="40"/>
        <v>0</v>
      </c>
      <c r="AG129" s="32">
        <f t="shared" si="40"/>
        <v>0</v>
      </c>
      <c r="AH129" s="32">
        <f t="shared" si="40"/>
        <v>0</v>
      </c>
      <c r="AI129" s="32">
        <f t="shared" si="40"/>
        <v>0</v>
      </c>
      <c r="AJ129" s="32">
        <f t="shared" si="40"/>
        <v>0</v>
      </c>
      <c r="AK129" s="32">
        <f t="shared" si="40"/>
        <v>0</v>
      </c>
      <c r="AL129" s="32">
        <f t="shared" si="40"/>
        <v>0</v>
      </c>
      <c r="AM129" s="32">
        <f t="shared" si="40"/>
        <v>0</v>
      </c>
      <c r="AN129" s="32">
        <f t="shared" si="40"/>
        <v>0</v>
      </c>
      <c r="AO129" s="32">
        <f t="shared" si="40"/>
        <v>0</v>
      </c>
      <c r="AP129" s="32">
        <f t="shared" si="40"/>
        <v>0</v>
      </c>
      <c r="AQ129" s="32">
        <f t="shared" si="40"/>
        <v>0</v>
      </c>
      <c r="AR129" s="32">
        <f t="shared" si="40"/>
        <v>0</v>
      </c>
      <c r="AS129" s="32">
        <f t="shared" si="40"/>
        <v>0</v>
      </c>
      <c r="AT129" s="32">
        <f t="shared" si="40"/>
        <v>0</v>
      </c>
      <c r="AU129" s="32">
        <f t="shared" si="40"/>
        <v>0</v>
      </c>
      <c r="AV129" s="32">
        <f t="shared" si="40"/>
        <v>0</v>
      </c>
    </row>
  </sheetData>
  <sheetProtection algorithmName="SHA-512" hashValue="2c24rYJFdLzGRjMEsh+i0H8l4BK8PRLNpGmz2G3GnD+dzXd7HgsvJIdqnIgzckEICk9/KQpFehvg1sWyn/K2+A==" saltValue="km3WbqGfECwQPg3dJLJXfg==" spinCount="100000" sheet="1" objects="1" scenarios="1" formatCells="0" formatColumns="0" formatRows="0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errorTitle="ERROR " error="Velg i nedtrekksmeny." xr:uid="{C98B3FEE-4F01-42F3-A340-E135D88C79A9}">
          <x14:formula1>
            <xm:f>'Lister (skjules)'!$N$2:$N$3</xm:f>
          </x14:formula1>
          <xm:sqref>C10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BEEB-41F1-4597-AAB7-A7A5613BB514}">
  <sheetPr codeName="Sheet8"/>
  <dimension ref="C2:N8"/>
  <sheetViews>
    <sheetView workbookViewId="0">
      <selection activeCell="N4" sqref="N4"/>
    </sheetView>
  </sheetViews>
  <sheetFormatPr baseColWidth="10" defaultColWidth="11.44140625" defaultRowHeight="14.4" x14ac:dyDescent="0.3"/>
  <cols>
    <col min="3" max="3" width="36.88671875" bestFit="1" customWidth="1"/>
    <col min="5" max="5" width="43.88671875" bestFit="1" customWidth="1"/>
    <col min="7" max="7" width="30.109375" bestFit="1" customWidth="1"/>
    <col min="9" max="9" width="43.88671875" bestFit="1" customWidth="1"/>
  </cols>
  <sheetData>
    <row r="2" spans="3:14" x14ac:dyDescent="0.3">
      <c r="C2" s="5" t="s">
        <v>349</v>
      </c>
      <c r="E2" s="5" t="s">
        <v>350</v>
      </c>
      <c r="G2" s="5" t="s">
        <v>351</v>
      </c>
      <c r="I2" s="5" t="s">
        <v>185</v>
      </c>
      <c r="K2" s="5" t="s">
        <v>352</v>
      </c>
      <c r="N2" t="s">
        <v>353</v>
      </c>
    </row>
    <row r="3" spans="3:14" x14ac:dyDescent="0.3">
      <c r="C3" t="s">
        <v>108</v>
      </c>
      <c r="E3" t="s">
        <v>337</v>
      </c>
      <c r="G3" t="s">
        <v>330</v>
      </c>
      <c r="I3" t="s">
        <v>354</v>
      </c>
      <c r="K3" t="s">
        <v>355</v>
      </c>
      <c r="N3" t="s">
        <v>356</v>
      </c>
    </row>
    <row r="4" spans="3:14" x14ac:dyDescent="0.3">
      <c r="C4" t="s">
        <v>143</v>
      </c>
      <c r="E4" t="s">
        <v>338</v>
      </c>
      <c r="G4" t="s">
        <v>335</v>
      </c>
      <c r="I4" t="s">
        <v>357</v>
      </c>
      <c r="K4" t="s">
        <v>358</v>
      </c>
    </row>
    <row r="5" spans="3:14" x14ac:dyDescent="0.3">
      <c r="C5" t="s">
        <v>144</v>
      </c>
      <c r="E5" t="s">
        <v>339</v>
      </c>
      <c r="K5" t="s">
        <v>359</v>
      </c>
    </row>
    <row r="6" spans="3:14" x14ac:dyDescent="0.3">
      <c r="C6" t="s">
        <v>145</v>
      </c>
      <c r="E6" t="s">
        <v>340</v>
      </c>
      <c r="K6" t="s">
        <v>360</v>
      </c>
    </row>
    <row r="7" spans="3:14" x14ac:dyDescent="0.3">
      <c r="E7" t="s">
        <v>341</v>
      </c>
      <c r="K7" t="s">
        <v>361</v>
      </c>
    </row>
    <row r="8" spans="3:14" x14ac:dyDescent="0.3">
      <c r="E8" t="s">
        <v>342</v>
      </c>
      <c r="K8" t="s">
        <v>362</v>
      </c>
    </row>
  </sheetData>
  <sheetProtection algorithmName="SHA-512" hashValue="gC6CBZH+JPf+8bfBdw1XVYU1cb/o3GcW3pGieL4taJhr+g2yxAUwaWJg+LjFTobO3T6nyf11BfdcD8mKeht6SA==" saltValue="/U1b+GXIFQ8K23gerxodqg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956B-CB8D-4975-B699-EA3CCEBE7C52}">
  <sheetPr codeName="Sheet6"/>
  <dimension ref="A1:CJ80"/>
  <sheetViews>
    <sheetView topLeftCell="E1" workbookViewId="0">
      <selection activeCell="K1" sqref="K1"/>
    </sheetView>
  </sheetViews>
  <sheetFormatPr baseColWidth="10" defaultColWidth="11.44140625" defaultRowHeight="14.4" x14ac:dyDescent="0.3"/>
  <cols>
    <col min="1" max="1" width="13.44140625" customWidth="1"/>
    <col min="2" max="2" width="45.88671875" bestFit="1" customWidth="1"/>
    <col min="3" max="3" width="31.5546875" customWidth="1"/>
    <col min="4" max="4" width="18.33203125" customWidth="1"/>
    <col min="5" max="5" width="40.33203125" customWidth="1"/>
    <col min="6" max="6" width="12.88671875" customWidth="1"/>
    <col min="7" max="7" width="6.109375" customWidth="1"/>
    <col min="8" max="8" width="3.88671875" customWidth="1"/>
    <col min="9" max="9" width="6.109375" customWidth="1"/>
    <col min="10" max="10" width="4.109375" customWidth="1"/>
    <col min="11" max="11" width="48" customWidth="1"/>
  </cols>
  <sheetData>
    <row r="1" spans="1:88" x14ac:dyDescent="0.3">
      <c r="B1" t="s">
        <v>125</v>
      </c>
      <c r="C1" t="s">
        <v>363</v>
      </c>
      <c r="D1" t="s">
        <v>364</v>
      </c>
      <c r="E1" t="s">
        <v>365</v>
      </c>
      <c r="F1" s="213"/>
      <c r="G1" s="213"/>
      <c r="H1" s="213"/>
      <c r="K1" cm="1">
        <f t="array" ref="K1:CJ5">TRANSPOSE(A1:E78)</f>
        <v>0</v>
      </c>
      <c r="L1">
        <v>2026</v>
      </c>
      <c r="M1">
        <v>2027</v>
      </c>
      <c r="N1">
        <v>2028</v>
      </c>
      <c r="O1">
        <v>2029</v>
      </c>
      <c r="P1">
        <v>2030</v>
      </c>
      <c r="Q1">
        <v>2031</v>
      </c>
      <c r="R1">
        <v>2032</v>
      </c>
      <c r="S1">
        <v>2033</v>
      </c>
      <c r="T1">
        <v>2034</v>
      </c>
      <c r="U1">
        <v>2035</v>
      </c>
      <c r="V1">
        <v>2036</v>
      </c>
      <c r="W1">
        <v>2037</v>
      </c>
      <c r="X1">
        <v>2038</v>
      </c>
      <c r="Y1">
        <v>2039</v>
      </c>
      <c r="Z1">
        <v>2040</v>
      </c>
      <c r="AA1">
        <v>2041</v>
      </c>
      <c r="AB1">
        <v>2042</v>
      </c>
      <c r="AC1">
        <v>2043</v>
      </c>
      <c r="AD1">
        <v>2044</v>
      </c>
      <c r="AE1">
        <v>2045</v>
      </c>
      <c r="AF1">
        <v>2046</v>
      </c>
      <c r="AG1">
        <v>2047</v>
      </c>
      <c r="AH1">
        <v>2048</v>
      </c>
      <c r="AI1">
        <v>2049</v>
      </c>
      <c r="AJ1">
        <v>2050</v>
      </c>
      <c r="AK1">
        <v>2051</v>
      </c>
      <c r="AL1">
        <v>2052</v>
      </c>
      <c r="AM1">
        <v>2053</v>
      </c>
      <c r="AN1">
        <v>2054</v>
      </c>
      <c r="AO1">
        <v>2055</v>
      </c>
      <c r="AP1">
        <v>2056</v>
      </c>
      <c r="AQ1">
        <v>2057</v>
      </c>
      <c r="AR1">
        <v>2058</v>
      </c>
      <c r="AS1">
        <v>2059</v>
      </c>
      <c r="AT1">
        <v>2060</v>
      </c>
      <c r="AU1">
        <v>2061</v>
      </c>
      <c r="AV1">
        <v>2062</v>
      </c>
      <c r="AW1">
        <v>2063</v>
      </c>
      <c r="AX1">
        <v>2064</v>
      </c>
      <c r="AY1">
        <v>2065</v>
      </c>
      <c r="AZ1">
        <v>2066</v>
      </c>
      <c r="BA1">
        <v>2067</v>
      </c>
      <c r="BB1">
        <v>2068</v>
      </c>
      <c r="BC1">
        <v>2069</v>
      </c>
      <c r="BD1">
        <v>2070</v>
      </c>
      <c r="BE1">
        <v>2071</v>
      </c>
      <c r="BF1">
        <v>2072</v>
      </c>
      <c r="BG1">
        <v>2073</v>
      </c>
      <c r="BH1">
        <v>2074</v>
      </c>
      <c r="BI1">
        <v>2075</v>
      </c>
      <c r="BJ1">
        <v>2076</v>
      </c>
      <c r="BK1">
        <v>2077</v>
      </c>
      <c r="BL1">
        <v>2078</v>
      </c>
      <c r="BM1">
        <v>2079</v>
      </c>
      <c r="BN1">
        <v>2080</v>
      </c>
      <c r="BO1">
        <v>2081</v>
      </c>
      <c r="BP1">
        <v>2082</v>
      </c>
      <c r="BQ1">
        <v>2083</v>
      </c>
      <c r="BR1">
        <v>2084</v>
      </c>
      <c r="BS1">
        <v>2085</v>
      </c>
      <c r="BT1">
        <v>2086</v>
      </c>
      <c r="BU1">
        <v>2087</v>
      </c>
      <c r="BV1">
        <v>2088</v>
      </c>
      <c r="BW1">
        <v>2089</v>
      </c>
      <c r="BX1">
        <v>2090</v>
      </c>
      <c r="BY1">
        <v>2091</v>
      </c>
      <c r="BZ1">
        <v>2092</v>
      </c>
      <c r="CA1">
        <v>2093</v>
      </c>
      <c r="CB1">
        <v>2094</v>
      </c>
      <c r="CC1">
        <v>2095</v>
      </c>
      <c r="CD1">
        <v>2096</v>
      </c>
      <c r="CE1">
        <v>2097</v>
      </c>
      <c r="CF1">
        <v>2098</v>
      </c>
      <c r="CG1">
        <v>2099</v>
      </c>
      <c r="CH1">
        <v>2100</v>
      </c>
      <c r="CI1">
        <v>2101</v>
      </c>
      <c r="CJ1">
        <v>2102</v>
      </c>
    </row>
    <row r="2" spans="1:88" x14ac:dyDescent="0.3">
      <c r="A2">
        <v>2026</v>
      </c>
      <c r="B2">
        <v>990</v>
      </c>
      <c r="C2">
        <v>1639</v>
      </c>
      <c r="D2">
        <v>2090</v>
      </c>
      <c r="E2">
        <v>990</v>
      </c>
      <c r="F2" s="214"/>
      <c r="G2" s="214"/>
      <c r="H2" s="214"/>
      <c r="K2" t="str">
        <v>(1) Kvotepliktig utslipp (unntatt petroleum og innsatsfordelingen)</v>
      </c>
      <c r="L2">
        <v>990</v>
      </c>
      <c r="M2">
        <v>998</v>
      </c>
      <c r="N2">
        <v>1009</v>
      </c>
      <c r="O2">
        <v>1023</v>
      </c>
      <c r="P2">
        <v>1049</v>
      </c>
      <c r="Q2">
        <v>1126</v>
      </c>
      <c r="R2">
        <v>1208</v>
      </c>
      <c r="S2">
        <v>1296</v>
      </c>
      <c r="T2">
        <v>1390</v>
      </c>
      <c r="U2">
        <v>1492</v>
      </c>
      <c r="V2">
        <v>1571</v>
      </c>
      <c r="W2">
        <v>1655</v>
      </c>
      <c r="X2">
        <v>1743</v>
      </c>
      <c r="Y2">
        <v>1836</v>
      </c>
      <c r="Z2">
        <v>1934</v>
      </c>
      <c r="AA2">
        <v>1960</v>
      </c>
      <c r="AB2">
        <v>1986</v>
      </c>
      <c r="AC2">
        <v>2013</v>
      </c>
      <c r="AD2">
        <v>2040</v>
      </c>
      <c r="AE2">
        <v>2067</v>
      </c>
      <c r="AF2">
        <v>2095</v>
      </c>
      <c r="AG2">
        <v>2123</v>
      </c>
      <c r="AH2">
        <v>2152</v>
      </c>
      <c r="AI2">
        <v>2180</v>
      </c>
      <c r="AJ2">
        <v>2210</v>
      </c>
      <c r="AK2">
        <v>2298</v>
      </c>
      <c r="AL2">
        <v>2390</v>
      </c>
      <c r="AM2">
        <v>2486</v>
      </c>
      <c r="AN2">
        <v>2585</v>
      </c>
      <c r="AO2">
        <v>2689</v>
      </c>
      <c r="AP2">
        <v>2796</v>
      </c>
      <c r="AQ2">
        <v>2908</v>
      </c>
      <c r="AR2">
        <v>3024</v>
      </c>
      <c r="AS2">
        <v>3145</v>
      </c>
      <c r="AT2">
        <v>3271</v>
      </c>
      <c r="AU2">
        <v>3402</v>
      </c>
      <c r="AV2">
        <v>3538</v>
      </c>
      <c r="AW2">
        <v>3679</v>
      </c>
      <c r="AX2">
        <v>3827</v>
      </c>
      <c r="AY2">
        <v>3980</v>
      </c>
      <c r="AZ2">
        <v>4139</v>
      </c>
      <c r="BA2">
        <v>4263</v>
      </c>
      <c r="BB2">
        <v>4391</v>
      </c>
      <c r="BC2">
        <v>4523</v>
      </c>
      <c r="BD2">
        <v>4658</v>
      </c>
      <c r="BE2">
        <v>4798</v>
      </c>
      <c r="BF2">
        <v>4942</v>
      </c>
      <c r="BG2">
        <v>5090</v>
      </c>
      <c r="BH2">
        <v>5243</v>
      </c>
      <c r="BI2">
        <v>5400</v>
      </c>
      <c r="BJ2">
        <v>5562</v>
      </c>
      <c r="BK2">
        <v>5729</v>
      </c>
      <c r="BL2">
        <v>5901</v>
      </c>
      <c r="BM2">
        <v>6078</v>
      </c>
      <c r="BN2">
        <v>6260</v>
      </c>
      <c r="BO2">
        <v>6448</v>
      </c>
      <c r="BP2">
        <v>6642</v>
      </c>
      <c r="BQ2">
        <v>6841</v>
      </c>
      <c r="BR2">
        <v>7046</v>
      </c>
      <c r="BS2">
        <v>7258</v>
      </c>
      <c r="BT2">
        <v>7475</v>
      </c>
      <c r="BU2">
        <v>7699</v>
      </c>
      <c r="BV2">
        <v>7930</v>
      </c>
      <c r="BW2">
        <v>8168</v>
      </c>
      <c r="BX2">
        <v>8413</v>
      </c>
      <c r="BY2">
        <v>8666</v>
      </c>
      <c r="BZ2">
        <v>8926</v>
      </c>
      <c r="CA2">
        <v>9194</v>
      </c>
      <c r="CB2">
        <v>9469</v>
      </c>
      <c r="CC2">
        <v>9753</v>
      </c>
      <c r="CD2">
        <v>10046</v>
      </c>
      <c r="CE2">
        <v>10347</v>
      </c>
      <c r="CF2">
        <v>10658</v>
      </c>
      <c r="CG2">
        <v>10978</v>
      </c>
      <c r="CH2">
        <v>11307</v>
      </c>
      <c r="CI2">
        <v>11533</v>
      </c>
      <c r="CJ2">
        <v>11764</v>
      </c>
    </row>
    <row r="3" spans="1:88" x14ac:dyDescent="0.3">
      <c r="A3">
        <v>2027</v>
      </c>
      <c r="B3">
        <v>998</v>
      </c>
      <c r="C3">
        <v>1813</v>
      </c>
      <c r="D3">
        <v>2175</v>
      </c>
      <c r="E3">
        <v>998</v>
      </c>
      <c r="F3" s="214"/>
      <c r="G3" s="214"/>
      <c r="H3" s="214"/>
      <c r="K3" t="str">
        <v>(2) Utslipp under innsatsfordelingen</v>
      </c>
      <c r="L3">
        <v>1639</v>
      </c>
      <c r="M3">
        <v>1813</v>
      </c>
      <c r="N3">
        <v>2005</v>
      </c>
      <c r="O3">
        <v>2218</v>
      </c>
      <c r="P3">
        <v>2453</v>
      </c>
      <c r="Q3">
        <v>2630</v>
      </c>
      <c r="R3">
        <v>2819</v>
      </c>
      <c r="S3">
        <v>3023</v>
      </c>
      <c r="T3">
        <v>3241</v>
      </c>
      <c r="U3">
        <v>3475</v>
      </c>
      <c r="V3">
        <v>3475</v>
      </c>
      <c r="W3">
        <v>3475</v>
      </c>
      <c r="X3">
        <v>3475</v>
      </c>
      <c r="Y3">
        <v>3475</v>
      </c>
      <c r="Z3">
        <v>3475</v>
      </c>
      <c r="AA3">
        <v>3475</v>
      </c>
      <c r="AB3">
        <v>3475</v>
      </c>
      <c r="AC3">
        <v>3475</v>
      </c>
      <c r="AD3">
        <v>3475</v>
      </c>
      <c r="AE3">
        <v>3475</v>
      </c>
      <c r="AF3">
        <v>3475</v>
      </c>
      <c r="AG3">
        <v>3475</v>
      </c>
      <c r="AH3">
        <v>3475</v>
      </c>
      <c r="AI3">
        <v>3475</v>
      </c>
      <c r="AJ3">
        <v>3475</v>
      </c>
      <c r="AK3">
        <v>3475</v>
      </c>
      <c r="AL3">
        <v>3475</v>
      </c>
      <c r="AM3">
        <v>3475</v>
      </c>
      <c r="AN3">
        <v>3475</v>
      </c>
      <c r="AO3">
        <v>3475</v>
      </c>
      <c r="AP3">
        <v>3475</v>
      </c>
      <c r="AQ3">
        <v>3475</v>
      </c>
      <c r="AR3">
        <v>3475</v>
      </c>
      <c r="AS3">
        <v>3475</v>
      </c>
      <c r="AT3">
        <v>3475</v>
      </c>
      <c r="AU3">
        <v>3475</v>
      </c>
      <c r="AV3">
        <v>3538</v>
      </c>
      <c r="AW3">
        <v>3679</v>
      </c>
      <c r="AX3">
        <v>3827</v>
      </c>
      <c r="AY3">
        <v>3980</v>
      </c>
      <c r="AZ3">
        <v>4139</v>
      </c>
      <c r="BA3">
        <v>4263</v>
      </c>
      <c r="BB3">
        <v>4391</v>
      </c>
      <c r="BC3">
        <v>4523</v>
      </c>
      <c r="BD3">
        <v>4658</v>
      </c>
      <c r="BE3">
        <v>4798</v>
      </c>
      <c r="BF3">
        <v>4942</v>
      </c>
      <c r="BG3">
        <v>5090</v>
      </c>
      <c r="BH3">
        <v>5243</v>
      </c>
      <c r="BI3">
        <v>5400</v>
      </c>
      <c r="BJ3">
        <v>5562</v>
      </c>
      <c r="BK3">
        <v>5729</v>
      </c>
      <c r="BL3">
        <v>5901</v>
      </c>
      <c r="BM3">
        <v>6078</v>
      </c>
      <c r="BN3">
        <v>6260</v>
      </c>
      <c r="BO3">
        <v>6448</v>
      </c>
      <c r="BP3">
        <v>6642</v>
      </c>
      <c r="BQ3">
        <v>6841</v>
      </c>
      <c r="BR3">
        <v>7046</v>
      </c>
      <c r="BS3">
        <v>7258</v>
      </c>
      <c r="BT3">
        <v>7475</v>
      </c>
      <c r="BU3">
        <v>7699</v>
      </c>
      <c r="BV3">
        <v>7930</v>
      </c>
      <c r="BW3">
        <v>8168</v>
      </c>
      <c r="BX3">
        <v>8413</v>
      </c>
      <c r="BY3">
        <v>8666</v>
      </c>
      <c r="BZ3">
        <v>8926</v>
      </c>
      <c r="CA3">
        <v>9194</v>
      </c>
      <c r="CB3">
        <v>9469</v>
      </c>
      <c r="CC3">
        <v>9753</v>
      </c>
      <c r="CD3">
        <v>10046</v>
      </c>
      <c r="CE3">
        <v>10347</v>
      </c>
      <c r="CF3">
        <v>10658</v>
      </c>
      <c r="CG3">
        <v>10978</v>
      </c>
      <c r="CH3">
        <v>11307</v>
      </c>
      <c r="CI3">
        <v>11533</v>
      </c>
      <c r="CJ3">
        <v>11764</v>
      </c>
    </row>
    <row r="4" spans="1:88" x14ac:dyDescent="0.3">
      <c r="A4">
        <v>2028</v>
      </c>
      <c r="B4">
        <v>1009</v>
      </c>
      <c r="C4">
        <v>2005</v>
      </c>
      <c r="D4">
        <v>2264</v>
      </c>
      <c r="E4">
        <v>1009</v>
      </c>
      <c r="F4" s="214"/>
      <c r="G4" s="214"/>
      <c r="H4" s="214"/>
      <c r="K4" t="str">
        <v>(3) Petroleumsvirksomhet på sokkelen</v>
      </c>
      <c r="L4">
        <v>2090</v>
      </c>
      <c r="M4">
        <v>2175</v>
      </c>
      <c r="N4">
        <v>2264</v>
      </c>
      <c r="O4">
        <v>2357</v>
      </c>
      <c r="P4">
        <v>2453</v>
      </c>
      <c r="Q4">
        <v>2453</v>
      </c>
      <c r="R4">
        <v>2453</v>
      </c>
      <c r="S4">
        <v>2453</v>
      </c>
      <c r="T4">
        <v>2453</v>
      </c>
      <c r="U4">
        <v>2453</v>
      </c>
      <c r="V4">
        <v>2453</v>
      </c>
      <c r="W4">
        <v>2453</v>
      </c>
      <c r="X4">
        <v>2453</v>
      </c>
      <c r="Y4">
        <v>2453</v>
      </c>
      <c r="Z4">
        <v>2453</v>
      </c>
      <c r="AA4">
        <v>2453</v>
      </c>
      <c r="AB4">
        <v>2453</v>
      </c>
      <c r="AC4">
        <v>2453</v>
      </c>
      <c r="AD4">
        <v>2453</v>
      </c>
      <c r="AE4">
        <v>2453</v>
      </c>
      <c r="AF4">
        <v>2453</v>
      </c>
      <c r="AG4">
        <v>2453</v>
      </c>
      <c r="AH4">
        <v>2453</v>
      </c>
      <c r="AI4">
        <v>2453</v>
      </c>
      <c r="AJ4">
        <v>2453</v>
      </c>
      <c r="AK4">
        <v>2453</v>
      </c>
      <c r="AL4">
        <v>2453</v>
      </c>
      <c r="AM4">
        <v>2486</v>
      </c>
      <c r="AN4">
        <v>2585</v>
      </c>
      <c r="AO4">
        <v>2689</v>
      </c>
      <c r="AP4">
        <v>2796</v>
      </c>
      <c r="AQ4">
        <v>2908</v>
      </c>
      <c r="AR4">
        <v>3024</v>
      </c>
      <c r="AS4">
        <v>3145</v>
      </c>
      <c r="AT4">
        <v>3271</v>
      </c>
      <c r="AU4">
        <v>3402</v>
      </c>
      <c r="AV4">
        <v>3538</v>
      </c>
      <c r="AW4">
        <v>3679</v>
      </c>
      <c r="AX4">
        <v>3827</v>
      </c>
      <c r="AY4">
        <v>3980</v>
      </c>
      <c r="AZ4">
        <v>4139</v>
      </c>
      <c r="BA4">
        <v>4263</v>
      </c>
      <c r="BB4">
        <v>4391</v>
      </c>
      <c r="BC4">
        <v>4523</v>
      </c>
      <c r="BD4">
        <v>4658</v>
      </c>
      <c r="BE4">
        <v>4798</v>
      </c>
      <c r="BF4">
        <v>4942</v>
      </c>
      <c r="BG4">
        <v>5090</v>
      </c>
      <c r="BH4">
        <v>5243</v>
      </c>
      <c r="BI4">
        <v>5400</v>
      </c>
      <c r="BJ4">
        <v>5562</v>
      </c>
      <c r="BK4">
        <v>5729</v>
      </c>
      <c r="BL4">
        <v>5901</v>
      </c>
      <c r="BM4">
        <v>6078</v>
      </c>
      <c r="BN4">
        <v>6260</v>
      </c>
      <c r="BO4">
        <v>6448</v>
      </c>
      <c r="BP4">
        <v>6642</v>
      </c>
      <c r="BQ4">
        <v>6841</v>
      </c>
      <c r="BR4">
        <v>7046</v>
      </c>
      <c r="BS4">
        <v>7258</v>
      </c>
      <c r="BT4">
        <v>7475</v>
      </c>
      <c r="BU4">
        <v>7699</v>
      </c>
      <c r="BV4">
        <v>7930</v>
      </c>
      <c r="BW4">
        <v>8168</v>
      </c>
      <c r="BX4">
        <v>8413</v>
      </c>
      <c r="BY4">
        <v>8666</v>
      </c>
      <c r="BZ4">
        <v>8926</v>
      </c>
      <c r="CA4">
        <v>9194</v>
      </c>
      <c r="CB4">
        <v>9469</v>
      </c>
      <c r="CC4">
        <v>9753</v>
      </c>
      <c r="CD4">
        <v>10046</v>
      </c>
      <c r="CE4">
        <v>10347</v>
      </c>
      <c r="CF4">
        <v>10658</v>
      </c>
      <c r="CG4">
        <v>10978</v>
      </c>
      <c r="CH4">
        <v>11307</v>
      </c>
      <c r="CI4">
        <v>11533</v>
      </c>
      <c r="CJ4">
        <v>11764</v>
      </c>
    </row>
    <row r="5" spans="1:88" x14ac:dyDescent="0.3">
      <c r="A5">
        <v>2029</v>
      </c>
      <c r="B5">
        <v>1023</v>
      </c>
      <c r="C5">
        <v>2218</v>
      </c>
      <c r="D5">
        <v>2357</v>
      </c>
      <c r="E5">
        <v>1023</v>
      </c>
      <c r="F5" s="214"/>
      <c r="G5" s="214"/>
      <c r="H5" s="214"/>
      <c r="K5" t="str">
        <v>(4) Opptak og utslipp fra skog og arealbruk og arealbruksendringer</v>
      </c>
      <c r="L5">
        <v>990</v>
      </c>
      <c r="M5">
        <v>998</v>
      </c>
      <c r="N5">
        <v>1009</v>
      </c>
      <c r="O5">
        <v>1023</v>
      </c>
      <c r="P5">
        <v>1049</v>
      </c>
      <c r="Q5">
        <v>1126</v>
      </c>
      <c r="R5">
        <v>1208</v>
      </c>
      <c r="S5">
        <v>1296</v>
      </c>
      <c r="T5">
        <v>1390</v>
      </c>
      <c r="U5">
        <v>1492</v>
      </c>
      <c r="V5">
        <v>1571</v>
      </c>
      <c r="W5">
        <v>1655</v>
      </c>
      <c r="X5">
        <v>1743</v>
      </c>
      <c r="Y5">
        <v>1836</v>
      </c>
      <c r="Z5">
        <v>1934</v>
      </c>
      <c r="AA5">
        <v>1960</v>
      </c>
      <c r="AB5">
        <v>1986</v>
      </c>
      <c r="AC5">
        <v>2013</v>
      </c>
      <c r="AD5">
        <v>2040</v>
      </c>
      <c r="AE5">
        <v>2067</v>
      </c>
      <c r="AF5">
        <v>2095</v>
      </c>
      <c r="AG5">
        <v>2123</v>
      </c>
      <c r="AH5">
        <v>2152</v>
      </c>
      <c r="AI5">
        <v>2180</v>
      </c>
      <c r="AJ5">
        <v>2210</v>
      </c>
      <c r="AK5">
        <v>2298</v>
      </c>
      <c r="AL5">
        <v>2390</v>
      </c>
      <c r="AM5">
        <v>2486</v>
      </c>
      <c r="AN5">
        <v>2585</v>
      </c>
      <c r="AO5">
        <v>2689</v>
      </c>
      <c r="AP5">
        <v>2796</v>
      </c>
      <c r="AQ5">
        <v>2908</v>
      </c>
      <c r="AR5">
        <v>3024</v>
      </c>
      <c r="AS5">
        <v>3145</v>
      </c>
      <c r="AT5">
        <v>3271</v>
      </c>
      <c r="AU5">
        <v>3402</v>
      </c>
      <c r="AV5">
        <v>3538</v>
      </c>
      <c r="AW5">
        <v>3679</v>
      </c>
      <c r="AX5">
        <v>3827</v>
      </c>
      <c r="AY5">
        <v>3980</v>
      </c>
      <c r="AZ5">
        <v>4139</v>
      </c>
      <c r="BA5">
        <v>4263</v>
      </c>
      <c r="BB5">
        <v>4391</v>
      </c>
      <c r="BC5">
        <v>4523</v>
      </c>
      <c r="BD5">
        <v>4658</v>
      </c>
      <c r="BE5">
        <v>4798</v>
      </c>
      <c r="BF5">
        <v>4942</v>
      </c>
      <c r="BG5">
        <v>5090</v>
      </c>
      <c r="BH5">
        <v>5243</v>
      </c>
      <c r="BI5">
        <v>5400</v>
      </c>
      <c r="BJ5">
        <v>5562</v>
      </c>
      <c r="BK5">
        <v>5729</v>
      </c>
      <c r="BL5">
        <v>5901</v>
      </c>
      <c r="BM5">
        <v>6078</v>
      </c>
      <c r="BN5">
        <v>6260</v>
      </c>
      <c r="BO5">
        <v>6448</v>
      </c>
      <c r="BP5">
        <v>6642</v>
      </c>
      <c r="BQ5">
        <v>6841</v>
      </c>
      <c r="BR5">
        <v>7046</v>
      </c>
      <c r="BS5">
        <v>7258</v>
      </c>
      <c r="BT5">
        <v>7475</v>
      </c>
      <c r="BU5">
        <v>7699</v>
      </c>
      <c r="BV5">
        <v>7930</v>
      </c>
      <c r="BW5">
        <v>8168</v>
      </c>
      <c r="BX5">
        <v>8413</v>
      </c>
      <c r="BY5">
        <v>8666</v>
      </c>
      <c r="BZ5">
        <v>8926</v>
      </c>
      <c r="CA5">
        <v>9194</v>
      </c>
      <c r="CB5">
        <v>9469</v>
      </c>
      <c r="CC5">
        <v>9753</v>
      </c>
      <c r="CD5">
        <v>10046</v>
      </c>
      <c r="CE5">
        <v>10347</v>
      </c>
      <c r="CF5">
        <v>10658</v>
      </c>
      <c r="CG5">
        <v>10978</v>
      </c>
      <c r="CH5">
        <v>11307</v>
      </c>
      <c r="CI5">
        <v>11533</v>
      </c>
      <c r="CJ5">
        <v>11764</v>
      </c>
    </row>
    <row r="6" spans="1:88" x14ac:dyDescent="0.3">
      <c r="A6">
        <v>2030</v>
      </c>
      <c r="B6">
        <v>1049</v>
      </c>
      <c r="C6">
        <v>2453</v>
      </c>
      <c r="D6">
        <v>2453</v>
      </c>
      <c r="E6">
        <v>1049</v>
      </c>
      <c r="F6" s="214"/>
      <c r="G6" s="214"/>
      <c r="H6" s="214"/>
    </row>
    <row r="7" spans="1:88" x14ac:dyDescent="0.3">
      <c r="A7">
        <v>2031</v>
      </c>
      <c r="B7">
        <v>1126</v>
      </c>
      <c r="C7">
        <v>2630</v>
      </c>
      <c r="D7">
        <v>2453</v>
      </c>
      <c r="E7">
        <v>1126</v>
      </c>
      <c r="F7" s="214"/>
      <c r="G7" s="214"/>
      <c r="H7" s="214"/>
    </row>
    <row r="8" spans="1:88" x14ac:dyDescent="0.3">
      <c r="A8">
        <v>2032</v>
      </c>
      <c r="B8">
        <v>1208</v>
      </c>
      <c r="C8">
        <v>2819</v>
      </c>
      <c r="D8">
        <v>2453</v>
      </c>
      <c r="E8">
        <v>1208</v>
      </c>
      <c r="F8" s="214"/>
      <c r="G8" s="214"/>
      <c r="H8" s="214"/>
    </row>
    <row r="9" spans="1:88" x14ac:dyDescent="0.3">
      <c r="A9">
        <v>2033</v>
      </c>
      <c r="B9">
        <v>1296</v>
      </c>
      <c r="C9">
        <v>3023</v>
      </c>
      <c r="D9">
        <v>2453</v>
      </c>
      <c r="E9">
        <v>1296</v>
      </c>
      <c r="F9" s="214"/>
      <c r="G9" s="214"/>
      <c r="H9" s="214"/>
    </row>
    <row r="10" spans="1:88" x14ac:dyDescent="0.3">
      <c r="A10">
        <v>2034</v>
      </c>
      <c r="B10">
        <v>1390</v>
      </c>
      <c r="C10">
        <v>3241</v>
      </c>
      <c r="D10">
        <v>2453</v>
      </c>
      <c r="E10">
        <v>1390</v>
      </c>
      <c r="F10" s="214"/>
      <c r="G10" s="214"/>
      <c r="H10" s="214"/>
    </row>
    <row r="11" spans="1:88" x14ac:dyDescent="0.3">
      <c r="A11">
        <v>2035</v>
      </c>
      <c r="B11">
        <v>1492</v>
      </c>
      <c r="C11">
        <v>3475</v>
      </c>
      <c r="D11">
        <v>2453</v>
      </c>
      <c r="E11">
        <v>1492</v>
      </c>
      <c r="F11" s="214"/>
      <c r="G11" s="214"/>
      <c r="H11" s="214"/>
    </row>
    <row r="12" spans="1:88" x14ac:dyDescent="0.3">
      <c r="A12">
        <v>2036</v>
      </c>
      <c r="B12">
        <v>1571</v>
      </c>
      <c r="C12">
        <v>3475</v>
      </c>
      <c r="D12">
        <v>2453</v>
      </c>
      <c r="E12">
        <v>1571</v>
      </c>
      <c r="F12" s="214"/>
      <c r="G12" s="214"/>
      <c r="H12" s="214"/>
    </row>
    <row r="13" spans="1:88" x14ac:dyDescent="0.3">
      <c r="A13">
        <v>2037</v>
      </c>
      <c r="B13">
        <v>1655</v>
      </c>
      <c r="C13">
        <v>3475</v>
      </c>
      <c r="D13">
        <v>2453</v>
      </c>
      <c r="E13">
        <v>1655</v>
      </c>
      <c r="F13" s="214"/>
      <c r="G13" s="214"/>
      <c r="H13" s="214"/>
    </row>
    <row r="14" spans="1:88" x14ac:dyDescent="0.3">
      <c r="A14">
        <v>2038</v>
      </c>
      <c r="B14">
        <v>1743</v>
      </c>
      <c r="C14">
        <v>3475</v>
      </c>
      <c r="D14">
        <v>2453</v>
      </c>
      <c r="E14">
        <v>1743</v>
      </c>
      <c r="F14" s="214"/>
      <c r="G14" s="214"/>
      <c r="H14" s="214"/>
    </row>
    <row r="15" spans="1:88" x14ac:dyDescent="0.3">
      <c r="A15">
        <v>2039</v>
      </c>
      <c r="B15">
        <v>1836</v>
      </c>
      <c r="C15">
        <v>3475</v>
      </c>
      <c r="D15">
        <v>2453</v>
      </c>
      <c r="E15">
        <v>1836</v>
      </c>
      <c r="F15" s="214"/>
      <c r="G15" s="214"/>
      <c r="H15" s="214"/>
    </row>
    <row r="16" spans="1:88" x14ac:dyDescent="0.3">
      <c r="A16">
        <v>2040</v>
      </c>
      <c r="B16">
        <v>1934</v>
      </c>
      <c r="C16">
        <v>3475</v>
      </c>
      <c r="D16">
        <v>2453</v>
      </c>
      <c r="E16">
        <v>1934</v>
      </c>
      <c r="F16" s="214"/>
      <c r="G16" s="214"/>
      <c r="H16" s="214"/>
    </row>
    <row r="17" spans="1:8" x14ac:dyDescent="0.3">
      <c r="A17">
        <v>2041</v>
      </c>
      <c r="B17">
        <v>1960</v>
      </c>
      <c r="C17">
        <v>3475</v>
      </c>
      <c r="D17">
        <v>2453</v>
      </c>
      <c r="E17">
        <v>1960</v>
      </c>
      <c r="F17" s="214"/>
      <c r="G17" s="214"/>
      <c r="H17" s="214"/>
    </row>
    <row r="18" spans="1:8" x14ac:dyDescent="0.3">
      <c r="A18">
        <v>2042</v>
      </c>
      <c r="B18">
        <v>1986</v>
      </c>
      <c r="C18">
        <v>3475</v>
      </c>
      <c r="D18">
        <v>2453</v>
      </c>
      <c r="E18">
        <v>1986</v>
      </c>
      <c r="F18" s="214"/>
      <c r="G18" s="214"/>
      <c r="H18" s="214"/>
    </row>
    <row r="19" spans="1:8" x14ac:dyDescent="0.3">
      <c r="A19">
        <v>2043</v>
      </c>
      <c r="B19">
        <v>2013</v>
      </c>
      <c r="C19">
        <v>3475</v>
      </c>
      <c r="D19">
        <v>2453</v>
      </c>
      <c r="E19">
        <v>2013</v>
      </c>
      <c r="F19" s="214"/>
      <c r="G19" s="214"/>
      <c r="H19" s="214"/>
    </row>
    <row r="20" spans="1:8" x14ac:dyDescent="0.3">
      <c r="A20">
        <v>2044</v>
      </c>
      <c r="B20">
        <v>2040</v>
      </c>
      <c r="C20">
        <v>3475</v>
      </c>
      <c r="D20">
        <v>2453</v>
      </c>
      <c r="E20">
        <v>2040</v>
      </c>
      <c r="F20" s="214"/>
      <c r="G20" s="214"/>
      <c r="H20" s="214"/>
    </row>
    <row r="21" spans="1:8" x14ac:dyDescent="0.3">
      <c r="A21">
        <v>2045</v>
      </c>
      <c r="B21">
        <v>2067</v>
      </c>
      <c r="C21">
        <v>3475</v>
      </c>
      <c r="D21">
        <v>2453</v>
      </c>
      <c r="E21">
        <v>2067</v>
      </c>
      <c r="F21" s="214"/>
      <c r="G21" s="214"/>
      <c r="H21" s="214"/>
    </row>
    <row r="22" spans="1:8" x14ac:dyDescent="0.3">
      <c r="A22">
        <v>2046</v>
      </c>
      <c r="B22">
        <v>2095</v>
      </c>
      <c r="C22">
        <v>3475</v>
      </c>
      <c r="D22">
        <v>2453</v>
      </c>
      <c r="E22">
        <v>2095</v>
      </c>
      <c r="F22" s="214"/>
      <c r="G22" s="214"/>
      <c r="H22" s="214"/>
    </row>
    <row r="23" spans="1:8" x14ac:dyDescent="0.3">
      <c r="A23">
        <v>2047</v>
      </c>
      <c r="B23">
        <v>2123</v>
      </c>
      <c r="C23">
        <v>3475</v>
      </c>
      <c r="D23">
        <v>2453</v>
      </c>
      <c r="E23">
        <v>2123</v>
      </c>
      <c r="F23" s="214"/>
      <c r="G23" s="214"/>
      <c r="H23" s="214"/>
    </row>
    <row r="24" spans="1:8" x14ac:dyDescent="0.3">
      <c r="A24">
        <v>2048</v>
      </c>
      <c r="B24">
        <v>2152</v>
      </c>
      <c r="C24">
        <v>3475</v>
      </c>
      <c r="D24">
        <v>2453</v>
      </c>
      <c r="E24">
        <v>2152</v>
      </c>
      <c r="F24" s="214"/>
      <c r="G24" s="214"/>
      <c r="H24" s="214"/>
    </row>
    <row r="25" spans="1:8" x14ac:dyDescent="0.3">
      <c r="A25">
        <v>2049</v>
      </c>
      <c r="B25">
        <v>2180</v>
      </c>
      <c r="C25">
        <v>3475</v>
      </c>
      <c r="D25">
        <v>2453</v>
      </c>
      <c r="E25">
        <v>2180</v>
      </c>
      <c r="F25" s="214"/>
      <c r="G25" s="214"/>
      <c r="H25" s="214"/>
    </row>
    <row r="26" spans="1:8" x14ac:dyDescent="0.3">
      <c r="A26">
        <v>2050</v>
      </c>
      <c r="B26">
        <v>2210</v>
      </c>
      <c r="C26">
        <v>3475</v>
      </c>
      <c r="D26">
        <v>2453</v>
      </c>
      <c r="E26">
        <v>2210</v>
      </c>
      <c r="F26" s="214"/>
      <c r="G26" s="214"/>
      <c r="H26" s="214"/>
    </row>
    <row r="27" spans="1:8" x14ac:dyDescent="0.3">
      <c r="A27">
        <v>2051</v>
      </c>
      <c r="B27">
        <v>2298</v>
      </c>
      <c r="C27">
        <v>3475</v>
      </c>
      <c r="D27">
        <v>2453</v>
      </c>
      <c r="E27">
        <v>2298</v>
      </c>
      <c r="F27" s="214"/>
      <c r="G27" s="214"/>
      <c r="H27" s="214"/>
    </row>
    <row r="28" spans="1:8" x14ac:dyDescent="0.3">
      <c r="A28">
        <v>2052</v>
      </c>
      <c r="B28">
        <v>2390</v>
      </c>
      <c r="C28">
        <v>3475</v>
      </c>
      <c r="D28">
        <v>2453</v>
      </c>
      <c r="E28">
        <v>2390</v>
      </c>
      <c r="F28" s="214"/>
      <c r="G28" s="214"/>
      <c r="H28" s="214"/>
    </row>
    <row r="29" spans="1:8" x14ac:dyDescent="0.3">
      <c r="A29">
        <v>2053</v>
      </c>
      <c r="B29">
        <v>2486</v>
      </c>
      <c r="C29">
        <v>3475</v>
      </c>
      <c r="D29">
        <v>2486</v>
      </c>
      <c r="E29">
        <v>2486</v>
      </c>
      <c r="F29" s="214"/>
      <c r="G29" s="214"/>
      <c r="H29" s="214"/>
    </row>
    <row r="30" spans="1:8" x14ac:dyDescent="0.3">
      <c r="A30">
        <v>2054</v>
      </c>
      <c r="B30">
        <v>2585</v>
      </c>
      <c r="C30">
        <v>3475</v>
      </c>
      <c r="D30">
        <v>2585</v>
      </c>
      <c r="E30">
        <v>2585</v>
      </c>
      <c r="F30" s="214"/>
      <c r="G30" s="214"/>
      <c r="H30" s="214"/>
    </row>
    <row r="31" spans="1:8" x14ac:dyDescent="0.3">
      <c r="A31">
        <v>2055</v>
      </c>
      <c r="B31">
        <v>2689</v>
      </c>
      <c r="C31">
        <v>3475</v>
      </c>
      <c r="D31">
        <v>2689</v>
      </c>
      <c r="E31">
        <v>2689</v>
      </c>
      <c r="F31" s="214"/>
      <c r="G31" s="214"/>
      <c r="H31" s="214"/>
    </row>
    <row r="32" spans="1:8" x14ac:dyDescent="0.3">
      <c r="A32">
        <v>2056</v>
      </c>
      <c r="B32">
        <v>2796</v>
      </c>
      <c r="C32">
        <v>3475</v>
      </c>
      <c r="D32">
        <v>2796</v>
      </c>
      <c r="E32">
        <v>2796</v>
      </c>
      <c r="F32" s="214"/>
      <c r="G32" s="214"/>
      <c r="H32" s="214"/>
    </row>
    <row r="33" spans="1:8" x14ac:dyDescent="0.3">
      <c r="A33">
        <v>2057</v>
      </c>
      <c r="B33">
        <v>2908</v>
      </c>
      <c r="C33">
        <v>3475</v>
      </c>
      <c r="D33">
        <v>2908</v>
      </c>
      <c r="E33">
        <v>2908</v>
      </c>
      <c r="F33" s="214"/>
      <c r="G33" s="214"/>
      <c r="H33" s="214"/>
    </row>
    <row r="34" spans="1:8" x14ac:dyDescent="0.3">
      <c r="A34">
        <v>2058</v>
      </c>
      <c r="B34">
        <v>3024</v>
      </c>
      <c r="C34">
        <v>3475</v>
      </c>
      <c r="D34">
        <v>3024</v>
      </c>
      <c r="E34">
        <v>3024</v>
      </c>
      <c r="F34" s="214"/>
      <c r="G34" s="214"/>
      <c r="H34" s="214"/>
    </row>
    <row r="35" spans="1:8" x14ac:dyDescent="0.3">
      <c r="A35">
        <v>2059</v>
      </c>
      <c r="B35">
        <v>3145</v>
      </c>
      <c r="C35">
        <v>3475</v>
      </c>
      <c r="D35">
        <v>3145</v>
      </c>
      <c r="E35">
        <v>3145</v>
      </c>
      <c r="F35" s="214"/>
      <c r="G35" s="214"/>
      <c r="H35" s="214"/>
    </row>
    <row r="36" spans="1:8" x14ac:dyDescent="0.3">
      <c r="A36">
        <v>2060</v>
      </c>
      <c r="B36">
        <v>3271</v>
      </c>
      <c r="C36">
        <v>3475</v>
      </c>
      <c r="D36">
        <v>3271</v>
      </c>
      <c r="E36">
        <v>3271</v>
      </c>
      <c r="F36" s="214"/>
      <c r="G36" s="214"/>
      <c r="H36" s="214"/>
    </row>
    <row r="37" spans="1:8" x14ac:dyDescent="0.3">
      <c r="A37">
        <v>2061</v>
      </c>
      <c r="B37">
        <v>3402</v>
      </c>
      <c r="C37">
        <v>3475</v>
      </c>
      <c r="D37">
        <v>3402</v>
      </c>
      <c r="E37">
        <v>3402</v>
      </c>
      <c r="F37" s="214"/>
      <c r="G37" s="214"/>
      <c r="H37" s="214"/>
    </row>
    <row r="38" spans="1:8" x14ac:dyDescent="0.3">
      <c r="A38">
        <v>2062</v>
      </c>
      <c r="B38">
        <v>3538</v>
      </c>
      <c r="C38">
        <v>3538</v>
      </c>
      <c r="D38">
        <v>3538</v>
      </c>
      <c r="E38">
        <v>3538</v>
      </c>
      <c r="F38" s="214"/>
      <c r="G38" s="214"/>
      <c r="H38" s="214"/>
    </row>
    <row r="39" spans="1:8" x14ac:dyDescent="0.3">
      <c r="A39">
        <v>2063</v>
      </c>
      <c r="B39">
        <v>3679</v>
      </c>
      <c r="C39">
        <v>3679</v>
      </c>
      <c r="D39">
        <v>3679</v>
      </c>
      <c r="E39">
        <v>3679</v>
      </c>
      <c r="F39" s="214"/>
      <c r="G39" s="214"/>
      <c r="H39" s="214"/>
    </row>
    <row r="40" spans="1:8" x14ac:dyDescent="0.3">
      <c r="A40">
        <v>2064</v>
      </c>
      <c r="B40">
        <v>3827</v>
      </c>
      <c r="C40">
        <v>3827</v>
      </c>
      <c r="D40">
        <v>3827</v>
      </c>
      <c r="E40">
        <v>3827</v>
      </c>
      <c r="F40" s="214"/>
      <c r="G40" s="214"/>
      <c r="H40" s="214"/>
    </row>
    <row r="41" spans="1:8" x14ac:dyDescent="0.3">
      <c r="A41">
        <v>2065</v>
      </c>
      <c r="B41">
        <v>3980</v>
      </c>
      <c r="C41">
        <v>3980</v>
      </c>
      <c r="D41">
        <v>3980</v>
      </c>
      <c r="E41">
        <v>3980</v>
      </c>
      <c r="F41" s="214"/>
      <c r="G41" s="214"/>
      <c r="H41" s="214"/>
    </row>
    <row r="42" spans="1:8" x14ac:dyDescent="0.3">
      <c r="A42">
        <v>2066</v>
      </c>
      <c r="B42">
        <v>4139</v>
      </c>
      <c r="C42">
        <v>4139</v>
      </c>
      <c r="D42">
        <v>4139</v>
      </c>
      <c r="E42">
        <v>4139</v>
      </c>
      <c r="F42" s="214"/>
      <c r="G42" s="214"/>
      <c r="H42" s="214"/>
    </row>
    <row r="43" spans="1:8" x14ac:dyDescent="0.3">
      <c r="A43">
        <v>2067</v>
      </c>
      <c r="B43">
        <v>4263</v>
      </c>
      <c r="C43">
        <v>4263</v>
      </c>
      <c r="D43">
        <v>4263</v>
      </c>
      <c r="E43">
        <v>4263</v>
      </c>
      <c r="F43" s="214"/>
      <c r="G43" s="214"/>
      <c r="H43" s="214"/>
    </row>
    <row r="44" spans="1:8" x14ac:dyDescent="0.3">
      <c r="A44">
        <v>2068</v>
      </c>
      <c r="B44">
        <v>4391</v>
      </c>
      <c r="C44">
        <v>4391</v>
      </c>
      <c r="D44">
        <v>4391</v>
      </c>
      <c r="E44">
        <v>4391</v>
      </c>
      <c r="F44" s="214"/>
      <c r="G44" s="214"/>
      <c r="H44" s="214"/>
    </row>
    <row r="45" spans="1:8" x14ac:dyDescent="0.3">
      <c r="A45">
        <v>2069</v>
      </c>
      <c r="B45">
        <v>4523</v>
      </c>
      <c r="C45">
        <v>4523</v>
      </c>
      <c r="D45">
        <v>4523</v>
      </c>
      <c r="E45">
        <v>4523</v>
      </c>
      <c r="F45" s="214"/>
      <c r="G45" s="214"/>
      <c r="H45" s="214"/>
    </row>
    <row r="46" spans="1:8" x14ac:dyDescent="0.3">
      <c r="A46">
        <v>2070</v>
      </c>
      <c r="B46">
        <v>4658</v>
      </c>
      <c r="C46">
        <v>4658</v>
      </c>
      <c r="D46">
        <v>4658</v>
      </c>
      <c r="E46">
        <v>4658</v>
      </c>
      <c r="F46" s="214"/>
      <c r="G46" s="214"/>
      <c r="H46" s="214"/>
    </row>
    <row r="47" spans="1:8" x14ac:dyDescent="0.3">
      <c r="A47">
        <v>2071</v>
      </c>
      <c r="B47">
        <v>4798</v>
      </c>
      <c r="C47">
        <v>4798</v>
      </c>
      <c r="D47">
        <v>4798</v>
      </c>
      <c r="E47">
        <v>4798</v>
      </c>
      <c r="F47" s="214"/>
      <c r="G47" s="214"/>
      <c r="H47" s="214"/>
    </row>
    <row r="48" spans="1:8" x14ac:dyDescent="0.3">
      <c r="A48">
        <v>2072</v>
      </c>
      <c r="B48">
        <v>4942</v>
      </c>
      <c r="C48">
        <v>4942</v>
      </c>
      <c r="D48">
        <v>4942</v>
      </c>
      <c r="E48">
        <v>4942</v>
      </c>
      <c r="F48" s="214"/>
      <c r="G48" s="214"/>
      <c r="H48" s="214"/>
    </row>
    <row r="49" spans="1:8" x14ac:dyDescent="0.3">
      <c r="A49">
        <v>2073</v>
      </c>
      <c r="B49">
        <v>5090</v>
      </c>
      <c r="C49">
        <v>5090</v>
      </c>
      <c r="D49">
        <v>5090</v>
      </c>
      <c r="E49">
        <v>5090</v>
      </c>
      <c r="F49" s="214"/>
      <c r="G49" s="214"/>
      <c r="H49" s="214"/>
    </row>
    <row r="50" spans="1:8" x14ac:dyDescent="0.3">
      <c r="A50">
        <v>2074</v>
      </c>
      <c r="B50">
        <v>5243</v>
      </c>
      <c r="C50">
        <v>5243</v>
      </c>
      <c r="D50">
        <v>5243</v>
      </c>
      <c r="E50">
        <v>5243</v>
      </c>
      <c r="F50" s="214"/>
      <c r="G50" s="214"/>
      <c r="H50" s="214"/>
    </row>
    <row r="51" spans="1:8" x14ac:dyDescent="0.3">
      <c r="A51">
        <v>2075</v>
      </c>
      <c r="B51">
        <v>5400</v>
      </c>
      <c r="C51">
        <v>5400</v>
      </c>
      <c r="D51">
        <v>5400</v>
      </c>
      <c r="E51">
        <v>5400</v>
      </c>
      <c r="F51" s="214"/>
      <c r="G51" s="214"/>
      <c r="H51" s="214"/>
    </row>
    <row r="52" spans="1:8" x14ac:dyDescent="0.3">
      <c r="A52">
        <v>2076</v>
      </c>
      <c r="B52">
        <v>5562</v>
      </c>
      <c r="C52">
        <v>5562</v>
      </c>
      <c r="D52">
        <v>5562</v>
      </c>
      <c r="E52">
        <v>5562</v>
      </c>
      <c r="F52" s="214"/>
      <c r="G52" s="214"/>
      <c r="H52" s="214"/>
    </row>
    <row r="53" spans="1:8" x14ac:dyDescent="0.3">
      <c r="A53">
        <v>2077</v>
      </c>
      <c r="B53">
        <v>5729</v>
      </c>
      <c r="C53">
        <v>5729</v>
      </c>
      <c r="D53">
        <v>5729</v>
      </c>
      <c r="E53">
        <v>5729</v>
      </c>
      <c r="F53" s="214"/>
      <c r="G53" s="214"/>
      <c r="H53" s="214"/>
    </row>
    <row r="54" spans="1:8" x14ac:dyDescent="0.3">
      <c r="A54">
        <v>2078</v>
      </c>
      <c r="B54">
        <v>5901</v>
      </c>
      <c r="C54">
        <v>5901</v>
      </c>
      <c r="D54">
        <v>5901</v>
      </c>
      <c r="E54">
        <v>5901</v>
      </c>
      <c r="F54" s="214"/>
      <c r="G54" s="214"/>
      <c r="H54" s="214"/>
    </row>
    <row r="55" spans="1:8" x14ac:dyDescent="0.3">
      <c r="A55">
        <v>2079</v>
      </c>
      <c r="B55">
        <v>6078</v>
      </c>
      <c r="C55">
        <v>6078</v>
      </c>
      <c r="D55">
        <v>6078</v>
      </c>
      <c r="E55">
        <v>6078</v>
      </c>
      <c r="F55" s="214"/>
      <c r="G55" s="214"/>
      <c r="H55" s="214"/>
    </row>
    <row r="56" spans="1:8" x14ac:dyDescent="0.3">
      <c r="A56">
        <v>2080</v>
      </c>
      <c r="B56">
        <v>6260</v>
      </c>
      <c r="C56">
        <v>6260</v>
      </c>
      <c r="D56">
        <v>6260</v>
      </c>
      <c r="E56">
        <v>6260</v>
      </c>
      <c r="F56" s="214"/>
      <c r="G56" s="214"/>
      <c r="H56" s="214"/>
    </row>
    <row r="57" spans="1:8" x14ac:dyDescent="0.3">
      <c r="A57">
        <v>2081</v>
      </c>
      <c r="B57">
        <v>6448</v>
      </c>
      <c r="C57">
        <v>6448</v>
      </c>
      <c r="D57">
        <v>6448</v>
      </c>
      <c r="E57">
        <v>6448</v>
      </c>
      <c r="F57" s="214"/>
      <c r="G57" s="214"/>
      <c r="H57" s="214"/>
    </row>
    <row r="58" spans="1:8" x14ac:dyDescent="0.3">
      <c r="A58">
        <v>2082</v>
      </c>
      <c r="B58">
        <v>6642</v>
      </c>
      <c r="C58">
        <v>6642</v>
      </c>
      <c r="D58">
        <v>6642</v>
      </c>
      <c r="E58">
        <v>6642</v>
      </c>
      <c r="F58" s="214"/>
      <c r="G58" s="214"/>
      <c r="H58" s="214"/>
    </row>
    <row r="59" spans="1:8" x14ac:dyDescent="0.3">
      <c r="A59">
        <v>2083</v>
      </c>
      <c r="B59">
        <v>6841</v>
      </c>
      <c r="C59">
        <v>6841</v>
      </c>
      <c r="D59">
        <v>6841</v>
      </c>
      <c r="E59">
        <v>6841</v>
      </c>
      <c r="F59" s="214"/>
      <c r="G59" s="214"/>
      <c r="H59" s="214"/>
    </row>
    <row r="60" spans="1:8" x14ac:dyDescent="0.3">
      <c r="A60">
        <v>2084</v>
      </c>
      <c r="B60">
        <v>7046</v>
      </c>
      <c r="C60">
        <v>7046</v>
      </c>
      <c r="D60">
        <v>7046</v>
      </c>
      <c r="E60">
        <v>7046</v>
      </c>
      <c r="F60" s="214"/>
      <c r="G60" s="214"/>
      <c r="H60" s="214"/>
    </row>
    <row r="61" spans="1:8" x14ac:dyDescent="0.3">
      <c r="A61">
        <v>2085</v>
      </c>
      <c r="B61">
        <v>7258</v>
      </c>
      <c r="C61">
        <v>7258</v>
      </c>
      <c r="D61">
        <v>7258</v>
      </c>
      <c r="E61">
        <v>7258</v>
      </c>
      <c r="F61" s="214"/>
      <c r="G61" s="214"/>
      <c r="H61" s="214"/>
    </row>
    <row r="62" spans="1:8" x14ac:dyDescent="0.3">
      <c r="A62">
        <v>2086</v>
      </c>
      <c r="B62">
        <v>7475</v>
      </c>
      <c r="C62">
        <v>7475</v>
      </c>
      <c r="D62">
        <v>7475</v>
      </c>
      <c r="E62">
        <v>7475</v>
      </c>
      <c r="F62" s="214"/>
      <c r="G62" s="214"/>
      <c r="H62" s="214"/>
    </row>
    <row r="63" spans="1:8" x14ac:dyDescent="0.3">
      <c r="A63">
        <v>2087</v>
      </c>
      <c r="B63">
        <v>7699</v>
      </c>
      <c r="C63">
        <v>7699</v>
      </c>
      <c r="D63">
        <v>7699</v>
      </c>
      <c r="E63">
        <v>7699</v>
      </c>
      <c r="F63" s="214"/>
      <c r="G63" s="214"/>
      <c r="H63" s="214"/>
    </row>
    <row r="64" spans="1:8" x14ac:dyDescent="0.3">
      <c r="A64">
        <v>2088</v>
      </c>
      <c r="B64">
        <v>7930</v>
      </c>
      <c r="C64">
        <v>7930</v>
      </c>
      <c r="D64">
        <v>7930</v>
      </c>
      <c r="E64">
        <v>7930</v>
      </c>
      <c r="F64" s="214"/>
      <c r="G64" s="214"/>
      <c r="H64" s="214"/>
    </row>
    <row r="65" spans="1:8" x14ac:dyDescent="0.3">
      <c r="A65">
        <v>2089</v>
      </c>
      <c r="B65">
        <v>8168</v>
      </c>
      <c r="C65">
        <v>8168</v>
      </c>
      <c r="D65">
        <v>8168</v>
      </c>
      <c r="E65">
        <v>8168</v>
      </c>
      <c r="F65" s="214"/>
      <c r="G65" s="214"/>
      <c r="H65" s="214"/>
    </row>
    <row r="66" spans="1:8" x14ac:dyDescent="0.3">
      <c r="A66">
        <v>2090</v>
      </c>
      <c r="B66">
        <v>8413</v>
      </c>
      <c r="C66">
        <v>8413</v>
      </c>
      <c r="D66">
        <v>8413</v>
      </c>
      <c r="E66">
        <v>8413</v>
      </c>
      <c r="F66" s="214"/>
      <c r="G66" s="214"/>
      <c r="H66" s="214"/>
    </row>
    <row r="67" spans="1:8" x14ac:dyDescent="0.3">
      <c r="A67">
        <v>2091</v>
      </c>
      <c r="B67">
        <v>8666</v>
      </c>
      <c r="C67">
        <v>8666</v>
      </c>
      <c r="D67">
        <v>8666</v>
      </c>
      <c r="E67">
        <v>8666</v>
      </c>
      <c r="F67" s="214"/>
      <c r="G67" s="214"/>
      <c r="H67" s="214"/>
    </row>
    <row r="68" spans="1:8" x14ac:dyDescent="0.3">
      <c r="A68">
        <v>2092</v>
      </c>
      <c r="B68">
        <v>8926</v>
      </c>
      <c r="C68">
        <v>8926</v>
      </c>
      <c r="D68">
        <v>8926</v>
      </c>
      <c r="E68">
        <v>8926</v>
      </c>
      <c r="F68" s="214"/>
      <c r="G68" s="214"/>
      <c r="H68" s="214"/>
    </row>
    <row r="69" spans="1:8" x14ac:dyDescent="0.3">
      <c r="A69">
        <v>2093</v>
      </c>
      <c r="B69">
        <v>9194</v>
      </c>
      <c r="C69">
        <v>9194</v>
      </c>
      <c r="D69">
        <v>9194</v>
      </c>
      <c r="E69">
        <v>9194</v>
      </c>
      <c r="F69" s="214"/>
      <c r="G69" s="214"/>
      <c r="H69" s="214"/>
    </row>
    <row r="70" spans="1:8" x14ac:dyDescent="0.3">
      <c r="A70">
        <v>2094</v>
      </c>
      <c r="B70">
        <v>9469</v>
      </c>
      <c r="C70">
        <v>9469</v>
      </c>
      <c r="D70">
        <v>9469</v>
      </c>
      <c r="E70">
        <v>9469</v>
      </c>
      <c r="F70" s="214"/>
      <c r="G70" s="214"/>
      <c r="H70" s="214"/>
    </row>
    <row r="71" spans="1:8" x14ac:dyDescent="0.3">
      <c r="A71">
        <v>2095</v>
      </c>
      <c r="B71">
        <v>9753</v>
      </c>
      <c r="C71">
        <v>9753</v>
      </c>
      <c r="D71">
        <v>9753</v>
      </c>
      <c r="E71">
        <v>9753</v>
      </c>
      <c r="F71" s="214"/>
      <c r="G71" s="214"/>
      <c r="H71" s="214"/>
    </row>
    <row r="72" spans="1:8" x14ac:dyDescent="0.3">
      <c r="A72">
        <v>2096</v>
      </c>
      <c r="B72">
        <v>10046</v>
      </c>
      <c r="C72">
        <v>10046</v>
      </c>
      <c r="D72">
        <v>10046</v>
      </c>
      <c r="E72">
        <v>10046</v>
      </c>
      <c r="F72" s="214"/>
      <c r="G72" s="214"/>
      <c r="H72" s="214"/>
    </row>
    <row r="73" spans="1:8" x14ac:dyDescent="0.3">
      <c r="A73">
        <v>2097</v>
      </c>
      <c r="B73">
        <v>10347</v>
      </c>
      <c r="C73">
        <v>10347</v>
      </c>
      <c r="D73">
        <v>10347</v>
      </c>
      <c r="E73">
        <v>10347</v>
      </c>
      <c r="F73" s="214"/>
      <c r="G73" s="214"/>
      <c r="H73" s="214"/>
    </row>
    <row r="74" spans="1:8" x14ac:dyDescent="0.3">
      <c r="A74">
        <v>2098</v>
      </c>
      <c r="B74">
        <v>10658</v>
      </c>
      <c r="C74">
        <v>10658</v>
      </c>
      <c r="D74">
        <v>10658</v>
      </c>
      <c r="E74">
        <v>10658</v>
      </c>
      <c r="F74" s="214"/>
      <c r="G74" s="214"/>
      <c r="H74" s="214"/>
    </row>
    <row r="75" spans="1:8" x14ac:dyDescent="0.3">
      <c r="A75">
        <v>2099</v>
      </c>
      <c r="B75">
        <v>10978</v>
      </c>
      <c r="C75">
        <v>10978</v>
      </c>
      <c r="D75">
        <v>10978</v>
      </c>
      <c r="E75">
        <v>10978</v>
      </c>
      <c r="F75" s="214"/>
      <c r="G75" s="214"/>
      <c r="H75" s="214"/>
    </row>
    <row r="76" spans="1:8" x14ac:dyDescent="0.3">
      <c r="A76">
        <v>2100</v>
      </c>
      <c r="B76">
        <v>11307</v>
      </c>
      <c r="C76">
        <v>11307</v>
      </c>
      <c r="D76">
        <v>11307</v>
      </c>
      <c r="E76">
        <v>11307</v>
      </c>
      <c r="F76" s="214"/>
      <c r="G76" s="214"/>
      <c r="H76" s="214"/>
    </row>
    <row r="77" spans="1:8" x14ac:dyDescent="0.3">
      <c r="A77">
        <v>2101</v>
      </c>
      <c r="B77">
        <v>11533</v>
      </c>
      <c r="C77">
        <v>11533</v>
      </c>
      <c r="D77">
        <v>11533</v>
      </c>
      <c r="E77">
        <v>11533</v>
      </c>
      <c r="F77" s="214"/>
      <c r="G77" s="214"/>
      <c r="H77" s="214"/>
    </row>
    <row r="78" spans="1:8" x14ac:dyDescent="0.3">
      <c r="A78">
        <v>2102</v>
      </c>
      <c r="B78">
        <v>11764</v>
      </c>
      <c r="C78">
        <v>11764</v>
      </c>
      <c r="D78">
        <v>11764</v>
      </c>
      <c r="E78">
        <v>11764</v>
      </c>
      <c r="F78" s="214"/>
      <c r="G78" s="214"/>
      <c r="H78" s="214"/>
    </row>
    <row r="79" spans="1:8" x14ac:dyDescent="0.3">
      <c r="A79" s="215"/>
      <c r="B79" s="215"/>
      <c r="C79" s="215"/>
      <c r="D79" s="215"/>
      <c r="E79" s="215"/>
      <c r="F79" s="215"/>
      <c r="G79" s="215"/>
      <c r="H79" s="215"/>
    </row>
    <row r="80" spans="1:8" x14ac:dyDescent="0.3">
      <c r="A80" s="215"/>
      <c r="B80" s="215"/>
      <c r="C80" s="215"/>
      <c r="D80" s="215"/>
      <c r="E80" s="215"/>
      <c r="F80" s="215"/>
      <c r="G80" s="215"/>
      <c r="H80" s="215"/>
    </row>
  </sheetData>
  <sheetProtection algorithmName="SHA-512" hashValue="02JAVI1fMAru7pOP5gI2x+9CSjWeQ5tOsXSzuVMSya1ySJGSIaJfE74p77kAiX1nn7aGukV6hykgvL4JvPqCpw==" saltValue="JohG4aveAmBvrhbRHWYm0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DBEE-FC2B-4E80-8E62-37E34C755A0D}">
  <sheetPr codeName="Sheet2"/>
  <dimension ref="B2:Z118"/>
  <sheetViews>
    <sheetView showGridLines="0" tabSelected="1" zoomScaleNormal="100" workbookViewId="0">
      <selection activeCell="C18" sqref="C18"/>
    </sheetView>
  </sheetViews>
  <sheetFormatPr baseColWidth="10" defaultColWidth="8.88671875" defaultRowHeight="14.4" x14ac:dyDescent="0.3"/>
  <cols>
    <col min="1" max="1" width="4.44140625" customWidth="1"/>
    <col min="2" max="2" width="43.44140625" customWidth="1"/>
    <col min="3" max="3" width="25.88671875" customWidth="1"/>
    <col min="4" max="4" width="14.6640625" customWidth="1"/>
  </cols>
  <sheetData>
    <row r="2" spans="2:3" ht="18" x14ac:dyDescent="0.35">
      <c r="B2" s="48" t="s">
        <v>24</v>
      </c>
    </row>
    <row r="3" spans="2:3" x14ac:dyDescent="0.3">
      <c r="B3" t="s">
        <v>25</v>
      </c>
    </row>
    <row r="5" spans="2:3" ht="18" x14ac:dyDescent="0.35">
      <c r="B5" s="162" t="s">
        <v>26</v>
      </c>
      <c r="C5" s="9"/>
    </row>
    <row r="6" spans="2:3" x14ac:dyDescent="0.3">
      <c r="B6" s="5"/>
    </row>
    <row r="7" spans="2:3" x14ac:dyDescent="0.3">
      <c r="B7" s="40" t="s">
        <v>27</v>
      </c>
    </row>
    <row r="8" spans="2:3" x14ac:dyDescent="0.3">
      <c r="B8" s="42" t="s">
        <v>28</v>
      </c>
    </row>
    <row r="9" spans="2:3" x14ac:dyDescent="0.3">
      <c r="B9" s="41" t="s">
        <v>29</v>
      </c>
    </row>
    <row r="10" spans="2:3" x14ac:dyDescent="0.3">
      <c r="B10" s="102"/>
    </row>
    <row r="11" spans="2:3" x14ac:dyDescent="0.3">
      <c r="B11" s="41" t="s">
        <v>30</v>
      </c>
    </row>
    <row r="12" spans="2:3" x14ac:dyDescent="0.3">
      <c r="B12" s="102"/>
    </row>
    <row r="13" spans="2:3" ht="18" x14ac:dyDescent="0.35">
      <c r="B13" s="162" t="s">
        <v>31</v>
      </c>
      <c r="C13" s="9"/>
    </row>
    <row r="14" spans="2:3" x14ac:dyDescent="0.3">
      <c r="B14" s="5"/>
    </row>
    <row r="15" spans="2:3" x14ac:dyDescent="0.3">
      <c r="B15" t="s">
        <v>32</v>
      </c>
    </row>
    <row r="16" spans="2:3" x14ac:dyDescent="0.3">
      <c r="B16" s="5"/>
    </row>
    <row r="17" spans="2:5" x14ac:dyDescent="0.3">
      <c r="B17" s="5"/>
      <c r="C17" t="s">
        <v>33</v>
      </c>
      <c r="D17" t="s">
        <v>2</v>
      </c>
      <c r="E17" t="s">
        <v>3</v>
      </c>
    </row>
    <row r="18" spans="2:5" x14ac:dyDescent="0.3">
      <c r="B18" t="s">
        <v>34</v>
      </c>
      <c r="C18" s="26"/>
      <c r="D18" s="22" t="s">
        <v>35</v>
      </c>
      <c r="E18" t="s">
        <v>36</v>
      </c>
    </row>
    <row r="19" spans="2:5" x14ac:dyDescent="0.3">
      <c r="B19" t="s">
        <v>37</v>
      </c>
      <c r="C19" s="26"/>
      <c r="D19" s="22" t="s">
        <v>35</v>
      </c>
      <c r="E19" t="s">
        <v>36</v>
      </c>
    </row>
    <row r="20" spans="2:5" x14ac:dyDescent="0.3">
      <c r="B20" t="s">
        <v>4</v>
      </c>
      <c r="C20" s="26"/>
      <c r="D20" s="22" t="s">
        <v>38</v>
      </c>
      <c r="E20" t="s">
        <v>39</v>
      </c>
    </row>
    <row r="21" spans="2:5" x14ac:dyDescent="0.3">
      <c r="B21" t="s">
        <v>40</v>
      </c>
      <c r="C21" s="26"/>
      <c r="D21" s="22" t="s">
        <v>41</v>
      </c>
      <c r="E21" t="s">
        <v>42</v>
      </c>
    </row>
    <row r="22" spans="2:5" x14ac:dyDescent="0.3">
      <c r="B22" t="s">
        <v>43</v>
      </c>
      <c r="C22" s="26"/>
      <c r="D22" s="22" t="s">
        <v>41</v>
      </c>
      <c r="E22" t="s">
        <v>44</v>
      </c>
    </row>
    <row r="23" spans="2:5" x14ac:dyDescent="0.3">
      <c r="B23" t="s">
        <v>45</v>
      </c>
      <c r="C23" s="132"/>
      <c r="D23" s="51" t="s">
        <v>46</v>
      </c>
      <c r="E23" t="s">
        <v>36</v>
      </c>
    </row>
    <row r="24" spans="2:5" x14ac:dyDescent="0.3">
      <c r="C24" s="171"/>
      <c r="D24" s="51"/>
    </row>
    <row r="25" spans="2:5" x14ac:dyDescent="0.3">
      <c r="B25" s="170" t="s">
        <v>47</v>
      </c>
      <c r="C25" s="171"/>
      <c r="D25" s="51"/>
    </row>
    <row r="26" spans="2:5" x14ac:dyDescent="0.3">
      <c r="B26" s="170" t="s">
        <v>48</v>
      </c>
    </row>
    <row r="27" spans="2:5" x14ac:dyDescent="0.3">
      <c r="B27" s="170"/>
    </row>
    <row r="28" spans="2:5" x14ac:dyDescent="0.3">
      <c r="B28" s="170"/>
    </row>
    <row r="29" spans="2:5" x14ac:dyDescent="0.3">
      <c r="B29" t="s">
        <v>49</v>
      </c>
    </row>
    <row r="30" spans="2:5" x14ac:dyDescent="0.3">
      <c r="B30" s="170"/>
    </row>
    <row r="31" spans="2:5" x14ac:dyDescent="0.3">
      <c r="B31" s="26"/>
    </row>
    <row r="32" spans="2:5" x14ac:dyDescent="0.3">
      <c r="B32" s="26"/>
    </row>
    <row r="33" spans="2:3" x14ac:dyDescent="0.3">
      <c r="B33" s="26"/>
    </row>
    <row r="34" spans="2:3" x14ac:dyDescent="0.3">
      <c r="B34" s="26"/>
    </row>
    <row r="35" spans="2:3" x14ac:dyDescent="0.3">
      <c r="B35" s="26"/>
    </row>
    <row r="36" spans="2:3" x14ac:dyDescent="0.3">
      <c r="B36" s="26"/>
    </row>
    <row r="37" spans="2:3" x14ac:dyDescent="0.3">
      <c r="B37" s="26"/>
    </row>
    <row r="38" spans="2:3" x14ac:dyDescent="0.3">
      <c r="B38" s="26"/>
    </row>
    <row r="39" spans="2:3" x14ac:dyDescent="0.3">
      <c r="B39" s="160"/>
    </row>
    <row r="40" spans="2:3" ht="18" x14ac:dyDescent="0.35">
      <c r="B40" s="207" t="s">
        <v>50</v>
      </c>
      <c r="C40" s="30"/>
    </row>
    <row r="41" spans="2:3" x14ac:dyDescent="0.3">
      <c r="B41" s="102"/>
    </row>
    <row r="42" spans="2:3" x14ac:dyDescent="0.3">
      <c r="B42" s="40" t="s">
        <v>51</v>
      </c>
    </row>
    <row r="43" spans="2:3" x14ac:dyDescent="0.3">
      <c r="B43" s="41" t="s">
        <v>52</v>
      </c>
    </row>
    <row r="44" spans="2:3" x14ac:dyDescent="0.3">
      <c r="B44" s="41" t="s">
        <v>53</v>
      </c>
    </row>
    <row r="45" spans="2:3" x14ac:dyDescent="0.3">
      <c r="B45" s="41" t="s">
        <v>54</v>
      </c>
    </row>
    <row r="46" spans="2:3" x14ac:dyDescent="0.3">
      <c r="B46" s="7"/>
    </row>
    <row r="47" spans="2:3" x14ac:dyDescent="0.3">
      <c r="B47" s="41" t="s">
        <v>55</v>
      </c>
    </row>
    <row r="48" spans="2:3" x14ac:dyDescent="0.3">
      <c r="B48" s="41" t="s">
        <v>56</v>
      </c>
    </row>
    <row r="49" spans="2:2" x14ac:dyDescent="0.3">
      <c r="B49" s="204" t="s">
        <v>57</v>
      </c>
    </row>
    <row r="50" spans="2:2" x14ac:dyDescent="0.3">
      <c r="B50" s="41"/>
    </row>
    <row r="51" spans="2:2" s="1" customFormat="1" x14ac:dyDescent="0.3">
      <c r="B51" s="41" t="s">
        <v>58</v>
      </c>
    </row>
    <row r="52" spans="2:2" s="1" customFormat="1" x14ac:dyDescent="0.3">
      <c r="B52" s="42" t="s">
        <v>59</v>
      </c>
    </row>
    <row r="53" spans="2:2" s="1" customFormat="1" x14ac:dyDescent="0.3">
      <c r="B53" s="103" t="s">
        <v>60</v>
      </c>
    </row>
    <row r="54" spans="2:2" s="1" customFormat="1" x14ac:dyDescent="0.3">
      <c r="B54" s="103" t="s">
        <v>61</v>
      </c>
    </row>
    <row r="55" spans="2:2" s="1" customFormat="1" x14ac:dyDescent="0.3">
      <c r="B55" s="104" t="s">
        <v>62</v>
      </c>
    </row>
    <row r="56" spans="2:2" s="1" customFormat="1" x14ac:dyDescent="0.3">
      <c r="B56" s="104"/>
    </row>
    <row r="57" spans="2:2" s="1" customFormat="1" x14ac:dyDescent="0.3">
      <c r="B57" s="104"/>
    </row>
    <row r="58" spans="2:2" s="1" customFormat="1" x14ac:dyDescent="0.3">
      <c r="B58" s="40" t="s">
        <v>63</v>
      </c>
    </row>
    <row r="59" spans="2:2" s="1" customFormat="1" x14ac:dyDescent="0.3">
      <c r="B59" s="41" t="s">
        <v>64</v>
      </c>
    </row>
    <row r="60" spans="2:2" s="1" customFormat="1" x14ac:dyDescent="0.3">
      <c r="B60" s="42" t="s">
        <v>65</v>
      </c>
    </row>
    <row r="61" spans="2:2" s="1" customFormat="1" x14ac:dyDescent="0.3">
      <c r="B61" s="41" t="s">
        <v>66</v>
      </c>
    </row>
    <row r="62" spans="2:2" s="1" customFormat="1" x14ac:dyDescent="0.3">
      <c r="B62" s="41" t="s">
        <v>67</v>
      </c>
    </row>
    <row r="63" spans="2:2" s="1" customFormat="1" x14ac:dyDescent="0.3"/>
    <row r="64" spans="2:2" s="1" customFormat="1" x14ac:dyDescent="0.3">
      <c r="B64" s="104"/>
    </row>
    <row r="65" spans="2:2" x14ac:dyDescent="0.3">
      <c r="B65" s="40" t="s">
        <v>68</v>
      </c>
    </row>
    <row r="66" spans="2:2" x14ac:dyDescent="0.3">
      <c r="B66" s="41" t="s">
        <v>69</v>
      </c>
    </row>
    <row r="67" spans="2:2" x14ac:dyDescent="0.3">
      <c r="B67" s="41" t="s">
        <v>70</v>
      </c>
    </row>
    <row r="68" spans="2:2" x14ac:dyDescent="0.3">
      <c r="B68" s="41"/>
    </row>
    <row r="69" spans="2:2" x14ac:dyDescent="0.3">
      <c r="B69" s="41"/>
    </row>
    <row r="70" spans="2:2" x14ac:dyDescent="0.3">
      <c r="B70" s="41"/>
    </row>
    <row r="71" spans="2:2" x14ac:dyDescent="0.3">
      <c r="B71" s="41"/>
    </row>
    <row r="72" spans="2:2" x14ac:dyDescent="0.3">
      <c r="B72" s="41"/>
    </row>
    <row r="73" spans="2:2" x14ac:dyDescent="0.3">
      <c r="B73" s="41"/>
    </row>
    <row r="74" spans="2:2" x14ac:dyDescent="0.3">
      <c r="B74" s="41"/>
    </row>
    <row r="75" spans="2:2" x14ac:dyDescent="0.3">
      <c r="B75" s="41"/>
    </row>
    <row r="76" spans="2:2" x14ac:dyDescent="0.3">
      <c r="B76" s="41"/>
    </row>
    <row r="77" spans="2:2" x14ac:dyDescent="0.3">
      <c r="B77" s="41"/>
    </row>
    <row r="78" spans="2:2" x14ac:dyDescent="0.3">
      <c r="B78" s="41"/>
    </row>
    <row r="79" spans="2:2" x14ac:dyDescent="0.3">
      <c r="B79" s="41"/>
    </row>
    <row r="80" spans="2:2" x14ac:dyDescent="0.3">
      <c r="B80" s="41"/>
    </row>
    <row r="81" spans="2:3" x14ac:dyDescent="0.3">
      <c r="B81" s="41"/>
    </row>
    <row r="82" spans="2:3" x14ac:dyDescent="0.3">
      <c r="B82" s="41"/>
    </row>
    <row r="83" spans="2:3" x14ac:dyDescent="0.3">
      <c r="B83" s="41"/>
    </row>
    <row r="84" spans="2:3" x14ac:dyDescent="0.3">
      <c r="B84" s="41"/>
    </row>
    <row r="87" spans="2:3" x14ac:dyDescent="0.3">
      <c r="B87" s="40" t="s">
        <v>71</v>
      </c>
    </row>
    <row r="88" spans="2:3" x14ac:dyDescent="0.3">
      <c r="B88" s="42" t="s">
        <v>72</v>
      </c>
    </row>
    <row r="89" spans="2:3" x14ac:dyDescent="0.3">
      <c r="B89" s="42"/>
    </row>
    <row r="91" spans="2:3" ht="18" x14ac:dyDescent="0.35">
      <c r="B91" s="162" t="s">
        <v>73</v>
      </c>
      <c r="C91" s="9"/>
    </row>
    <row r="92" spans="2:3" x14ac:dyDescent="0.3">
      <c r="B92" s="5"/>
    </row>
    <row r="93" spans="2:3" x14ac:dyDescent="0.3">
      <c r="B93" t="s">
        <v>74</v>
      </c>
    </row>
    <row r="95" spans="2:3" x14ac:dyDescent="0.3">
      <c r="B95" s="21"/>
      <c r="C95" t="s">
        <v>75</v>
      </c>
    </row>
    <row r="97" spans="2:26" x14ac:dyDescent="0.3">
      <c r="B97" s="25"/>
      <c r="C97" t="s">
        <v>76</v>
      </c>
    </row>
    <row r="99" spans="2:26" x14ac:dyDescent="0.3">
      <c r="B99" s="169"/>
      <c r="C99" t="s">
        <v>77</v>
      </c>
    </row>
    <row r="106" spans="2:26" x14ac:dyDescent="0.3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8" spans="2:26" x14ac:dyDescent="0.3">
      <c r="C108" t="s">
        <v>78</v>
      </c>
      <c r="D108" t="s">
        <v>79</v>
      </c>
      <c r="E108" t="s">
        <v>3</v>
      </c>
    </row>
    <row r="109" spans="2:26" x14ac:dyDescent="0.3">
      <c r="C109" s="50" t="s">
        <v>80</v>
      </c>
      <c r="D109" s="49">
        <v>45406</v>
      </c>
    </row>
    <row r="110" spans="2:26" x14ac:dyDescent="0.3">
      <c r="C110" s="50" t="s">
        <v>81</v>
      </c>
      <c r="D110" s="49">
        <v>45412</v>
      </c>
    </row>
    <row r="111" spans="2:26" x14ac:dyDescent="0.3">
      <c r="C111" s="50" t="s">
        <v>82</v>
      </c>
      <c r="D111" s="49">
        <v>45425</v>
      </c>
    </row>
    <row r="112" spans="2:26" x14ac:dyDescent="0.3">
      <c r="C112" s="50" t="s">
        <v>83</v>
      </c>
      <c r="D112" s="49">
        <v>45441</v>
      </c>
    </row>
    <row r="113" spans="3:5" x14ac:dyDescent="0.3">
      <c r="C113" s="50" t="s">
        <v>84</v>
      </c>
      <c r="D113" s="49">
        <v>45463</v>
      </c>
    </row>
    <row r="114" spans="3:5" x14ac:dyDescent="0.3">
      <c r="C114" s="50" t="s">
        <v>85</v>
      </c>
      <c r="D114" s="49">
        <v>45513</v>
      </c>
    </row>
    <row r="115" spans="3:5" x14ac:dyDescent="0.3">
      <c r="C115" s="50" t="s">
        <v>86</v>
      </c>
      <c r="D115" s="49">
        <v>45527</v>
      </c>
    </row>
    <row r="116" spans="3:5" x14ac:dyDescent="0.3">
      <c r="C116" s="50" t="s">
        <v>87</v>
      </c>
      <c r="D116" s="49">
        <v>45638</v>
      </c>
    </row>
    <row r="117" spans="3:5" x14ac:dyDescent="0.3">
      <c r="C117" s="50" t="s">
        <v>88</v>
      </c>
      <c r="D117" s="49">
        <v>45663</v>
      </c>
      <c r="E117" t="s">
        <v>89</v>
      </c>
    </row>
    <row r="118" spans="3:5" x14ac:dyDescent="0.3">
      <c r="C118" s="50" t="s">
        <v>90</v>
      </c>
      <c r="D118" s="49">
        <v>46131</v>
      </c>
      <c r="E118" t="s">
        <v>91</v>
      </c>
    </row>
  </sheetData>
  <sheetProtection algorithmName="SHA-512" hashValue="CmYTp/ksZt0H/fnpYwDy57Oqi6f9CdBFw0QsJt6M5okhExZ9eoIWscegxHCwhT1fJzjKwNOFJR9Ce1opJrWoYw==" saltValue="2Jm6xDsCUJoPv+Pu9ULzCw==" spinCount="100000" sheet="1" formatColumns="0" formatRows="0" insertRows="0"/>
  <phoneticPr fontId="3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B0DFE1-A04E-464F-85F6-D8A6521931A3}">
          <x14:formula1>
            <xm:f>'Lister (skjules)'!$I$3:$I$4</xm:f>
          </x14:formula1>
          <xm:sqref>C23:C25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6DAD-3F44-498C-A4F3-2715897CD819}">
  <sheetPr codeName="Sheet3"/>
  <dimension ref="C1:BG183"/>
  <sheetViews>
    <sheetView showGridLines="0" zoomScale="90" zoomScaleNormal="90" workbookViewId="0">
      <pane ySplit="2" topLeftCell="A3" activePane="bottomLeft" state="frozen"/>
      <selection pane="bottomLeft" activeCell="E158" sqref="E158"/>
    </sheetView>
  </sheetViews>
  <sheetFormatPr baseColWidth="10" defaultColWidth="11.44140625" defaultRowHeight="14.4" x14ac:dyDescent="0.3"/>
  <cols>
    <col min="2" max="2" width="6.109375" customWidth="1"/>
    <col min="3" max="3" width="68.88671875" customWidth="1"/>
    <col min="4" max="4" width="54.109375" bestFit="1" customWidth="1"/>
    <col min="5" max="5" width="30.109375" customWidth="1"/>
    <col min="6" max="6" width="19.5546875" customWidth="1"/>
    <col min="7" max="7" width="3.33203125" customWidth="1"/>
    <col min="8" max="57" width="13.109375" customWidth="1"/>
  </cols>
  <sheetData>
    <row r="1" spans="3:59" s="78" customFormat="1" ht="18" x14ac:dyDescent="0.35">
      <c r="C1" s="77"/>
      <c r="D1" s="77"/>
      <c r="E1" s="77"/>
      <c r="F1" s="77"/>
      <c r="G1" s="77"/>
      <c r="H1" s="78">
        <f>'LES MEG'!C20</f>
        <v>0</v>
      </c>
      <c r="I1" s="78">
        <f>H1+1</f>
        <v>1</v>
      </c>
      <c r="J1" s="78">
        <f t="shared" ref="J1:AJ2" si="0">I1+1</f>
        <v>2</v>
      </c>
      <c r="K1" s="78">
        <f t="shared" si="0"/>
        <v>3</v>
      </c>
      <c r="L1" s="78">
        <f t="shared" si="0"/>
        <v>4</v>
      </c>
      <c r="M1" s="78">
        <f t="shared" si="0"/>
        <v>5</v>
      </c>
      <c r="N1" s="78">
        <f t="shared" si="0"/>
        <v>6</v>
      </c>
      <c r="O1" s="78">
        <f t="shared" si="0"/>
        <v>7</v>
      </c>
      <c r="P1" s="78">
        <f t="shared" si="0"/>
        <v>8</v>
      </c>
      <c r="Q1" s="78">
        <f t="shared" si="0"/>
        <v>9</v>
      </c>
      <c r="R1" s="78">
        <f t="shared" si="0"/>
        <v>10</v>
      </c>
      <c r="S1" s="78">
        <f t="shared" si="0"/>
        <v>11</v>
      </c>
      <c r="T1" s="78">
        <f t="shared" si="0"/>
        <v>12</v>
      </c>
      <c r="U1" s="78">
        <f t="shared" si="0"/>
        <v>13</v>
      </c>
      <c r="V1" s="78">
        <f t="shared" si="0"/>
        <v>14</v>
      </c>
      <c r="W1" s="78">
        <f t="shared" si="0"/>
        <v>15</v>
      </c>
      <c r="X1" s="78">
        <f t="shared" si="0"/>
        <v>16</v>
      </c>
      <c r="Y1" s="78">
        <f t="shared" si="0"/>
        <v>17</v>
      </c>
      <c r="Z1" s="78">
        <f t="shared" si="0"/>
        <v>18</v>
      </c>
      <c r="AA1" s="78">
        <f t="shared" si="0"/>
        <v>19</v>
      </c>
      <c r="AB1" s="78">
        <f t="shared" si="0"/>
        <v>20</v>
      </c>
      <c r="AC1" s="78">
        <f t="shared" si="0"/>
        <v>21</v>
      </c>
      <c r="AD1" s="78">
        <f t="shared" si="0"/>
        <v>22</v>
      </c>
      <c r="AE1" s="78">
        <f t="shared" si="0"/>
        <v>23</v>
      </c>
      <c r="AF1" s="78">
        <f t="shared" si="0"/>
        <v>24</v>
      </c>
      <c r="AG1" s="78">
        <f t="shared" si="0"/>
        <v>25</v>
      </c>
      <c r="AH1" s="78">
        <f t="shared" si="0"/>
        <v>26</v>
      </c>
      <c r="AI1" s="78">
        <f t="shared" si="0"/>
        <v>27</v>
      </c>
      <c r="AJ1" s="78">
        <f t="shared" si="0"/>
        <v>28</v>
      </c>
      <c r="AK1" s="78">
        <f t="shared" ref="AK1:BE1" si="1">AJ1+1</f>
        <v>29</v>
      </c>
      <c r="AL1" s="78">
        <f t="shared" si="1"/>
        <v>30</v>
      </c>
      <c r="AM1" s="78">
        <f t="shared" si="1"/>
        <v>31</v>
      </c>
      <c r="AN1" s="78">
        <f t="shared" si="1"/>
        <v>32</v>
      </c>
      <c r="AO1" s="78">
        <f t="shared" si="1"/>
        <v>33</v>
      </c>
      <c r="AP1" s="78">
        <f t="shared" si="1"/>
        <v>34</v>
      </c>
      <c r="AQ1" s="78">
        <f t="shared" si="1"/>
        <v>35</v>
      </c>
      <c r="AR1" s="78">
        <f t="shared" si="1"/>
        <v>36</v>
      </c>
      <c r="AS1" s="78">
        <f t="shared" si="1"/>
        <v>37</v>
      </c>
      <c r="AT1" s="78">
        <f t="shared" si="1"/>
        <v>38</v>
      </c>
      <c r="AU1" s="78">
        <f t="shared" si="1"/>
        <v>39</v>
      </c>
      <c r="AV1" s="78">
        <f t="shared" si="1"/>
        <v>40</v>
      </c>
      <c r="AW1" s="78">
        <f t="shared" si="1"/>
        <v>41</v>
      </c>
      <c r="AX1" s="78">
        <f t="shared" si="1"/>
        <v>42</v>
      </c>
      <c r="AY1" s="78">
        <f t="shared" si="1"/>
        <v>43</v>
      </c>
      <c r="AZ1" s="78">
        <f t="shared" si="1"/>
        <v>44</v>
      </c>
      <c r="BA1" s="78">
        <f t="shared" si="1"/>
        <v>45</v>
      </c>
      <c r="BB1" s="78">
        <f t="shared" si="1"/>
        <v>46</v>
      </c>
      <c r="BC1" s="78">
        <f t="shared" si="1"/>
        <v>47</v>
      </c>
      <c r="BD1" s="78">
        <f t="shared" si="1"/>
        <v>48</v>
      </c>
      <c r="BE1" s="78">
        <f t="shared" si="1"/>
        <v>49</v>
      </c>
      <c r="BG1" s="78" t="s">
        <v>92</v>
      </c>
    </row>
    <row r="2" spans="3:59" s="1" customFormat="1" x14ac:dyDescent="0.3">
      <c r="C2" s="1" t="s">
        <v>93</v>
      </c>
      <c r="H2" s="108">
        <v>0</v>
      </c>
      <c r="I2" s="108">
        <f>H2+1</f>
        <v>1</v>
      </c>
      <c r="J2" s="108">
        <f t="shared" si="0"/>
        <v>2</v>
      </c>
      <c r="K2" s="108">
        <f t="shared" si="0"/>
        <v>3</v>
      </c>
      <c r="L2" s="108">
        <f t="shared" si="0"/>
        <v>4</v>
      </c>
      <c r="M2" s="108">
        <f t="shared" si="0"/>
        <v>5</v>
      </c>
      <c r="N2" s="108">
        <f t="shared" si="0"/>
        <v>6</v>
      </c>
      <c r="O2" s="108">
        <f t="shared" si="0"/>
        <v>7</v>
      </c>
      <c r="P2" s="108">
        <f t="shared" si="0"/>
        <v>8</v>
      </c>
      <c r="Q2" s="108">
        <f t="shared" si="0"/>
        <v>9</v>
      </c>
      <c r="R2" s="108">
        <f t="shared" si="0"/>
        <v>10</v>
      </c>
      <c r="S2" s="108">
        <f t="shared" si="0"/>
        <v>11</v>
      </c>
      <c r="T2" s="108">
        <f t="shared" si="0"/>
        <v>12</v>
      </c>
      <c r="U2" s="108">
        <f t="shared" si="0"/>
        <v>13</v>
      </c>
      <c r="V2" s="108">
        <f t="shared" si="0"/>
        <v>14</v>
      </c>
      <c r="W2" s="108">
        <f t="shared" si="0"/>
        <v>15</v>
      </c>
      <c r="X2" s="108">
        <f t="shared" si="0"/>
        <v>16</v>
      </c>
      <c r="Y2" s="108">
        <f t="shared" si="0"/>
        <v>17</v>
      </c>
      <c r="Z2" s="108">
        <f t="shared" si="0"/>
        <v>18</v>
      </c>
      <c r="AA2" s="108">
        <f t="shared" si="0"/>
        <v>19</v>
      </c>
      <c r="AB2" s="108">
        <f t="shared" si="0"/>
        <v>20</v>
      </c>
      <c r="AC2" s="108">
        <f t="shared" si="0"/>
        <v>21</v>
      </c>
      <c r="AD2" s="108">
        <f t="shared" si="0"/>
        <v>22</v>
      </c>
      <c r="AE2" s="108">
        <f t="shared" si="0"/>
        <v>23</v>
      </c>
      <c r="AF2" s="108">
        <f t="shared" si="0"/>
        <v>24</v>
      </c>
      <c r="AG2" s="108">
        <f t="shared" si="0"/>
        <v>25</v>
      </c>
      <c r="AH2" s="108">
        <f t="shared" si="0"/>
        <v>26</v>
      </c>
      <c r="AI2" s="108">
        <f t="shared" si="0"/>
        <v>27</v>
      </c>
      <c r="AJ2" s="108">
        <f t="shared" si="0"/>
        <v>28</v>
      </c>
      <c r="AK2" s="108">
        <f t="shared" ref="AK2:BE2" si="2">AJ2+1</f>
        <v>29</v>
      </c>
      <c r="AL2" s="108">
        <f t="shared" si="2"/>
        <v>30</v>
      </c>
      <c r="AM2" s="108">
        <f t="shared" si="2"/>
        <v>31</v>
      </c>
      <c r="AN2" s="108">
        <f t="shared" si="2"/>
        <v>32</v>
      </c>
      <c r="AO2" s="108">
        <f t="shared" si="2"/>
        <v>33</v>
      </c>
      <c r="AP2" s="108">
        <f t="shared" si="2"/>
        <v>34</v>
      </c>
      <c r="AQ2" s="108">
        <f t="shared" si="2"/>
        <v>35</v>
      </c>
      <c r="AR2" s="108">
        <f t="shared" si="2"/>
        <v>36</v>
      </c>
      <c r="AS2" s="108">
        <f t="shared" si="2"/>
        <v>37</v>
      </c>
      <c r="AT2" s="108">
        <f t="shared" si="2"/>
        <v>38</v>
      </c>
      <c r="AU2" s="108">
        <f t="shared" si="2"/>
        <v>39</v>
      </c>
      <c r="AV2" s="108">
        <f t="shared" si="2"/>
        <v>40</v>
      </c>
      <c r="AW2" s="108">
        <f t="shared" si="2"/>
        <v>41</v>
      </c>
      <c r="AX2" s="108">
        <f t="shared" si="2"/>
        <v>42</v>
      </c>
      <c r="AY2" s="108">
        <f t="shared" si="2"/>
        <v>43</v>
      </c>
      <c r="AZ2" s="108">
        <f t="shared" si="2"/>
        <v>44</v>
      </c>
      <c r="BA2" s="108">
        <f t="shared" si="2"/>
        <v>45</v>
      </c>
      <c r="BB2" s="108">
        <f t="shared" si="2"/>
        <v>46</v>
      </c>
      <c r="BC2" s="108">
        <f t="shared" si="2"/>
        <v>47</v>
      </c>
      <c r="BD2" s="108">
        <f t="shared" si="2"/>
        <v>48</v>
      </c>
      <c r="BE2" s="108">
        <f t="shared" si="2"/>
        <v>49</v>
      </c>
    </row>
    <row r="3" spans="3:59" x14ac:dyDescent="0.3">
      <c r="C3" s="139" t="s">
        <v>94</v>
      </c>
      <c r="D3" s="140"/>
      <c r="E3" s="140"/>
      <c r="F3" s="141"/>
      <c r="G3" s="71"/>
      <c r="H3" s="150" t="str">
        <f>IF(H1&lt;'LES MEG'!$C$20+'LES MEG'!$C$21,"INVESTERING",IF(AND(H1&gt;='LES MEG'!$C$20+'LES MEG'!$C$21,H1&lt;'LES MEG'!$C$20+'LES MEG'!$C$22),"DRIFT",""))</f>
        <v/>
      </c>
      <c r="I3" s="151" t="str">
        <f>IF(I1&lt;'LES MEG'!$C$20+'LES MEG'!$C$21,"INVESTERING",IF(AND(I1&gt;='LES MEG'!$C$20+'LES MEG'!$C$21,I1&lt;'LES MEG'!$C$20+'LES MEG'!$C$22),"DRIFT",""))</f>
        <v/>
      </c>
      <c r="J3" s="151" t="str">
        <f>IF(J1&lt;'LES MEG'!$C$20+'LES MEG'!$C$21,"INVESTERING",IF(AND(J1&gt;='LES MEG'!$C$20+'LES MEG'!$C$21,J1&lt;'LES MEG'!$C$20+'LES MEG'!$C$22),"DRIFT",""))</f>
        <v/>
      </c>
      <c r="K3" s="151" t="str">
        <f>IF(K1&lt;'LES MEG'!$C$20+'LES MEG'!$C$21,"INVESTERING",IF(AND(K1&gt;='LES MEG'!$C$20+'LES MEG'!$C$21,K1&lt;'LES MEG'!$C$20+'LES MEG'!$C$22),"DRIFT",""))</f>
        <v/>
      </c>
      <c r="L3" s="151" t="str">
        <f>IF(L1&lt;'LES MEG'!$C$20+'LES MEG'!$C$21,"INVESTERING",IF(AND(L1&gt;='LES MEG'!$C$20+'LES MEG'!$C$21,L1&lt;'LES MEG'!$C$20+'LES MEG'!$C$22),"DRIFT",""))</f>
        <v/>
      </c>
      <c r="M3" s="151" t="str">
        <f>IF(M1&lt;'LES MEG'!$C$20+'LES MEG'!$C$21,"INVESTERING",IF(AND(M1&gt;='LES MEG'!$C$20+'LES MEG'!$C$21,M1&lt;'LES MEG'!$C$20+'LES MEG'!$C$22),"DRIFT",""))</f>
        <v/>
      </c>
      <c r="N3" s="151" t="str">
        <f>IF(N1&lt;'LES MEG'!$C$20+'LES MEG'!$C$21,"INVESTERING",IF(AND(N1&gt;='LES MEG'!$C$20+'LES MEG'!$C$21,N1&lt;'LES MEG'!$C$20+'LES MEG'!$C$22),"DRIFT",""))</f>
        <v/>
      </c>
      <c r="O3" s="151" t="str">
        <f>IF(O1&lt;'LES MEG'!$C$20+'LES MEG'!$C$21,"INVESTERING",IF(AND(O1&gt;='LES MEG'!$C$20+'LES MEG'!$C$21,O1&lt;'LES MEG'!$C$20+'LES MEG'!$C$22),"DRIFT",""))</f>
        <v/>
      </c>
      <c r="P3" s="151" t="str">
        <f>IF(P1&lt;'LES MEG'!$C$20+'LES MEG'!$C$21,"INVESTERING",IF(AND(P1&gt;='LES MEG'!$C$20+'LES MEG'!$C$21,P1&lt;'LES MEG'!$C$20+'LES MEG'!$C$22),"DRIFT",""))</f>
        <v/>
      </c>
      <c r="Q3" s="151" t="str">
        <f>IF(Q1&lt;'LES MEG'!$C$20+'LES MEG'!$C$21,"INVESTERING",IF(AND(Q1&gt;='LES MEG'!$C$20+'LES MEG'!$C$21,Q1&lt;'LES MEG'!$C$20+'LES MEG'!$C$22),"DRIFT",""))</f>
        <v/>
      </c>
      <c r="R3" s="151" t="str">
        <f>IF(R1&lt;'LES MEG'!$C$20+'LES MEG'!$C$21,"INVESTERING",IF(AND(R1&gt;='LES MEG'!$C$20+'LES MEG'!$C$21,R1&lt;'LES MEG'!$C$20+'LES MEG'!$C$22),"DRIFT",""))</f>
        <v/>
      </c>
      <c r="S3" s="151" t="str">
        <f>IF(S1&lt;'LES MEG'!$C$20+'LES MEG'!$C$21,"INVESTERING",IF(AND(S1&gt;='LES MEG'!$C$20+'LES MEG'!$C$21,S1&lt;'LES MEG'!$C$20+'LES MEG'!$C$22),"DRIFT",""))</f>
        <v/>
      </c>
      <c r="T3" s="151" t="str">
        <f>IF(T1&lt;'LES MEG'!$C$20+'LES MEG'!$C$21,"INVESTERING",IF(AND(T1&gt;='LES MEG'!$C$20+'LES MEG'!$C$21,T1&lt;'LES MEG'!$C$20+'LES MEG'!$C$22),"DRIFT",""))</f>
        <v/>
      </c>
      <c r="U3" s="151" t="str">
        <f>IF(U1&lt;'LES MEG'!$C$20+'LES MEG'!$C$21,"INVESTERING",IF(AND(U1&gt;='LES MEG'!$C$20+'LES MEG'!$C$21,U1&lt;'LES MEG'!$C$20+'LES MEG'!$C$22),"DRIFT",""))</f>
        <v/>
      </c>
      <c r="V3" s="151" t="str">
        <f>IF(V1&lt;'LES MEG'!$C$20+'LES MEG'!$C$21,"INVESTERING",IF(AND(V1&gt;='LES MEG'!$C$20+'LES MEG'!$C$21,V1&lt;'LES MEG'!$C$20+'LES MEG'!$C$22),"DRIFT",""))</f>
        <v/>
      </c>
      <c r="W3" s="151" t="str">
        <f>IF(W1&lt;'LES MEG'!$C$20+'LES MEG'!$C$21,"INVESTERING",IF(AND(W1&gt;='LES MEG'!$C$20+'LES MEG'!$C$21,W1&lt;'LES MEG'!$C$20+'LES MEG'!$C$22),"DRIFT",""))</f>
        <v/>
      </c>
      <c r="X3" s="151" t="str">
        <f>IF(X1&lt;'LES MEG'!$C$20+'LES MEG'!$C$21,"INVESTERING",IF(AND(X1&gt;='LES MEG'!$C$20+'LES MEG'!$C$21,X1&lt;'LES MEG'!$C$20+'LES MEG'!$C$22),"DRIFT",""))</f>
        <v/>
      </c>
      <c r="Y3" s="151" t="str">
        <f>IF(Y1&lt;'LES MEG'!$C$20+'LES MEG'!$C$21,"INVESTERING",IF(AND(Y1&gt;='LES MEG'!$C$20+'LES MEG'!$C$21,Y1&lt;'LES MEG'!$C$20+'LES MEG'!$C$22),"DRIFT",""))</f>
        <v/>
      </c>
      <c r="Z3" s="151" t="str">
        <f>IF(Z1&lt;'LES MEG'!$C$20+'LES MEG'!$C$21,"INVESTERING",IF(AND(Z1&gt;='LES MEG'!$C$20+'LES MEG'!$C$21,Z1&lt;'LES MEG'!$C$20+'LES MEG'!$C$22),"DRIFT",""))</f>
        <v/>
      </c>
      <c r="AA3" s="151" t="str">
        <f>IF(AA1&lt;'LES MEG'!$C$20+'LES MEG'!$C$21,"INVESTERING",IF(AND(AA1&gt;='LES MEG'!$C$20+'LES MEG'!$C$21,AA1&lt;'LES MEG'!$C$20+'LES MEG'!$C$22),"DRIFT",""))</f>
        <v/>
      </c>
      <c r="AB3" s="151" t="str">
        <f>IF(AB1&lt;'LES MEG'!$C$20+'LES MEG'!$C$21,"INVESTERING",IF(AND(AB1&gt;='LES MEG'!$C$20+'LES MEG'!$C$21,AB1&lt;'LES MEG'!$C$20+'LES MEG'!$C$22),"DRIFT",""))</f>
        <v/>
      </c>
      <c r="AC3" s="151" t="str">
        <f>IF(AC1&lt;'LES MEG'!$C$20+'LES MEG'!$C$21,"INVESTERING",IF(AND(AC1&gt;='LES MEG'!$C$20+'LES MEG'!$C$21,AC1&lt;'LES MEG'!$C$20+'LES MEG'!$C$22),"DRIFT",""))</f>
        <v/>
      </c>
      <c r="AD3" s="151" t="str">
        <f>IF(AD1&lt;'LES MEG'!$C$20+'LES MEG'!$C$21,"INVESTERING",IF(AND(AD1&gt;='LES MEG'!$C$20+'LES MEG'!$C$21,AD1&lt;'LES MEG'!$C$20+'LES MEG'!$C$22),"DRIFT",""))</f>
        <v/>
      </c>
      <c r="AE3" s="151" t="str">
        <f>IF(AE1&lt;'LES MEG'!$C$20+'LES MEG'!$C$21,"INVESTERING",IF(AND(AE1&gt;='LES MEG'!$C$20+'LES MEG'!$C$21,AE1&lt;'LES MEG'!$C$20+'LES MEG'!$C$22),"DRIFT",""))</f>
        <v/>
      </c>
      <c r="AF3" s="151" t="str">
        <f>IF(AF1&lt;'LES MEG'!$C$20+'LES MEG'!$C$21,"INVESTERING",IF(AND(AF1&gt;='LES MEG'!$C$20+'LES MEG'!$C$21,AF1&lt;'LES MEG'!$C$20+'LES MEG'!$C$22),"DRIFT",""))</f>
        <v/>
      </c>
      <c r="AG3" s="151" t="str">
        <f>IF(AG1&lt;'LES MEG'!$C$20+'LES MEG'!$C$21,"INVESTERING",IF(AND(AG1&gt;='LES MEG'!$C$20+'LES MEG'!$C$21,AG1&lt;'LES MEG'!$C$20+'LES MEG'!$C$22),"DRIFT",""))</f>
        <v/>
      </c>
      <c r="AH3" s="151" t="str">
        <f>IF(AH1&lt;'LES MEG'!$C$20+'LES MEG'!$C$21,"INVESTERING",IF(AND(AH1&gt;='LES MEG'!$C$20+'LES MEG'!$C$21,AH1&lt;'LES MEG'!$C$20+'LES MEG'!$C$22),"DRIFT",""))</f>
        <v/>
      </c>
      <c r="AI3" s="151" t="str">
        <f>IF(AI1&lt;'LES MEG'!$C$20+'LES MEG'!$C$21,"INVESTERING",IF(AND(AI1&gt;='LES MEG'!$C$20+'LES MEG'!$C$21,AI1&lt;'LES MEG'!$C$20+'LES MEG'!$C$22),"DRIFT",""))</f>
        <v/>
      </c>
      <c r="AJ3" s="151" t="str">
        <f>IF(AJ1&lt;'LES MEG'!$C$20+'LES MEG'!$C$21,"INVESTERING",IF(AND(AJ1&gt;='LES MEG'!$C$20+'LES MEG'!$C$21,AJ1&lt;'LES MEG'!$C$20+'LES MEG'!$C$22),"DRIFT",""))</f>
        <v/>
      </c>
      <c r="AK3" s="151" t="str">
        <f>IF(AK1&lt;'LES MEG'!$C$20+'LES MEG'!$C$21,"INVESTERING",IF(AND(AK1&gt;='LES MEG'!$C$20+'LES MEG'!$C$21,AK1&lt;'LES MEG'!$C$20+'LES MEG'!$C$22),"DRIFT",""))</f>
        <v/>
      </c>
      <c r="AL3" s="151" t="str">
        <f>IF(AL1&lt;'LES MEG'!$C$20+'LES MEG'!$C$21,"INVESTERING",IF(AND(AL1&gt;='LES MEG'!$C$20+'LES MEG'!$C$21,AL1&lt;'LES MEG'!$C$20+'LES MEG'!$C$22),"DRIFT",""))</f>
        <v/>
      </c>
      <c r="AM3" s="151" t="str">
        <f>IF(AM1&lt;'LES MEG'!$C$20+'LES MEG'!$C$21,"INVESTERING",IF(AND(AM1&gt;='LES MEG'!$C$20+'LES MEG'!$C$21,AM1&lt;'LES MEG'!$C$20+'LES MEG'!$C$22),"DRIFT",""))</f>
        <v/>
      </c>
      <c r="AN3" s="151" t="str">
        <f>IF(AN1&lt;'LES MEG'!$C$20+'LES MEG'!$C$21,"INVESTERING",IF(AND(AN1&gt;='LES MEG'!$C$20+'LES MEG'!$C$21,AN1&lt;'LES MEG'!$C$20+'LES MEG'!$C$22),"DRIFT",""))</f>
        <v/>
      </c>
      <c r="AO3" s="151" t="str">
        <f>IF(AO1&lt;'LES MEG'!$C$20+'LES MEG'!$C$21,"INVESTERING",IF(AND(AO1&gt;='LES MEG'!$C$20+'LES MEG'!$C$21,AO1&lt;'LES MEG'!$C$20+'LES MEG'!$C$22),"DRIFT",""))</f>
        <v/>
      </c>
      <c r="AP3" s="151" t="str">
        <f>IF(AP1&lt;'LES MEG'!$C$20+'LES MEG'!$C$21,"INVESTERING",IF(AND(AP1&gt;='LES MEG'!$C$20+'LES MEG'!$C$21,AP1&lt;'LES MEG'!$C$20+'LES MEG'!$C$22),"DRIFT",""))</f>
        <v/>
      </c>
      <c r="AQ3" s="151" t="str">
        <f>IF(AQ1&lt;'LES MEG'!$C$20+'LES MEG'!$C$21,"INVESTERING",IF(AND(AQ1&gt;='LES MEG'!$C$20+'LES MEG'!$C$21,AQ1&lt;'LES MEG'!$C$20+'LES MEG'!$C$22),"DRIFT",""))</f>
        <v/>
      </c>
      <c r="AR3" s="151" t="str">
        <f>IF(AR1&lt;'LES MEG'!$C$20+'LES MEG'!$C$21,"INVESTERING",IF(AND(AR1&gt;='LES MEG'!$C$20+'LES MEG'!$C$21,AR1&lt;'LES MEG'!$C$20+'LES MEG'!$C$22),"DRIFT",""))</f>
        <v/>
      </c>
      <c r="AS3" s="151" t="str">
        <f>IF(AS1&lt;'LES MEG'!$C$20+'LES MEG'!$C$21,"INVESTERING",IF(AND(AS1&gt;='LES MEG'!$C$20+'LES MEG'!$C$21,AS1&lt;'LES MEG'!$C$20+'LES MEG'!$C$22),"DRIFT",""))</f>
        <v/>
      </c>
      <c r="AT3" s="151" t="str">
        <f>IF(AT1&lt;'LES MEG'!$C$20+'LES MEG'!$C$21,"INVESTERING",IF(AND(AT1&gt;='LES MEG'!$C$20+'LES MEG'!$C$21,AT1&lt;'LES MEG'!$C$20+'LES MEG'!$C$22),"DRIFT",""))</f>
        <v/>
      </c>
      <c r="AU3" s="151" t="str">
        <f>IF(AU1&lt;'LES MEG'!$C$20+'LES MEG'!$C$21,"INVESTERING",IF(AND(AU1&gt;='LES MEG'!$C$20+'LES MEG'!$C$21,AU1&lt;'LES MEG'!$C$20+'LES MEG'!$C$22),"DRIFT",""))</f>
        <v/>
      </c>
      <c r="AV3" s="151" t="str">
        <f>IF(AV1&lt;'LES MEG'!$C$20+'LES MEG'!$C$21,"INVESTERING",IF(AND(AV1&gt;='LES MEG'!$C$20+'LES MEG'!$C$21,AV1&lt;'LES MEG'!$C$20+'LES MEG'!$C$22),"DRIFT",""))</f>
        <v/>
      </c>
      <c r="AW3" s="151" t="str">
        <f>IF(AW1&lt;'LES MEG'!$C$20+'LES MEG'!$C$21,"INVESTERING",IF(AND(AW1&gt;='LES MEG'!$C$20+'LES MEG'!$C$21,AW1&lt;'LES MEG'!$C$20+'LES MEG'!$C$22),"DRIFT",""))</f>
        <v/>
      </c>
      <c r="AX3" s="151" t="str">
        <f>IF(AX1&lt;'LES MEG'!$C$20+'LES MEG'!$C$21,"INVESTERING",IF(AND(AX1&gt;='LES MEG'!$C$20+'LES MEG'!$C$21,AX1&lt;'LES MEG'!$C$20+'LES MEG'!$C$22),"DRIFT",""))</f>
        <v/>
      </c>
      <c r="AY3" s="151" t="str">
        <f>IF(AY1&lt;'LES MEG'!$C$20+'LES MEG'!$C$21,"INVESTERING",IF(AND(AY1&gt;='LES MEG'!$C$20+'LES MEG'!$C$21,AY1&lt;'LES MEG'!$C$20+'LES MEG'!$C$22),"DRIFT",""))</f>
        <v/>
      </c>
      <c r="AZ3" s="151" t="str">
        <f>IF(AZ1&lt;'LES MEG'!$C$20+'LES MEG'!$C$21,"INVESTERING",IF(AND(AZ1&gt;='LES MEG'!$C$20+'LES MEG'!$C$21,AZ1&lt;'LES MEG'!$C$20+'LES MEG'!$C$22),"DRIFT",""))</f>
        <v/>
      </c>
      <c r="BA3" s="151" t="str">
        <f>IF(BA1&lt;'LES MEG'!$C$20+'LES MEG'!$C$21,"INVESTERING",IF(AND(BA1&gt;='LES MEG'!$C$20+'LES MEG'!$C$21,BA1&lt;'LES MEG'!$C$20+'LES MEG'!$C$22),"DRIFT",""))</f>
        <v/>
      </c>
      <c r="BB3" s="151" t="str">
        <f>IF(BB1&lt;'LES MEG'!$C$20+'LES MEG'!$C$21,"INVESTERING",IF(AND(BB1&gt;='LES MEG'!$C$20+'LES MEG'!$C$21,BB1&lt;'LES MEG'!$C$20+'LES MEG'!$C$22),"DRIFT",""))</f>
        <v/>
      </c>
      <c r="BC3" s="151" t="str">
        <f>IF(BC1&lt;'LES MEG'!$C$20+'LES MEG'!$C$21,"INVESTERING",IF(AND(BC1&gt;='LES MEG'!$C$20+'LES MEG'!$C$21,BC1&lt;'LES MEG'!$C$20+'LES MEG'!$C$22),"DRIFT",""))</f>
        <v/>
      </c>
      <c r="BD3" s="151" t="str">
        <f>IF(BD1&lt;'LES MEG'!$C$20+'LES MEG'!$C$21,"INVESTERING",IF(AND(BD1&gt;='LES MEG'!$C$20+'LES MEG'!$C$21,BD1&lt;'LES MEG'!$C$20+'LES MEG'!$C$22),"DRIFT",""))</f>
        <v/>
      </c>
      <c r="BE3" s="152" t="str">
        <f>IF(BE1&lt;'LES MEG'!$C$20+'LES MEG'!$C$21,"INVESTERING",IF(AND(BE1&gt;='LES MEG'!$C$20+'LES MEG'!$C$21,BE1&lt;'LES MEG'!$C$20+'LES MEG'!$C$22),"DRIFT",""))</f>
        <v/>
      </c>
    </row>
    <row r="4" spans="3:59" x14ac:dyDescent="0.3"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</row>
    <row r="5" spans="3:59" x14ac:dyDescent="0.3">
      <c r="C5" s="1" t="s">
        <v>95</v>
      </c>
      <c r="D5" s="1" t="s">
        <v>96</v>
      </c>
      <c r="E5" s="1" t="s">
        <v>97</v>
      </c>
      <c r="F5" s="1"/>
      <c r="G5" s="1"/>
      <c r="H5" s="1" t="s">
        <v>13</v>
      </c>
      <c r="I5" s="1" t="s">
        <v>13</v>
      </c>
      <c r="J5" s="1" t="s">
        <v>13</v>
      </c>
      <c r="K5" s="1" t="s">
        <v>13</v>
      </c>
      <c r="L5" s="1" t="s">
        <v>13</v>
      </c>
      <c r="M5" s="1" t="s">
        <v>13</v>
      </c>
      <c r="N5" s="1" t="s">
        <v>13</v>
      </c>
      <c r="O5" s="1" t="s">
        <v>13</v>
      </c>
      <c r="P5" s="1" t="s">
        <v>13</v>
      </c>
      <c r="Q5" s="1" t="s">
        <v>13</v>
      </c>
      <c r="R5" s="1" t="s">
        <v>13</v>
      </c>
      <c r="S5" s="1" t="s">
        <v>13</v>
      </c>
      <c r="T5" s="1" t="s">
        <v>13</v>
      </c>
      <c r="U5" s="1" t="s">
        <v>13</v>
      </c>
      <c r="V5" s="1" t="s">
        <v>13</v>
      </c>
      <c r="W5" s="1" t="s">
        <v>13</v>
      </c>
      <c r="X5" s="1" t="s">
        <v>13</v>
      </c>
      <c r="Y5" s="1" t="s">
        <v>13</v>
      </c>
      <c r="Z5" s="1" t="s">
        <v>13</v>
      </c>
      <c r="AA5" s="1" t="s">
        <v>13</v>
      </c>
      <c r="AB5" s="1" t="s">
        <v>13</v>
      </c>
      <c r="AC5" s="1" t="s">
        <v>13</v>
      </c>
      <c r="AD5" s="1" t="s">
        <v>13</v>
      </c>
      <c r="AE5" s="1" t="s">
        <v>13</v>
      </c>
      <c r="AF5" s="1" t="s">
        <v>13</v>
      </c>
      <c r="AG5" s="1" t="s">
        <v>13</v>
      </c>
      <c r="AH5" s="1" t="s">
        <v>13</v>
      </c>
      <c r="AI5" s="1" t="s">
        <v>13</v>
      </c>
      <c r="AJ5" s="1" t="s">
        <v>13</v>
      </c>
      <c r="AK5" s="1" t="s">
        <v>13</v>
      </c>
      <c r="AL5" s="1" t="s">
        <v>13</v>
      </c>
      <c r="AM5" s="1" t="s">
        <v>13</v>
      </c>
      <c r="AN5" s="1" t="s">
        <v>13</v>
      </c>
      <c r="AO5" s="1" t="s">
        <v>13</v>
      </c>
      <c r="AP5" s="1" t="s">
        <v>13</v>
      </c>
      <c r="AQ5" s="1" t="s">
        <v>13</v>
      </c>
      <c r="AR5" s="1" t="s">
        <v>13</v>
      </c>
      <c r="AS5" s="1" t="s">
        <v>13</v>
      </c>
      <c r="AT5" s="1" t="s">
        <v>13</v>
      </c>
      <c r="AU5" s="1" t="s">
        <v>13</v>
      </c>
      <c r="AV5" s="1" t="s">
        <v>13</v>
      </c>
      <c r="AW5" s="1" t="s">
        <v>13</v>
      </c>
      <c r="AX5" s="1" t="s">
        <v>13</v>
      </c>
      <c r="AY5" s="1" t="s">
        <v>13</v>
      </c>
      <c r="AZ5" s="1" t="s">
        <v>13</v>
      </c>
      <c r="BA5" s="1" t="s">
        <v>13</v>
      </c>
      <c r="BB5" s="1" t="s">
        <v>13</v>
      </c>
      <c r="BC5" s="1" t="s">
        <v>13</v>
      </c>
      <c r="BD5" s="1" t="s">
        <v>13</v>
      </c>
      <c r="BE5" s="1" t="s">
        <v>13</v>
      </c>
      <c r="BG5" t="s">
        <v>98</v>
      </c>
    </row>
    <row r="6" spans="3:59" x14ac:dyDescent="0.3">
      <c r="C6" s="26" t="s">
        <v>99</v>
      </c>
      <c r="D6" s="26"/>
      <c r="E6" s="26"/>
      <c r="F6" s="1"/>
      <c r="G6" s="81"/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0</v>
      </c>
      <c r="AM6" s="27">
        <v>0</v>
      </c>
      <c r="AN6" s="27">
        <v>0</v>
      </c>
      <c r="AO6" s="27">
        <v>0</v>
      </c>
      <c r="AP6" s="27">
        <v>0</v>
      </c>
      <c r="AQ6" s="27">
        <v>0</v>
      </c>
      <c r="AR6" s="27">
        <v>0</v>
      </c>
      <c r="AS6" s="27">
        <v>0</v>
      </c>
      <c r="AT6" s="27">
        <v>0</v>
      </c>
      <c r="AU6" s="27">
        <v>0</v>
      </c>
      <c r="AV6" s="27">
        <v>0</v>
      </c>
      <c r="AW6" s="27">
        <v>0</v>
      </c>
      <c r="AX6" s="27">
        <v>0</v>
      </c>
      <c r="AY6" s="27">
        <v>0</v>
      </c>
      <c r="AZ6" s="27">
        <v>0</v>
      </c>
      <c r="BA6" s="27">
        <v>0</v>
      </c>
      <c r="BB6" s="27">
        <v>0</v>
      </c>
      <c r="BC6" s="27">
        <v>0</v>
      </c>
      <c r="BD6" s="27">
        <v>0</v>
      </c>
      <c r="BE6" s="27">
        <v>0</v>
      </c>
      <c r="BG6" s="4">
        <f>SUM(H6:BE6)</f>
        <v>0</v>
      </c>
    </row>
    <row r="7" spans="3:59" x14ac:dyDescent="0.3">
      <c r="C7" s="26"/>
      <c r="D7" s="26"/>
      <c r="E7" s="26"/>
      <c r="F7" s="1"/>
      <c r="G7" s="84"/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0</v>
      </c>
      <c r="AO7" s="27">
        <v>0</v>
      </c>
      <c r="AP7" s="27">
        <v>0</v>
      </c>
      <c r="AQ7" s="27">
        <v>0</v>
      </c>
      <c r="AR7" s="27">
        <v>0</v>
      </c>
      <c r="AS7" s="27">
        <v>0</v>
      </c>
      <c r="AT7" s="27">
        <v>0</v>
      </c>
      <c r="AU7" s="27">
        <v>0</v>
      </c>
      <c r="AV7" s="27">
        <v>0</v>
      </c>
      <c r="AW7" s="27">
        <v>0</v>
      </c>
      <c r="AX7" s="27">
        <v>0</v>
      </c>
      <c r="AY7" s="27">
        <v>0</v>
      </c>
      <c r="AZ7" s="27">
        <v>0</v>
      </c>
      <c r="BA7" s="27">
        <v>0</v>
      </c>
      <c r="BB7" s="27">
        <v>0</v>
      </c>
      <c r="BC7" s="27">
        <v>0</v>
      </c>
      <c r="BD7" s="27">
        <v>0</v>
      </c>
      <c r="BE7" s="27">
        <v>0</v>
      </c>
      <c r="BG7" s="4">
        <f t="shared" ref="BG7:BG102" si="3">SUM(H7:BE7)</f>
        <v>0</v>
      </c>
    </row>
    <row r="8" spans="3:59" x14ac:dyDescent="0.3">
      <c r="C8" s="26"/>
      <c r="D8" s="26"/>
      <c r="E8" s="26"/>
      <c r="F8" s="1"/>
      <c r="G8" s="84"/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0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0</v>
      </c>
      <c r="AV8" s="27">
        <v>0</v>
      </c>
      <c r="AW8" s="27">
        <v>0</v>
      </c>
      <c r="AX8" s="27">
        <v>0</v>
      </c>
      <c r="AY8" s="27">
        <v>0</v>
      </c>
      <c r="AZ8" s="27">
        <v>0</v>
      </c>
      <c r="BA8" s="27">
        <v>0</v>
      </c>
      <c r="BB8" s="27">
        <v>0</v>
      </c>
      <c r="BC8" s="27">
        <v>0</v>
      </c>
      <c r="BD8" s="27">
        <v>0</v>
      </c>
      <c r="BE8" s="27">
        <v>0</v>
      </c>
      <c r="BG8" s="4">
        <f t="shared" si="3"/>
        <v>0</v>
      </c>
    </row>
    <row r="9" spans="3:59" x14ac:dyDescent="0.3">
      <c r="C9" s="26"/>
      <c r="D9" s="26"/>
      <c r="E9" s="26"/>
      <c r="F9" s="1"/>
      <c r="G9" s="84"/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G9" s="4">
        <f t="shared" si="3"/>
        <v>0</v>
      </c>
    </row>
    <row r="10" spans="3:59" x14ac:dyDescent="0.3">
      <c r="C10" s="26"/>
      <c r="D10" s="26"/>
      <c r="E10" s="26"/>
      <c r="F10" s="1"/>
      <c r="G10" s="84"/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G10" s="4">
        <f t="shared" si="3"/>
        <v>0</v>
      </c>
    </row>
    <row r="11" spans="3:59" x14ac:dyDescent="0.3">
      <c r="C11" s="26"/>
      <c r="D11" s="26"/>
      <c r="E11" s="26"/>
      <c r="F11" s="1"/>
      <c r="G11" s="84"/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G11" s="4">
        <f t="shared" si="3"/>
        <v>0</v>
      </c>
    </row>
    <row r="12" spans="3:59" x14ac:dyDescent="0.3">
      <c r="C12" s="26"/>
      <c r="D12" s="26"/>
      <c r="E12" s="26"/>
      <c r="F12" s="1"/>
      <c r="G12" s="84"/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G12" s="4">
        <f t="shared" si="3"/>
        <v>0</v>
      </c>
    </row>
    <row r="13" spans="3:59" x14ac:dyDescent="0.3">
      <c r="C13" s="26"/>
      <c r="D13" s="26"/>
      <c r="E13" s="26"/>
      <c r="F13" s="1"/>
      <c r="G13" s="84"/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G13" s="4">
        <f t="shared" si="3"/>
        <v>0</v>
      </c>
    </row>
    <row r="14" spans="3:59" x14ac:dyDescent="0.3">
      <c r="C14" s="26"/>
      <c r="D14" s="26"/>
      <c r="E14" s="26"/>
      <c r="F14" s="1"/>
      <c r="G14" s="84"/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G14" s="4">
        <f t="shared" si="3"/>
        <v>0</v>
      </c>
    </row>
    <row r="15" spans="3:59" x14ac:dyDescent="0.3">
      <c r="C15" s="26"/>
      <c r="D15" s="26"/>
      <c r="E15" s="26"/>
      <c r="F15" s="1"/>
      <c r="G15" s="84"/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27">
        <v>0</v>
      </c>
      <c r="AT15" s="27">
        <v>0</v>
      </c>
      <c r="AU15" s="27">
        <v>0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G15" s="4">
        <f t="shared" si="3"/>
        <v>0</v>
      </c>
    </row>
    <row r="16" spans="3:59" x14ac:dyDescent="0.3">
      <c r="C16" s="26"/>
      <c r="D16" s="26"/>
      <c r="E16" s="26"/>
      <c r="F16" s="1"/>
      <c r="G16" s="84"/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  <c r="AP16" s="27">
        <v>0</v>
      </c>
      <c r="AQ16" s="27">
        <v>0</v>
      </c>
      <c r="AR16" s="27">
        <v>0</v>
      </c>
      <c r="AS16" s="27">
        <v>0</v>
      </c>
      <c r="AT16" s="27">
        <v>0</v>
      </c>
      <c r="AU16" s="27">
        <v>0</v>
      </c>
      <c r="AV16" s="27">
        <v>0</v>
      </c>
      <c r="AW16" s="27">
        <v>0</v>
      </c>
      <c r="AX16" s="27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G16" s="4">
        <f t="shared" si="3"/>
        <v>0</v>
      </c>
    </row>
    <row r="17" spans="3:59" x14ac:dyDescent="0.3">
      <c r="C17" s="85" t="s">
        <v>100</v>
      </c>
      <c r="D17" s="86"/>
      <c r="E17" s="130"/>
      <c r="F17" s="87"/>
      <c r="G17" s="87"/>
      <c r="H17" s="88">
        <f t="shared" ref="H17:AI17" si="4">SUM(H6:H16)</f>
        <v>0</v>
      </c>
      <c r="I17" s="88">
        <f t="shared" si="4"/>
        <v>0</v>
      </c>
      <c r="J17" s="88">
        <f t="shared" si="4"/>
        <v>0</v>
      </c>
      <c r="K17" s="88">
        <f t="shared" si="4"/>
        <v>0</v>
      </c>
      <c r="L17" s="88">
        <f t="shared" si="4"/>
        <v>0</v>
      </c>
      <c r="M17" s="88">
        <f t="shared" si="4"/>
        <v>0</v>
      </c>
      <c r="N17" s="88">
        <f t="shared" si="4"/>
        <v>0</v>
      </c>
      <c r="O17" s="88">
        <f t="shared" si="4"/>
        <v>0</v>
      </c>
      <c r="P17" s="88">
        <f t="shared" si="4"/>
        <v>0</v>
      </c>
      <c r="Q17" s="88">
        <f t="shared" si="4"/>
        <v>0</v>
      </c>
      <c r="R17" s="88">
        <f t="shared" si="4"/>
        <v>0</v>
      </c>
      <c r="S17" s="88">
        <f t="shared" si="4"/>
        <v>0</v>
      </c>
      <c r="T17" s="88">
        <f t="shared" si="4"/>
        <v>0</v>
      </c>
      <c r="U17" s="88">
        <f t="shared" si="4"/>
        <v>0</v>
      </c>
      <c r="V17" s="88">
        <f t="shared" si="4"/>
        <v>0</v>
      </c>
      <c r="W17" s="88">
        <f t="shared" si="4"/>
        <v>0</v>
      </c>
      <c r="X17" s="88">
        <f t="shared" si="4"/>
        <v>0</v>
      </c>
      <c r="Y17" s="88">
        <f t="shared" si="4"/>
        <v>0</v>
      </c>
      <c r="Z17" s="88">
        <f t="shared" si="4"/>
        <v>0</v>
      </c>
      <c r="AA17" s="88">
        <f t="shared" si="4"/>
        <v>0</v>
      </c>
      <c r="AB17" s="88">
        <f t="shared" si="4"/>
        <v>0</v>
      </c>
      <c r="AC17" s="88">
        <f t="shared" si="4"/>
        <v>0</v>
      </c>
      <c r="AD17" s="88">
        <f t="shared" si="4"/>
        <v>0</v>
      </c>
      <c r="AE17" s="88">
        <f t="shared" si="4"/>
        <v>0</v>
      </c>
      <c r="AF17" s="88">
        <f t="shared" si="4"/>
        <v>0</v>
      </c>
      <c r="AG17" s="88">
        <f t="shared" si="4"/>
        <v>0</v>
      </c>
      <c r="AH17" s="88">
        <f t="shared" si="4"/>
        <v>0</v>
      </c>
      <c r="AI17" s="88">
        <f t="shared" si="4"/>
        <v>0</v>
      </c>
      <c r="AJ17" s="88">
        <f t="shared" ref="AJ17:BE17" si="5">SUM(AJ6:AJ16)</f>
        <v>0</v>
      </c>
      <c r="AK17" s="88">
        <f t="shared" si="5"/>
        <v>0</v>
      </c>
      <c r="AL17" s="88">
        <f t="shared" si="5"/>
        <v>0</v>
      </c>
      <c r="AM17" s="88">
        <f t="shared" si="5"/>
        <v>0</v>
      </c>
      <c r="AN17" s="88">
        <f t="shared" si="5"/>
        <v>0</v>
      </c>
      <c r="AO17" s="88">
        <f t="shared" si="5"/>
        <v>0</v>
      </c>
      <c r="AP17" s="88">
        <f t="shared" si="5"/>
        <v>0</v>
      </c>
      <c r="AQ17" s="88">
        <f t="shared" si="5"/>
        <v>0</v>
      </c>
      <c r="AR17" s="88">
        <f t="shared" si="5"/>
        <v>0</v>
      </c>
      <c r="AS17" s="88">
        <f t="shared" si="5"/>
        <v>0</v>
      </c>
      <c r="AT17" s="88">
        <f t="shared" si="5"/>
        <v>0</v>
      </c>
      <c r="AU17" s="88">
        <f t="shared" si="5"/>
        <v>0</v>
      </c>
      <c r="AV17" s="88">
        <f t="shared" si="5"/>
        <v>0</v>
      </c>
      <c r="AW17" s="88">
        <f t="shared" si="5"/>
        <v>0</v>
      </c>
      <c r="AX17" s="88">
        <f t="shared" si="5"/>
        <v>0</v>
      </c>
      <c r="AY17" s="88">
        <f t="shared" si="5"/>
        <v>0</v>
      </c>
      <c r="AZ17" s="88">
        <f t="shared" si="5"/>
        <v>0</v>
      </c>
      <c r="BA17" s="88">
        <f t="shared" si="5"/>
        <v>0</v>
      </c>
      <c r="BB17" s="88">
        <f t="shared" si="5"/>
        <v>0</v>
      </c>
      <c r="BC17" s="88">
        <f t="shared" si="5"/>
        <v>0</v>
      </c>
      <c r="BD17" s="88">
        <f t="shared" si="5"/>
        <v>0</v>
      </c>
      <c r="BE17" s="88">
        <f t="shared" si="5"/>
        <v>0</v>
      </c>
      <c r="BG17" s="3">
        <f>SUM(H17:BE17)</f>
        <v>0</v>
      </c>
    </row>
    <row r="18" spans="3:59" x14ac:dyDescent="0.3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G18" s="4"/>
    </row>
    <row r="19" spans="3:59" x14ac:dyDescent="0.3">
      <c r="C19" s="1" t="s">
        <v>101</v>
      </c>
      <c r="D19" s="1" t="s">
        <v>102</v>
      </c>
      <c r="E19" s="1" t="s">
        <v>97</v>
      </c>
      <c r="F19" s="1"/>
      <c r="G19" s="1"/>
      <c r="H19" s="1" t="s">
        <v>13</v>
      </c>
      <c r="I19" s="1" t="s">
        <v>13</v>
      </c>
      <c r="J19" s="1" t="s">
        <v>13</v>
      </c>
      <c r="K19" s="1" t="s">
        <v>13</v>
      </c>
      <c r="L19" s="1" t="s">
        <v>13</v>
      </c>
      <c r="M19" s="1" t="s">
        <v>13</v>
      </c>
      <c r="N19" s="1" t="s">
        <v>13</v>
      </c>
      <c r="O19" s="1" t="s">
        <v>13</v>
      </c>
      <c r="P19" s="1" t="s">
        <v>13</v>
      </c>
      <c r="Q19" s="1" t="s">
        <v>13</v>
      </c>
      <c r="R19" s="1" t="s">
        <v>13</v>
      </c>
      <c r="S19" s="1" t="s">
        <v>13</v>
      </c>
      <c r="T19" s="1" t="s">
        <v>13</v>
      </c>
      <c r="U19" s="1" t="s">
        <v>13</v>
      </c>
      <c r="V19" s="1" t="s">
        <v>13</v>
      </c>
      <c r="W19" s="1" t="s">
        <v>13</v>
      </c>
      <c r="X19" s="1" t="s">
        <v>13</v>
      </c>
      <c r="Y19" s="1" t="s">
        <v>13</v>
      </c>
      <c r="Z19" s="1" t="s">
        <v>13</v>
      </c>
      <c r="AA19" s="1" t="s">
        <v>13</v>
      </c>
      <c r="AB19" s="1" t="s">
        <v>13</v>
      </c>
      <c r="AC19" s="1" t="s">
        <v>13</v>
      </c>
      <c r="AD19" s="1" t="s">
        <v>13</v>
      </c>
      <c r="AE19" s="1" t="s">
        <v>13</v>
      </c>
      <c r="AF19" s="1" t="s">
        <v>13</v>
      </c>
      <c r="AG19" s="1" t="s">
        <v>13</v>
      </c>
      <c r="AH19" s="1" t="s">
        <v>13</v>
      </c>
      <c r="AI19" s="1" t="s">
        <v>13</v>
      </c>
      <c r="AJ19" s="1" t="s">
        <v>13</v>
      </c>
      <c r="AK19" s="1" t="s">
        <v>13</v>
      </c>
      <c r="AL19" s="1" t="s">
        <v>13</v>
      </c>
      <c r="AM19" s="1" t="s">
        <v>13</v>
      </c>
      <c r="AN19" s="1" t="s">
        <v>13</v>
      </c>
      <c r="AO19" s="1" t="s">
        <v>13</v>
      </c>
      <c r="AP19" s="1" t="s">
        <v>13</v>
      </c>
      <c r="AQ19" s="1" t="s">
        <v>13</v>
      </c>
      <c r="AR19" s="1" t="s">
        <v>13</v>
      </c>
      <c r="AS19" s="1" t="s">
        <v>13</v>
      </c>
      <c r="AT19" s="1" t="s">
        <v>13</v>
      </c>
      <c r="AU19" s="1" t="s">
        <v>13</v>
      </c>
      <c r="AV19" s="1" t="s">
        <v>13</v>
      </c>
      <c r="AW19" s="1" t="s">
        <v>13</v>
      </c>
      <c r="AX19" s="1" t="s">
        <v>13</v>
      </c>
      <c r="AY19" s="1" t="s">
        <v>13</v>
      </c>
      <c r="AZ19" s="1" t="s">
        <v>13</v>
      </c>
      <c r="BA19" s="1" t="s">
        <v>13</v>
      </c>
      <c r="BB19" s="1" t="s">
        <v>13</v>
      </c>
      <c r="BC19" s="1" t="s">
        <v>13</v>
      </c>
      <c r="BD19" s="1" t="s">
        <v>13</v>
      </c>
      <c r="BE19" s="1" t="s">
        <v>13</v>
      </c>
      <c r="BG19" s="4" t="s">
        <v>98</v>
      </c>
    </row>
    <row r="20" spans="3:59" x14ac:dyDescent="0.3">
      <c r="C20" s="26" t="s">
        <v>103</v>
      </c>
      <c r="D20" s="26"/>
      <c r="E20" s="26"/>
      <c r="F20" s="1"/>
      <c r="G20" s="81"/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G20" s="4">
        <f t="shared" si="3"/>
        <v>0</v>
      </c>
    </row>
    <row r="21" spans="3:59" x14ac:dyDescent="0.3">
      <c r="C21" s="26"/>
      <c r="D21" s="26"/>
      <c r="E21" s="26"/>
      <c r="F21" s="1"/>
      <c r="G21" s="84"/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</v>
      </c>
      <c r="AZ21" s="27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G21" s="4">
        <f t="shared" si="3"/>
        <v>0</v>
      </c>
    </row>
    <row r="22" spans="3:59" x14ac:dyDescent="0.3">
      <c r="C22" s="26"/>
      <c r="D22" s="26"/>
      <c r="E22" s="26"/>
      <c r="F22" s="1"/>
      <c r="G22" s="84"/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  <c r="AV22" s="27">
        <v>0</v>
      </c>
      <c r="AW22" s="27">
        <v>0</v>
      </c>
      <c r="AX22" s="27">
        <v>0</v>
      </c>
      <c r="AY22" s="27">
        <v>0</v>
      </c>
      <c r="AZ22" s="27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G22" s="4">
        <f t="shared" si="3"/>
        <v>0</v>
      </c>
    </row>
    <row r="23" spans="3:59" x14ac:dyDescent="0.3">
      <c r="C23" s="26"/>
      <c r="D23" s="26"/>
      <c r="E23" s="26"/>
      <c r="F23" s="1"/>
      <c r="G23" s="84"/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G23" s="4">
        <f t="shared" si="3"/>
        <v>0</v>
      </c>
    </row>
    <row r="24" spans="3:59" x14ac:dyDescent="0.3">
      <c r="C24" s="26"/>
      <c r="D24" s="26"/>
      <c r="E24" s="26"/>
      <c r="F24" s="1"/>
      <c r="G24" s="84"/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G24" s="4">
        <f t="shared" si="3"/>
        <v>0</v>
      </c>
    </row>
    <row r="25" spans="3:59" x14ac:dyDescent="0.3">
      <c r="C25" s="26"/>
      <c r="D25" s="26"/>
      <c r="E25" s="26"/>
      <c r="F25" s="1"/>
      <c r="G25" s="84"/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G25" s="4">
        <f t="shared" si="3"/>
        <v>0</v>
      </c>
    </row>
    <row r="26" spans="3:59" x14ac:dyDescent="0.3">
      <c r="C26" s="26"/>
      <c r="D26" s="26"/>
      <c r="E26" s="26"/>
      <c r="F26" s="1"/>
      <c r="G26" s="84"/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G26" s="4">
        <f t="shared" si="3"/>
        <v>0</v>
      </c>
    </row>
    <row r="27" spans="3:59" x14ac:dyDescent="0.3">
      <c r="C27" s="26"/>
      <c r="D27" s="26"/>
      <c r="E27" s="26"/>
      <c r="F27" s="1"/>
      <c r="G27" s="84"/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G27" s="4">
        <f t="shared" si="3"/>
        <v>0</v>
      </c>
    </row>
    <row r="28" spans="3:59" x14ac:dyDescent="0.3">
      <c r="C28" s="26"/>
      <c r="D28" s="26"/>
      <c r="E28" s="26"/>
      <c r="F28" s="1"/>
      <c r="G28" s="84"/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G28" s="4">
        <f t="shared" si="3"/>
        <v>0</v>
      </c>
    </row>
    <row r="29" spans="3:59" x14ac:dyDescent="0.3">
      <c r="C29" s="26"/>
      <c r="D29" s="26"/>
      <c r="E29" s="26"/>
      <c r="F29" s="1"/>
      <c r="G29" s="84"/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G29" s="4">
        <f t="shared" si="3"/>
        <v>0</v>
      </c>
    </row>
    <row r="30" spans="3:59" x14ac:dyDescent="0.3">
      <c r="C30" s="26"/>
      <c r="D30" s="26"/>
      <c r="E30" s="26"/>
      <c r="F30" s="1"/>
      <c r="G30" s="84"/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G30" s="4">
        <f t="shared" si="3"/>
        <v>0</v>
      </c>
    </row>
    <row r="31" spans="3:59" x14ac:dyDescent="0.3">
      <c r="C31" s="26"/>
      <c r="D31" s="26"/>
      <c r="E31" s="26"/>
      <c r="F31" s="1"/>
      <c r="G31" s="84"/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  <c r="AP31" s="27">
        <v>0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G31" s="4">
        <f t="shared" si="3"/>
        <v>0</v>
      </c>
    </row>
    <row r="32" spans="3:59" x14ac:dyDescent="0.3">
      <c r="C32" s="26"/>
      <c r="D32" s="26"/>
      <c r="E32" s="26"/>
      <c r="F32" s="1"/>
      <c r="G32" s="84"/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G32" s="4">
        <f t="shared" si="3"/>
        <v>0</v>
      </c>
    </row>
    <row r="33" spans="3:59" x14ac:dyDescent="0.3">
      <c r="C33" s="26"/>
      <c r="D33" s="26"/>
      <c r="E33" s="26"/>
      <c r="F33" s="1"/>
      <c r="G33" s="84"/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7">
        <v>0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G33" s="4">
        <f t="shared" si="3"/>
        <v>0</v>
      </c>
    </row>
    <row r="34" spans="3:59" x14ac:dyDescent="0.3">
      <c r="C34" s="26"/>
      <c r="D34" s="26"/>
      <c r="E34" s="26"/>
      <c r="F34" s="1"/>
      <c r="G34" s="84"/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7">
        <v>0</v>
      </c>
      <c r="AN34" s="27">
        <v>0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0</v>
      </c>
      <c r="BD34" s="27">
        <v>0</v>
      </c>
      <c r="BE34" s="27">
        <v>0</v>
      </c>
      <c r="BG34" s="4">
        <f t="shared" si="3"/>
        <v>0</v>
      </c>
    </row>
    <row r="35" spans="3:59" x14ac:dyDescent="0.3">
      <c r="C35" s="26"/>
      <c r="D35" s="26"/>
      <c r="E35" s="26"/>
      <c r="F35" s="1"/>
      <c r="G35" s="84"/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G35" s="4">
        <f t="shared" si="3"/>
        <v>0</v>
      </c>
    </row>
    <row r="36" spans="3:59" x14ac:dyDescent="0.3">
      <c r="C36" s="26"/>
      <c r="D36" s="26"/>
      <c r="E36" s="26"/>
      <c r="F36" s="1"/>
      <c r="G36" s="84"/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G36" s="4">
        <f t="shared" si="3"/>
        <v>0</v>
      </c>
    </row>
    <row r="37" spans="3:59" x14ac:dyDescent="0.3">
      <c r="C37" s="26"/>
      <c r="D37" s="26"/>
      <c r="E37" s="26"/>
      <c r="F37" s="1"/>
      <c r="G37" s="84"/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G37" s="4">
        <f t="shared" si="3"/>
        <v>0</v>
      </c>
    </row>
    <row r="38" spans="3:59" x14ac:dyDescent="0.3">
      <c r="C38" s="26"/>
      <c r="D38" s="26"/>
      <c r="E38" s="26"/>
      <c r="F38" s="1"/>
      <c r="G38" s="84"/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G38" s="4">
        <f t="shared" si="3"/>
        <v>0</v>
      </c>
    </row>
    <row r="39" spans="3:59" x14ac:dyDescent="0.3">
      <c r="C39" s="26"/>
      <c r="D39" s="26"/>
      <c r="E39" s="26"/>
      <c r="F39" s="1"/>
      <c r="G39" s="84"/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7">
        <v>0</v>
      </c>
      <c r="AO39" s="27">
        <v>0</v>
      </c>
      <c r="AP39" s="27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0</v>
      </c>
      <c r="AX39" s="27">
        <v>0</v>
      </c>
      <c r="AY39" s="27">
        <v>0</v>
      </c>
      <c r="AZ39" s="27">
        <v>0</v>
      </c>
      <c r="BA39" s="27">
        <v>0</v>
      </c>
      <c r="BB39" s="27">
        <v>0</v>
      </c>
      <c r="BC39" s="27">
        <v>0</v>
      </c>
      <c r="BD39" s="27">
        <v>0</v>
      </c>
      <c r="BE39" s="27">
        <v>0</v>
      </c>
      <c r="BG39" s="4">
        <f t="shared" si="3"/>
        <v>0</v>
      </c>
    </row>
    <row r="40" spans="3:59" x14ac:dyDescent="0.3">
      <c r="C40" s="26"/>
      <c r="D40" s="26"/>
      <c r="E40" s="26"/>
      <c r="F40" s="1"/>
      <c r="G40" s="81"/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G40" s="4">
        <f t="shared" si="3"/>
        <v>0</v>
      </c>
    </row>
    <row r="41" spans="3:59" x14ac:dyDescent="0.3">
      <c r="C41" s="85" t="s">
        <v>104</v>
      </c>
      <c r="D41" s="86"/>
      <c r="E41" s="130"/>
      <c r="F41" s="87"/>
      <c r="G41" s="87"/>
      <c r="H41" s="88">
        <f t="shared" ref="H41:AM41" si="6">SUM(H20:H40)</f>
        <v>0</v>
      </c>
      <c r="I41" s="88">
        <f t="shared" si="6"/>
        <v>0</v>
      </c>
      <c r="J41" s="88">
        <f t="shared" si="6"/>
        <v>0</v>
      </c>
      <c r="K41" s="88">
        <f t="shared" si="6"/>
        <v>0</v>
      </c>
      <c r="L41" s="88">
        <f t="shared" si="6"/>
        <v>0</v>
      </c>
      <c r="M41" s="88">
        <f t="shared" si="6"/>
        <v>0</v>
      </c>
      <c r="N41" s="88">
        <f t="shared" si="6"/>
        <v>0</v>
      </c>
      <c r="O41" s="88">
        <f t="shared" si="6"/>
        <v>0</v>
      </c>
      <c r="P41" s="88">
        <f t="shared" si="6"/>
        <v>0</v>
      </c>
      <c r="Q41" s="88">
        <f t="shared" si="6"/>
        <v>0</v>
      </c>
      <c r="R41" s="88">
        <f t="shared" si="6"/>
        <v>0</v>
      </c>
      <c r="S41" s="88">
        <f t="shared" si="6"/>
        <v>0</v>
      </c>
      <c r="T41" s="88">
        <f t="shared" si="6"/>
        <v>0</v>
      </c>
      <c r="U41" s="88">
        <f t="shared" si="6"/>
        <v>0</v>
      </c>
      <c r="V41" s="88">
        <f t="shared" si="6"/>
        <v>0</v>
      </c>
      <c r="W41" s="88">
        <f t="shared" si="6"/>
        <v>0</v>
      </c>
      <c r="X41" s="88">
        <f t="shared" si="6"/>
        <v>0</v>
      </c>
      <c r="Y41" s="88">
        <f t="shared" si="6"/>
        <v>0</v>
      </c>
      <c r="Z41" s="88">
        <f t="shared" si="6"/>
        <v>0</v>
      </c>
      <c r="AA41" s="88">
        <f t="shared" si="6"/>
        <v>0</v>
      </c>
      <c r="AB41" s="88">
        <f t="shared" si="6"/>
        <v>0</v>
      </c>
      <c r="AC41" s="88">
        <f t="shared" si="6"/>
        <v>0</v>
      </c>
      <c r="AD41" s="88">
        <f t="shared" si="6"/>
        <v>0</v>
      </c>
      <c r="AE41" s="88">
        <f t="shared" si="6"/>
        <v>0</v>
      </c>
      <c r="AF41" s="88">
        <f t="shared" si="6"/>
        <v>0</v>
      </c>
      <c r="AG41" s="88">
        <f t="shared" si="6"/>
        <v>0</v>
      </c>
      <c r="AH41" s="88">
        <f t="shared" si="6"/>
        <v>0</v>
      </c>
      <c r="AI41" s="88">
        <f t="shared" si="6"/>
        <v>0</v>
      </c>
      <c r="AJ41" s="88">
        <f t="shared" si="6"/>
        <v>0</v>
      </c>
      <c r="AK41" s="88">
        <f t="shared" si="6"/>
        <v>0</v>
      </c>
      <c r="AL41" s="88">
        <f t="shared" si="6"/>
        <v>0</v>
      </c>
      <c r="AM41" s="88">
        <f t="shared" si="6"/>
        <v>0</v>
      </c>
      <c r="AN41" s="88">
        <f t="shared" ref="AN41:BE41" si="7">SUM(AN20:AN40)</f>
        <v>0</v>
      </c>
      <c r="AO41" s="88">
        <f t="shared" si="7"/>
        <v>0</v>
      </c>
      <c r="AP41" s="88">
        <f t="shared" si="7"/>
        <v>0</v>
      </c>
      <c r="AQ41" s="88">
        <f t="shared" si="7"/>
        <v>0</v>
      </c>
      <c r="AR41" s="88">
        <f t="shared" si="7"/>
        <v>0</v>
      </c>
      <c r="AS41" s="88">
        <f t="shared" si="7"/>
        <v>0</v>
      </c>
      <c r="AT41" s="88">
        <f t="shared" si="7"/>
        <v>0</v>
      </c>
      <c r="AU41" s="88">
        <f t="shared" si="7"/>
        <v>0</v>
      </c>
      <c r="AV41" s="88">
        <f t="shared" si="7"/>
        <v>0</v>
      </c>
      <c r="AW41" s="88">
        <f t="shared" si="7"/>
        <v>0</v>
      </c>
      <c r="AX41" s="88">
        <f t="shared" si="7"/>
        <v>0</v>
      </c>
      <c r="AY41" s="88">
        <f t="shared" si="7"/>
        <v>0</v>
      </c>
      <c r="AZ41" s="88">
        <f t="shared" si="7"/>
        <v>0</v>
      </c>
      <c r="BA41" s="88">
        <f t="shared" si="7"/>
        <v>0</v>
      </c>
      <c r="BB41" s="88">
        <f t="shared" si="7"/>
        <v>0</v>
      </c>
      <c r="BC41" s="88">
        <f t="shared" si="7"/>
        <v>0</v>
      </c>
      <c r="BD41" s="88">
        <f t="shared" si="7"/>
        <v>0</v>
      </c>
      <c r="BE41" s="88">
        <f t="shared" si="7"/>
        <v>0</v>
      </c>
      <c r="BG41" s="158">
        <f>SUM(H41:BE41)</f>
        <v>0</v>
      </c>
    </row>
    <row r="42" spans="3:59" x14ac:dyDescent="0.3"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G42" s="4"/>
    </row>
    <row r="43" spans="3:59" x14ac:dyDescent="0.3">
      <c r="C43" s="1" t="s">
        <v>105</v>
      </c>
      <c r="D43" s="1" t="s">
        <v>102</v>
      </c>
      <c r="E43" s="1" t="s">
        <v>97</v>
      </c>
      <c r="F43" s="1" t="s">
        <v>106</v>
      </c>
      <c r="G43" s="1"/>
      <c r="H43" s="1" t="s">
        <v>13</v>
      </c>
      <c r="I43" s="1" t="s">
        <v>13</v>
      </c>
      <c r="J43" s="1" t="s">
        <v>13</v>
      </c>
      <c r="K43" s="1" t="s">
        <v>13</v>
      </c>
      <c r="L43" s="1" t="s">
        <v>13</v>
      </c>
      <c r="M43" s="1" t="s">
        <v>13</v>
      </c>
      <c r="N43" s="1" t="s">
        <v>13</v>
      </c>
      <c r="O43" s="1" t="s">
        <v>13</v>
      </c>
      <c r="P43" s="1" t="s">
        <v>13</v>
      </c>
      <c r="Q43" s="1" t="s">
        <v>13</v>
      </c>
      <c r="R43" s="1" t="s">
        <v>13</v>
      </c>
      <c r="S43" s="1" t="s">
        <v>13</v>
      </c>
      <c r="T43" s="1" t="s">
        <v>13</v>
      </c>
      <c r="U43" s="1" t="s">
        <v>13</v>
      </c>
      <c r="V43" s="1" t="s">
        <v>13</v>
      </c>
      <c r="W43" s="1" t="s">
        <v>13</v>
      </c>
      <c r="X43" s="1" t="s">
        <v>13</v>
      </c>
      <c r="Y43" s="1" t="s">
        <v>13</v>
      </c>
      <c r="Z43" s="1" t="s">
        <v>13</v>
      </c>
      <c r="AA43" s="1" t="s">
        <v>13</v>
      </c>
      <c r="AB43" s="1" t="s">
        <v>13</v>
      </c>
      <c r="AC43" s="1" t="s">
        <v>13</v>
      </c>
      <c r="AD43" s="1" t="s">
        <v>13</v>
      </c>
      <c r="AE43" s="1" t="s">
        <v>13</v>
      </c>
      <c r="AF43" s="1" t="s">
        <v>13</v>
      </c>
      <c r="AG43" s="1" t="s">
        <v>13</v>
      </c>
      <c r="AH43" s="1" t="s">
        <v>13</v>
      </c>
      <c r="AI43" s="1" t="s">
        <v>13</v>
      </c>
      <c r="AJ43" s="1" t="s">
        <v>13</v>
      </c>
      <c r="AK43" s="1" t="s">
        <v>13</v>
      </c>
      <c r="AL43" s="1" t="s">
        <v>13</v>
      </c>
      <c r="AM43" s="1" t="s">
        <v>13</v>
      </c>
      <c r="AN43" s="1" t="s">
        <v>13</v>
      </c>
      <c r="AO43" s="1" t="s">
        <v>13</v>
      </c>
      <c r="AP43" s="1" t="s">
        <v>13</v>
      </c>
      <c r="AQ43" s="1" t="s">
        <v>13</v>
      </c>
      <c r="AR43" s="1" t="s">
        <v>13</v>
      </c>
      <c r="AS43" s="1" t="s">
        <v>13</v>
      </c>
      <c r="AT43" s="1" t="s">
        <v>13</v>
      </c>
      <c r="AU43" s="1" t="s">
        <v>13</v>
      </c>
      <c r="AV43" s="1" t="s">
        <v>13</v>
      </c>
      <c r="AW43" s="1" t="s">
        <v>13</v>
      </c>
      <c r="AX43" s="1" t="s">
        <v>13</v>
      </c>
      <c r="AY43" s="1" t="s">
        <v>13</v>
      </c>
      <c r="AZ43" s="1" t="s">
        <v>13</v>
      </c>
      <c r="BA43" s="1" t="s">
        <v>13</v>
      </c>
      <c r="BB43" s="1" t="s">
        <v>13</v>
      </c>
      <c r="BC43" s="1" t="s">
        <v>13</v>
      </c>
      <c r="BD43" s="1" t="s">
        <v>13</v>
      </c>
      <c r="BE43" s="1" t="s">
        <v>13</v>
      </c>
      <c r="BG43" s="4" t="s">
        <v>98</v>
      </c>
    </row>
    <row r="44" spans="3:59" x14ac:dyDescent="0.3">
      <c r="C44" s="26" t="s">
        <v>107</v>
      </c>
      <c r="D44" s="26"/>
      <c r="E44" s="26" t="s">
        <v>108</v>
      </c>
      <c r="F44" s="26"/>
      <c r="G44" s="89"/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0</v>
      </c>
      <c r="AG44" s="27">
        <v>0</v>
      </c>
      <c r="AH44" s="27">
        <v>0</v>
      </c>
      <c r="AI44" s="27">
        <v>0</v>
      </c>
      <c r="AJ44" s="27">
        <v>0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G44" s="4">
        <f t="shared" si="3"/>
        <v>0</v>
      </c>
    </row>
    <row r="45" spans="3:59" x14ac:dyDescent="0.3">
      <c r="C45" s="26"/>
      <c r="D45" s="26"/>
      <c r="E45" s="26"/>
      <c r="F45" s="26"/>
      <c r="G45" s="89"/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7">
        <v>0</v>
      </c>
      <c r="AH45" s="27">
        <v>0</v>
      </c>
      <c r="AI45" s="27">
        <v>0</v>
      </c>
      <c r="AJ45" s="27">
        <v>0</v>
      </c>
      <c r="AK45" s="27">
        <v>0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0</v>
      </c>
      <c r="AX45" s="27">
        <v>0</v>
      </c>
      <c r="AY45" s="27">
        <v>0</v>
      </c>
      <c r="AZ45" s="27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G45" s="4">
        <f t="shared" si="3"/>
        <v>0</v>
      </c>
    </row>
    <row r="46" spans="3:59" x14ac:dyDescent="0.3">
      <c r="C46" s="26"/>
      <c r="D46" s="26"/>
      <c r="E46" s="26"/>
      <c r="F46" s="26"/>
      <c r="G46" s="89"/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G46" s="4">
        <f t="shared" si="3"/>
        <v>0</v>
      </c>
    </row>
    <row r="47" spans="3:59" x14ac:dyDescent="0.3">
      <c r="C47" s="26"/>
      <c r="D47" s="26"/>
      <c r="E47" s="26"/>
      <c r="F47" s="26"/>
      <c r="G47" s="89"/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G47" s="4">
        <f t="shared" si="3"/>
        <v>0</v>
      </c>
    </row>
    <row r="48" spans="3:59" x14ac:dyDescent="0.3">
      <c r="C48" s="26"/>
      <c r="D48" s="26"/>
      <c r="E48" s="26"/>
      <c r="F48" s="26"/>
      <c r="G48" s="89"/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G48" s="4">
        <f t="shared" si="3"/>
        <v>0</v>
      </c>
    </row>
    <row r="49" spans="3:59" x14ac:dyDescent="0.3">
      <c r="C49" s="26"/>
      <c r="D49" s="26"/>
      <c r="E49" s="26"/>
      <c r="F49" s="26"/>
      <c r="G49" s="89"/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G49" s="4">
        <f t="shared" si="3"/>
        <v>0</v>
      </c>
    </row>
    <row r="50" spans="3:59" x14ac:dyDescent="0.3">
      <c r="C50" s="26"/>
      <c r="D50" s="26"/>
      <c r="E50" s="26"/>
      <c r="F50" s="26"/>
      <c r="G50" s="89"/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G50" s="4">
        <f t="shared" si="3"/>
        <v>0</v>
      </c>
    </row>
    <row r="51" spans="3:59" x14ac:dyDescent="0.3">
      <c r="C51" s="26"/>
      <c r="D51" s="26"/>
      <c r="E51" s="26"/>
      <c r="F51" s="26"/>
      <c r="G51" s="89"/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27">
        <v>0</v>
      </c>
      <c r="BC51" s="27">
        <v>0</v>
      </c>
      <c r="BD51" s="27">
        <v>0</v>
      </c>
      <c r="BE51" s="27">
        <v>0</v>
      </c>
      <c r="BG51" s="4">
        <f t="shared" si="3"/>
        <v>0</v>
      </c>
    </row>
    <row r="52" spans="3:59" x14ac:dyDescent="0.3">
      <c r="C52" s="26"/>
      <c r="D52" s="26"/>
      <c r="E52" s="26"/>
      <c r="F52" s="26"/>
      <c r="G52" s="89"/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G52" s="4">
        <f t="shared" si="3"/>
        <v>0</v>
      </c>
    </row>
    <row r="53" spans="3:59" x14ac:dyDescent="0.3">
      <c r="C53" s="26"/>
      <c r="D53" s="26"/>
      <c r="E53" s="26"/>
      <c r="F53" s="26"/>
      <c r="G53" s="89"/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7">
        <v>0</v>
      </c>
      <c r="AH53" s="27">
        <v>0</v>
      </c>
      <c r="AI53" s="27">
        <v>0</v>
      </c>
      <c r="AJ53" s="27">
        <v>0</v>
      </c>
      <c r="AK53" s="27">
        <v>0</v>
      </c>
      <c r="AL53" s="27">
        <v>0</v>
      </c>
      <c r="AM53" s="27">
        <v>0</v>
      </c>
      <c r="AN53" s="27">
        <v>0</v>
      </c>
      <c r="AO53" s="27">
        <v>0</v>
      </c>
      <c r="AP53" s="27">
        <v>0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0</v>
      </c>
      <c r="AX53" s="27">
        <v>0</v>
      </c>
      <c r="AY53" s="27">
        <v>0</v>
      </c>
      <c r="AZ53" s="27">
        <v>0</v>
      </c>
      <c r="BA53" s="27">
        <v>0</v>
      </c>
      <c r="BB53" s="27">
        <v>0</v>
      </c>
      <c r="BC53" s="27">
        <v>0</v>
      </c>
      <c r="BD53" s="27">
        <v>0</v>
      </c>
      <c r="BE53" s="27">
        <v>0</v>
      </c>
      <c r="BG53" s="4">
        <f t="shared" si="3"/>
        <v>0</v>
      </c>
    </row>
    <row r="54" spans="3:59" x14ac:dyDescent="0.3">
      <c r="C54" s="26"/>
      <c r="D54" s="26"/>
      <c r="E54" s="26"/>
      <c r="F54" s="26"/>
      <c r="G54" s="89"/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0</v>
      </c>
      <c r="AO54" s="27">
        <v>0</v>
      </c>
      <c r="AP54" s="27">
        <v>0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G54" s="4">
        <f t="shared" si="3"/>
        <v>0</v>
      </c>
    </row>
    <row r="55" spans="3:59" x14ac:dyDescent="0.3">
      <c r="C55" s="26"/>
      <c r="D55" s="26"/>
      <c r="E55" s="26"/>
      <c r="F55" s="26"/>
      <c r="G55" s="89"/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G55" s="4">
        <f t="shared" si="3"/>
        <v>0</v>
      </c>
    </row>
    <row r="56" spans="3:59" x14ac:dyDescent="0.3">
      <c r="C56" s="26"/>
      <c r="D56" s="26"/>
      <c r="E56" s="26"/>
      <c r="F56" s="26"/>
      <c r="G56" s="89"/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  <c r="AP56" s="27">
        <v>0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7">
        <v>0</v>
      </c>
      <c r="AW56" s="27">
        <v>0</v>
      </c>
      <c r="AX56" s="27">
        <v>0</v>
      </c>
      <c r="AY56" s="27">
        <v>0</v>
      </c>
      <c r="AZ56" s="27">
        <v>0</v>
      </c>
      <c r="BA56" s="27">
        <v>0</v>
      </c>
      <c r="BB56" s="27">
        <v>0</v>
      </c>
      <c r="BC56" s="27">
        <v>0</v>
      </c>
      <c r="BD56" s="27">
        <v>0</v>
      </c>
      <c r="BE56" s="27">
        <v>0</v>
      </c>
      <c r="BG56" s="4">
        <f t="shared" si="3"/>
        <v>0</v>
      </c>
    </row>
    <row r="57" spans="3:59" x14ac:dyDescent="0.3">
      <c r="C57" s="26"/>
      <c r="D57" s="26"/>
      <c r="E57" s="26"/>
      <c r="F57" s="26"/>
      <c r="G57" s="89"/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7">
        <v>0</v>
      </c>
      <c r="BC57" s="27">
        <v>0</v>
      </c>
      <c r="BD57" s="27">
        <v>0</v>
      </c>
      <c r="BE57" s="27">
        <v>0</v>
      </c>
      <c r="BG57" s="4">
        <f t="shared" si="3"/>
        <v>0</v>
      </c>
    </row>
    <row r="58" spans="3:59" x14ac:dyDescent="0.3">
      <c r="C58" s="26"/>
      <c r="D58" s="26"/>
      <c r="E58" s="26"/>
      <c r="F58" s="26"/>
      <c r="G58" s="89"/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G58" s="4">
        <f t="shared" si="3"/>
        <v>0</v>
      </c>
    </row>
    <row r="59" spans="3:59" x14ac:dyDescent="0.3">
      <c r="C59" s="26"/>
      <c r="D59" s="26"/>
      <c r="E59" s="26"/>
      <c r="F59" s="26"/>
      <c r="G59" s="89"/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G59" s="4">
        <f t="shared" si="3"/>
        <v>0</v>
      </c>
    </row>
    <row r="60" spans="3:59" x14ac:dyDescent="0.3">
      <c r="C60" s="26"/>
      <c r="D60" s="26"/>
      <c r="E60" s="26"/>
      <c r="F60" s="26"/>
      <c r="G60" s="89"/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0</v>
      </c>
      <c r="AX60" s="27">
        <v>0</v>
      </c>
      <c r="AY60" s="27">
        <v>0</v>
      </c>
      <c r="AZ60" s="27">
        <v>0</v>
      </c>
      <c r="BA60" s="27">
        <v>0</v>
      </c>
      <c r="BB60" s="27">
        <v>0</v>
      </c>
      <c r="BC60" s="27">
        <v>0</v>
      </c>
      <c r="BD60" s="27">
        <v>0</v>
      </c>
      <c r="BE60" s="27">
        <v>0</v>
      </c>
      <c r="BG60" s="4">
        <f t="shared" si="3"/>
        <v>0</v>
      </c>
    </row>
    <row r="61" spans="3:59" x14ac:dyDescent="0.3">
      <c r="C61" s="26"/>
      <c r="D61" s="26"/>
      <c r="E61" s="26"/>
      <c r="F61" s="26"/>
      <c r="G61" s="89"/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  <c r="BE61" s="27">
        <v>0</v>
      </c>
      <c r="BG61" s="4">
        <f t="shared" si="3"/>
        <v>0</v>
      </c>
    </row>
    <row r="62" spans="3:59" x14ac:dyDescent="0.3">
      <c r="C62" s="26"/>
      <c r="D62" s="26"/>
      <c r="E62" s="26"/>
      <c r="F62" s="26"/>
      <c r="G62" s="89"/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  <c r="AP62" s="27">
        <v>0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0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0</v>
      </c>
      <c r="BE62" s="27">
        <v>0</v>
      </c>
      <c r="BG62" s="4">
        <f t="shared" si="3"/>
        <v>0</v>
      </c>
    </row>
    <row r="63" spans="3:59" x14ac:dyDescent="0.3">
      <c r="C63" s="26"/>
      <c r="D63" s="26"/>
      <c r="E63" s="26"/>
      <c r="F63" s="26"/>
      <c r="G63" s="89"/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0</v>
      </c>
      <c r="AX63" s="27">
        <v>0</v>
      </c>
      <c r="AY63" s="27">
        <v>0</v>
      </c>
      <c r="AZ63" s="27">
        <v>0</v>
      </c>
      <c r="BA63" s="27">
        <v>0</v>
      </c>
      <c r="BB63" s="27">
        <v>0</v>
      </c>
      <c r="BC63" s="27">
        <v>0</v>
      </c>
      <c r="BD63" s="27">
        <v>0</v>
      </c>
      <c r="BE63" s="27">
        <v>0</v>
      </c>
      <c r="BG63" s="4">
        <f t="shared" si="3"/>
        <v>0</v>
      </c>
    </row>
    <row r="64" spans="3:59" x14ac:dyDescent="0.3">
      <c r="C64" s="26"/>
      <c r="D64" s="26"/>
      <c r="E64" s="26"/>
      <c r="F64" s="26"/>
      <c r="G64" s="89"/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G64" s="4">
        <f t="shared" si="3"/>
        <v>0</v>
      </c>
    </row>
    <row r="65" spans="3:59" x14ac:dyDescent="0.3">
      <c r="C65" s="26"/>
      <c r="D65" s="26"/>
      <c r="E65" s="26"/>
      <c r="F65" s="26"/>
      <c r="G65" s="89"/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  <c r="BB65" s="27">
        <v>0</v>
      </c>
      <c r="BC65" s="27">
        <v>0</v>
      </c>
      <c r="BD65" s="27">
        <v>0</v>
      </c>
      <c r="BE65" s="27">
        <v>0</v>
      </c>
      <c r="BG65" s="4">
        <f t="shared" si="3"/>
        <v>0</v>
      </c>
    </row>
    <row r="66" spans="3:59" x14ac:dyDescent="0.3">
      <c r="C66" s="26"/>
      <c r="D66" s="26"/>
      <c r="E66" s="26"/>
      <c r="F66" s="26"/>
      <c r="G66" s="89"/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  <c r="AP66" s="27">
        <v>0</v>
      </c>
      <c r="AQ66" s="27">
        <v>0</v>
      </c>
      <c r="AR66" s="27">
        <v>0</v>
      </c>
      <c r="AS66" s="27">
        <v>0</v>
      </c>
      <c r="AT66" s="27">
        <v>0</v>
      </c>
      <c r="AU66" s="27">
        <v>0</v>
      </c>
      <c r="AV66" s="27">
        <v>0</v>
      </c>
      <c r="AW66" s="27">
        <v>0</v>
      </c>
      <c r="AX66" s="27">
        <v>0</v>
      </c>
      <c r="AY66" s="27">
        <v>0</v>
      </c>
      <c r="AZ66" s="27">
        <v>0</v>
      </c>
      <c r="BA66" s="27">
        <v>0</v>
      </c>
      <c r="BB66" s="27">
        <v>0</v>
      </c>
      <c r="BC66" s="27">
        <v>0</v>
      </c>
      <c r="BD66" s="27">
        <v>0</v>
      </c>
      <c r="BE66" s="27">
        <v>0</v>
      </c>
      <c r="BG66" s="4">
        <f t="shared" si="3"/>
        <v>0</v>
      </c>
    </row>
    <row r="67" spans="3:59" x14ac:dyDescent="0.3">
      <c r="C67" s="26"/>
      <c r="D67" s="26"/>
      <c r="E67" s="26"/>
      <c r="F67" s="26"/>
      <c r="G67" s="89"/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  <c r="AP67" s="27">
        <v>0</v>
      </c>
      <c r="AQ67" s="27">
        <v>0</v>
      </c>
      <c r="AR67" s="27">
        <v>0</v>
      </c>
      <c r="AS67" s="27">
        <v>0</v>
      </c>
      <c r="AT67" s="27">
        <v>0</v>
      </c>
      <c r="AU67" s="27">
        <v>0</v>
      </c>
      <c r="AV67" s="27">
        <v>0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G67" s="4">
        <f t="shared" si="3"/>
        <v>0</v>
      </c>
    </row>
    <row r="68" spans="3:59" x14ac:dyDescent="0.3">
      <c r="C68" s="26"/>
      <c r="D68" s="26"/>
      <c r="E68" s="26"/>
      <c r="F68" s="26"/>
      <c r="G68" s="89"/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  <c r="AP68" s="27">
        <v>0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7">
        <v>0</v>
      </c>
      <c r="BC68" s="27">
        <v>0</v>
      </c>
      <c r="BD68" s="27">
        <v>0</v>
      </c>
      <c r="BE68" s="27">
        <v>0</v>
      </c>
      <c r="BG68" s="4">
        <f t="shared" si="3"/>
        <v>0</v>
      </c>
    </row>
    <row r="69" spans="3:59" x14ac:dyDescent="0.3">
      <c r="C69" s="26"/>
      <c r="D69" s="26"/>
      <c r="E69" s="26"/>
      <c r="F69" s="26"/>
      <c r="G69" s="89"/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G69" s="4">
        <f t="shared" si="3"/>
        <v>0</v>
      </c>
    </row>
    <row r="70" spans="3:59" x14ac:dyDescent="0.3">
      <c r="C70" s="26"/>
      <c r="D70" s="26"/>
      <c r="E70" s="26"/>
      <c r="F70" s="26"/>
      <c r="G70" s="89"/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G70" s="4">
        <f t="shared" si="3"/>
        <v>0</v>
      </c>
    </row>
    <row r="71" spans="3:59" x14ac:dyDescent="0.3">
      <c r="C71" s="26"/>
      <c r="D71" s="26"/>
      <c r="E71" s="26"/>
      <c r="F71" s="26"/>
      <c r="G71" s="89"/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G71" s="4">
        <f t="shared" si="3"/>
        <v>0</v>
      </c>
    </row>
    <row r="72" spans="3:59" x14ac:dyDescent="0.3">
      <c r="C72" s="26"/>
      <c r="D72" s="26"/>
      <c r="E72" s="26"/>
      <c r="F72" s="26"/>
      <c r="G72" s="89"/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  <c r="AP72" s="27">
        <v>0</v>
      </c>
      <c r="AQ72" s="27">
        <v>0</v>
      </c>
      <c r="AR72" s="27">
        <v>0</v>
      </c>
      <c r="AS72" s="27">
        <v>0</v>
      </c>
      <c r="AT72" s="27">
        <v>0</v>
      </c>
      <c r="AU72" s="27">
        <v>0</v>
      </c>
      <c r="AV72" s="27">
        <v>0</v>
      </c>
      <c r="AW72" s="27">
        <v>0</v>
      </c>
      <c r="AX72" s="27">
        <v>0</v>
      </c>
      <c r="AY72" s="27">
        <v>0</v>
      </c>
      <c r="AZ72" s="27">
        <v>0</v>
      </c>
      <c r="BA72" s="27">
        <v>0</v>
      </c>
      <c r="BB72" s="27">
        <v>0</v>
      </c>
      <c r="BC72" s="27">
        <v>0</v>
      </c>
      <c r="BD72" s="27">
        <v>0</v>
      </c>
      <c r="BE72" s="27">
        <v>0</v>
      </c>
      <c r="BG72" s="4">
        <f t="shared" si="3"/>
        <v>0</v>
      </c>
    </row>
    <row r="73" spans="3:59" x14ac:dyDescent="0.3">
      <c r="C73" s="26"/>
      <c r="D73" s="26"/>
      <c r="E73" s="26"/>
      <c r="F73" s="26"/>
      <c r="G73" s="89"/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  <c r="AP73" s="27">
        <v>0</v>
      </c>
      <c r="AQ73" s="27">
        <v>0</v>
      </c>
      <c r="AR73" s="27">
        <v>0</v>
      </c>
      <c r="AS73" s="27">
        <v>0</v>
      </c>
      <c r="AT73" s="27">
        <v>0</v>
      </c>
      <c r="AU73" s="27">
        <v>0</v>
      </c>
      <c r="AV73" s="27">
        <v>0</v>
      </c>
      <c r="AW73" s="27">
        <v>0</v>
      </c>
      <c r="AX73" s="27">
        <v>0</v>
      </c>
      <c r="AY73" s="27">
        <v>0</v>
      </c>
      <c r="AZ73" s="27">
        <v>0</v>
      </c>
      <c r="BA73" s="27">
        <v>0</v>
      </c>
      <c r="BB73" s="27">
        <v>0</v>
      </c>
      <c r="BC73" s="27">
        <v>0</v>
      </c>
      <c r="BD73" s="27">
        <v>0</v>
      </c>
      <c r="BE73" s="27">
        <v>0</v>
      </c>
      <c r="BG73" s="4">
        <f t="shared" si="3"/>
        <v>0</v>
      </c>
    </row>
    <row r="74" spans="3:59" x14ac:dyDescent="0.3">
      <c r="C74" s="26"/>
      <c r="D74" s="26"/>
      <c r="E74" s="26"/>
      <c r="F74" s="26"/>
      <c r="G74" s="89"/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G74" s="4">
        <f t="shared" si="3"/>
        <v>0</v>
      </c>
    </row>
    <row r="75" spans="3:59" x14ac:dyDescent="0.3">
      <c r="C75" s="26"/>
      <c r="D75" s="26"/>
      <c r="E75" s="26"/>
      <c r="F75" s="26"/>
      <c r="G75" s="89"/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7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G75" s="4">
        <f t="shared" si="3"/>
        <v>0</v>
      </c>
    </row>
    <row r="76" spans="3:59" x14ac:dyDescent="0.3">
      <c r="C76" s="26"/>
      <c r="D76" s="26"/>
      <c r="E76" s="26"/>
      <c r="F76" s="26"/>
      <c r="G76" s="89"/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G76" s="4">
        <f t="shared" si="3"/>
        <v>0</v>
      </c>
    </row>
    <row r="77" spans="3:59" x14ac:dyDescent="0.3">
      <c r="C77" s="26"/>
      <c r="D77" s="26"/>
      <c r="E77" s="26"/>
      <c r="F77" s="26"/>
      <c r="G77" s="89"/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7">
        <v>0</v>
      </c>
      <c r="AN77" s="27">
        <v>0</v>
      </c>
      <c r="AO77" s="27">
        <v>0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0</v>
      </c>
      <c r="AW77" s="27">
        <v>0</v>
      </c>
      <c r="AX77" s="27">
        <v>0</v>
      </c>
      <c r="AY77" s="27">
        <v>0</v>
      </c>
      <c r="AZ77" s="27">
        <v>0</v>
      </c>
      <c r="BA77" s="27">
        <v>0</v>
      </c>
      <c r="BB77" s="27">
        <v>0</v>
      </c>
      <c r="BC77" s="27">
        <v>0</v>
      </c>
      <c r="BD77" s="27">
        <v>0</v>
      </c>
      <c r="BE77" s="27">
        <v>0</v>
      </c>
      <c r="BG77" s="4">
        <f t="shared" si="3"/>
        <v>0</v>
      </c>
    </row>
    <row r="78" spans="3:59" x14ac:dyDescent="0.3">
      <c r="C78" s="26"/>
      <c r="D78" s="26"/>
      <c r="E78" s="26"/>
      <c r="F78" s="26"/>
      <c r="G78" s="89"/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G78" s="4">
        <f t="shared" si="3"/>
        <v>0</v>
      </c>
    </row>
    <row r="79" spans="3:59" x14ac:dyDescent="0.3">
      <c r="C79" s="26"/>
      <c r="D79" s="26"/>
      <c r="E79" s="26"/>
      <c r="F79" s="26"/>
      <c r="G79" s="89"/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27">
        <v>0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7">
        <v>0</v>
      </c>
      <c r="AN79" s="27">
        <v>0</v>
      </c>
      <c r="AO79" s="27">
        <v>0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0</v>
      </c>
      <c r="AV79" s="27">
        <v>0</v>
      </c>
      <c r="AW79" s="27">
        <v>0</v>
      </c>
      <c r="AX79" s="27">
        <v>0</v>
      </c>
      <c r="AY79" s="27">
        <v>0</v>
      </c>
      <c r="AZ79" s="27">
        <v>0</v>
      </c>
      <c r="BA79" s="27">
        <v>0</v>
      </c>
      <c r="BB79" s="27">
        <v>0</v>
      </c>
      <c r="BC79" s="27">
        <v>0</v>
      </c>
      <c r="BD79" s="27">
        <v>0</v>
      </c>
      <c r="BE79" s="27">
        <v>0</v>
      </c>
      <c r="BG79" s="4">
        <f t="shared" si="3"/>
        <v>0</v>
      </c>
    </row>
    <row r="80" spans="3:59" x14ac:dyDescent="0.3">
      <c r="C80" s="26"/>
      <c r="D80" s="26"/>
      <c r="E80" s="26"/>
      <c r="F80" s="26"/>
      <c r="G80" s="89"/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27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0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7">
        <v>0</v>
      </c>
      <c r="AN80" s="27">
        <v>0</v>
      </c>
      <c r="AO80" s="27">
        <v>0</v>
      </c>
      <c r="AP80" s="27">
        <v>0</v>
      </c>
      <c r="AQ80" s="27">
        <v>0</v>
      </c>
      <c r="AR80" s="27">
        <v>0</v>
      </c>
      <c r="AS80" s="27">
        <v>0</v>
      </c>
      <c r="AT80" s="27">
        <v>0</v>
      </c>
      <c r="AU80" s="27">
        <v>0</v>
      </c>
      <c r="AV80" s="27">
        <v>0</v>
      </c>
      <c r="AW80" s="27">
        <v>0</v>
      </c>
      <c r="AX80" s="27">
        <v>0</v>
      </c>
      <c r="AY80" s="27">
        <v>0</v>
      </c>
      <c r="AZ80" s="27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G80" s="4">
        <f t="shared" si="3"/>
        <v>0</v>
      </c>
    </row>
    <row r="81" spans="3:59" x14ac:dyDescent="0.3">
      <c r="C81" s="26"/>
      <c r="D81" s="26"/>
      <c r="E81" s="26"/>
      <c r="F81" s="26"/>
      <c r="G81" s="89"/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7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27">
        <v>0</v>
      </c>
      <c r="AE81" s="27">
        <v>0</v>
      </c>
      <c r="AF81" s="27">
        <v>0</v>
      </c>
      <c r="AG81" s="27">
        <v>0</v>
      </c>
      <c r="AH81" s="27">
        <v>0</v>
      </c>
      <c r="AI81" s="27">
        <v>0</v>
      </c>
      <c r="AJ81" s="27">
        <v>0</v>
      </c>
      <c r="AK81" s="27">
        <v>0</v>
      </c>
      <c r="AL81" s="27">
        <v>0</v>
      </c>
      <c r="AM81" s="27">
        <v>0</v>
      </c>
      <c r="AN81" s="27">
        <v>0</v>
      </c>
      <c r="AO81" s="27">
        <v>0</v>
      </c>
      <c r="AP81" s="27">
        <v>0</v>
      </c>
      <c r="AQ81" s="27">
        <v>0</v>
      </c>
      <c r="AR81" s="27">
        <v>0</v>
      </c>
      <c r="AS81" s="27">
        <v>0</v>
      </c>
      <c r="AT81" s="27">
        <v>0</v>
      </c>
      <c r="AU81" s="27">
        <v>0</v>
      </c>
      <c r="AV81" s="27">
        <v>0</v>
      </c>
      <c r="AW81" s="27">
        <v>0</v>
      </c>
      <c r="AX81" s="27">
        <v>0</v>
      </c>
      <c r="AY81" s="27">
        <v>0</v>
      </c>
      <c r="AZ81" s="27">
        <v>0</v>
      </c>
      <c r="BA81" s="27">
        <v>0</v>
      </c>
      <c r="BB81" s="27">
        <v>0</v>
      </c>
      <c r="BC81" s="27">
        <v>0</v>
      </c>
      <c r="BD81" s="27">
        <v>0</v>
      </c>
      <c r="BE81" s="27">
        <v>0</v>
      </c>
      <c r="BG81" s="4">
        <f t="shared" si="3"/>
        <v>0</v>
      </c>
    </row>
    <row r="82" spans="3:59" x14ac:dyDescent="0.3">
      <c r="C82" s="26"/>
      <c r="D82" s="26"/>
      <c r="E82" s="26"/>
      <c r="F82" s="26"/>
      <c r="G82" s="89"/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7">
        <v>0</v>
      </c>
      <c r="AN82" s="27">
        <v>0</v>
      </c>
      <c r="AO82" s="27">
        <v>0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0</v>
      </c>
      <c r="AV82" s="27">
        <v>0</v>
      </c>
      <c r="AW82" s="27">
        <v>0</v>
      </c>
      <c r="AX82" s="27">
        <v>0</v>
      </c>
      <c r="AY82" s="27">
        <v>0</v>
      </c>
      <c r="AZ82" s="27">
        <v>0</v>
      </c>
      <c r="BA82" s="27">
        <v>0</v>
      </c>
      <c r="BB82" s="27">
        <v>0</v>
      </c>
      <c r="BC82" s="27">
        <v>0</v>
      </c>
      <c r="BD82" s="27">
        <v>0</v>
      </c>
      <c r="BE82" s="27">
        <v>0</v>
      </c>
      <c r="BG82" s="4">
        <f t="shared" si="3"/>
        <v>0</v>
      </c>
    </row>
    <row r="83" spans="3:59" x14ac:dyDescent="0.3">
      <c r="C83" s="26"/>
      <c r="D83" s="26"/>
      <c r="E83" s="26"/>
      <c r="F83" s="26"/>
      <c r="G83" s="89"/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G83" s="4">
        <f t="shared" si="3"/>
        <v>0</v>
      </c>
    </row>
    <row r="84" spans="3:59" x14ac:dyDescent="0.3">
      <c r="C84" s="26"/>
      <c r="D84" s="26"/>
      <c r="E84" s="26"/>
      <c r="F84" s="26"/>
      <c r="G84" s="89"/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7">
        <v>0</v>
      </c>
      <c r="AN84" s="27">
        <v>0</v>
      </c>
      <c r="AO84" s="27">
        <v>0</v>
      </c>
      <c r="AP84" s="27">
        <v>0</v>
      </c>
      <c r="AQ84" s="27">
        <v>0</v>
      </c>
      <c r="AR84" s="27">
        <v>0</v>
      </c>
      <c r="AS84" s="27">
        <v>0</v>
      </c>
      <c r="AT84" s="27">
        <v>0</v>
      </c>
      <c r="AU84" s="27">
        <v>0</v>
      </c>
      <c r="AV84" s="27">
        <v>0</v>
      </c>
      <c r="AW84" s="27">
        <v>0</v>
      </c>
      <c r="AX84" s="27">
        <v>0</v>
      </c>
      <c r="AY84" s="27">
        <v>0</v>
      </c>
      <c r="AZ84" s="27">
        <v>0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G84" s="4">
        <f t="shared" si="3"/>
        <v>0</v>
      </c>
    </row>
    <row r="85" spans="3:59" x14ac:dyDescent="0.3">
      <c r="C85" s="26"/>
      <c r="D85" s="26"/>
      <c r="E85" s="26"/>
      <c r="F85" s="26"/>
      <c r="G85" s="89"/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0</v>
      </c>
      <c r="AN85" s="27">
        <v>0</v>
      </c>
      <c r="AO85" s="27">
        <v>0</v>
      </c>
      <c r="AP85" s="27">
        <v>0</v>
      </c>
      <c r="AQ85" s="27">
        <v>0</v>
      </c>
      <c r="AR85" s="27">
        <v>0</v>
      </c>
      <c r="AS85" s="27">
        <v>0</v>
      </c>
      <c r="AT85" s="27">
        <v>0</v>
      </c>
      <c r="AU85" s="27">
        <v>0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G85" s="4">
        <f t="shared" si="3"/>
        <v>0</v>
      </c>
    </row>
    <row r="86" spans="3:59" x14ac:dyDescent="0.3">
      <c r="C86" s="26"/>
      <c r="D86" s="26"/>
      <c r="E86" s="26"/>
      <c r="F86" s="26"/>
      <c r="G86" s="89"/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7">
        <v>0</v>
      </c>
      <c r="AN86" s="27">
        <v>0</v>
      </c>
      <c r="AO86" s="27">
        <v>0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0</v>
      </c>
      <c r="AV86" s="27">
        <v>0</v>
      </c>
      <c r="AW86" s="27">
        <v>0</v>
      </c>
      <c r="AX86" s="27">
        <v>0</v>
      </c>
      <c r="AY86" s="27">
        <v>0</v>
      </c>
      <c r="AZ86" s="27">
        <v>0</v>
      </c>
      <c r="BA86" s="27">
        <v>0</v>
      </c>
      <c r="BB86" s="27">
        <v>0</v>
      </c>
      <c r="BC86" s="27">
        <v>0</v>
      </c>
      <c r="BD86" s="27">
        <v>0</v>
      </c>
      <c r="BE86" s="27">
        <v>0</v>
      </c>
      <c r="BG86" s="4">
        <f t="shared" si="3"/>
        <v>0</v>
      </c>
    </row>
    <row r="87" spans="3:59" x14ac:dyDescent="0.3">
      <c r="C87" s="26"/>
      <c r="D87" s="26"/>
      <c r="E87" s="26"/>
      <c r="F87" s="26"/>
      <c r="G87" s="89"/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0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27">
        <v>0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7">
        <v>0</v>
      </c>
      <c r="AN87" s="27">
        <v>0</v>
      </c>
      <c r="AO87" s="27">
        <v>0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0</v>
      </c>
      <c r="AV87" s="27">
        <v>0</v>
      </c>
      <c r="AW87" s="27">
        <v>0</v>
      </c>
      <c r="AX87" s="27">
        <v>0</v>
      </c>
      <c r="AY87" s="27">
        <v>0</v>
      </c>
      <c r="AZ87" s="27">
        <v>0</v>
      </c>
      <c r="BA87" s="27">
        <v>0</v>
      </c>
      <c r="BB87" s="27">
        <v>0</v>
      </c>
      <c r="BC87" s="27">
        <v>0</v>
      </c>
      <c r="BD87" s="27">
        <v>0</v>
      </c>
      <c r="BE87" s="27">
        <v>0</v>
      </c>
      <c r="BG87" s="4">
        <f t="shared" si="3"/>
        <v>0</v>
      </c>
    </row>
    <row r="88" spans="3:59" x14ac:dyDescent="0.3">
      <c r="C88" s="26"/>
      <c r="D88" s="26"/>
      <c r="E88" s="26"/>
      <c r="F88" s="26"/>
      <c r="G88" s="89"/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7">
        <v>0</v>
      </c>
      <c r="AM88" s="27">
        <v>0</v>
      </c>
      <c r="AN88" s="27">
        <v>0</v>
      </c>
      <c r="AO88" s="27">
        <v>0</v>
      </c>
      <c r="AP88" s="27">
        <v>0</v>
      </c>
      <c r="AQ88" s="27">
        <v>0</v>
      </c>
      <c r="AR88" s="27">
        <v>0</v>
      </c>
      <c r="AS88" s="27">
        <v>0</v>
      </c>
      <c r="AT88" s="27">
        <v>0</v>
      </c>
      <c r="AU88" s="27">
        <v>0</v>
      </c>
      <c r="AV88" s="27">
        <v>0</v>
      </c>
      <c r="AW88" s="27">
        <v>0</v>
      </c>
      <c r="AX88" s="27">
        <v>0</v>
      </c>
      <c r="AY88" s="27">
        <v>0</v>
      </c>
      <c r="AZ88" s="27">
        <v>0</v>
      </c>
      <c r="BA88" s="27">
        <v>0</v>
      </c>
      <c r="BB88" s="27">
        <v>0</v>
      </c>
      <c r="BC88" s="27">
        <v>0</v>
      </c>
      <c r="BD88" s="27">
        <v>0</v>
      </c>
      <c r="BE88" s="27">
        <v>0</v>
      </c>
      <c r="BG88" s="4">
        <f t="shared" si="3"/>
        <v>0</v>
      </c>
    </row>
    <row r="89" spans="3:59" x14ac:dyDescent="0.3">
      <c r="C89" s="26"/>
      <c r="D89" s="26"/>
      <c r="E89" s="26"/>
      <c r="F89" s="26"/>
      <c r="G89" s="89"/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  <c r="U89" s="27">
        <v>0</v>
      </c>
      <c r="V89" s="27">
        <v>0</v>
      </c>
      <c r="W89" s="27">
        <v>0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27">
        <v>0</v>
      </c>
      <c r="AD89" s="27">
        <v>0</v>
      </c>
      <c r="AE89" s="27">
        <v>0</v>
      </c>
      <c r="AF89" s="27">
        <v>0</v>
      </c>
      <c r="AG89" s="27">
        <v>0</v>
      </c>
      <c r="AH89" s="27">
        <v>0</v>
      </c>
      <c r="AI89" s="27">
        <v>0</v>
      </c>
      <c r="AJ89" s="27">
        <v>0</v>
      </c>
      <c r="AK89" s="27">
        <v>0</v>
      </c>
      <c r="AL89" s="27">
        <v>0</v>
      </c>
      <c r="AM89" s="27">
        <v>0</v>
      </c>
      <c r="AN89" s="27">
        <v>0</v>
      </c>
      <c r="AO89" s="27">
        <v>0</v>
      </c>
      <c r="AP89" s="27">
        <v>0</v>
      </c>
      <c r="AQ89" s="27">
        <v>0</v>
      </c>
      <c r="AR89" s="27">
        <v>0</v>
      </c>
      <c r="AS89" s="27">
        <v>0</v>
      </c>
      <c r="AT89" s="27">
        <v>0</v>
      </c>
      <c r="AU89" s="27">
        <v>0</v>
      </c>
      <c r="AV89" s="27">
        <v>0</v>
      </c>
      <c r="AW89" s="27">
        <v>0</v>
      </c>
      <c r="AX89" s="27">
        <v>0</v>
      </c>
      <c r="AY89" s="27">
        <v>0</v>
      </c>
      <c r="AZ89" s="27">
        <v>0</v>
      </c>
      <c r="BA89" s="27">
        <v>0</v>
      </c>
      <c r="BB89" s="27">
        <v>0</v>
      </c>
      <c r="BC89" s="27">
        <v>0</v>
      </c>
      <c r="BD89" s="27">
        <v>0</v>
      </c>
      <c r="BE89" s="27">
        <v>0</v>
      </c>
      <c r="BG89" s="4">
        <f t="shared" si="3"/>
        <v>0</v>
      </c>
    </row>
    <row r="90" spans="3:59" x14ac:dyDescent="0.3">
      <c r="C90" s="26"/>
      <c r="D90" s="26"/>
      <c r="E90" s="26"/>
      <c r="F90" s="26"/>
      <c r="G90" s="89"/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G90" s="4">
        <f t="shared" si="3"/>
        <v>0</v>
      </c>
    </row>
    <row r="91" spans="3:59" x14ac:dyDescent="0.3">
      <c r="C91" s="26"/>
      <c r="D91" s="26"/>
      <c r="E91" s="26"/>
      <c r="F91" s="26"/>
      <c r="G91" s="89"/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27">
        <v>0</v>
      </c>
      <c r="AE91" s="27">
        <v>0</v>
      </c>
      <c r="AF91" s="27">
        <v>0</v>
      </c>
      <c r="AG91" s="27">
        <v>0</v>
      </c>
      <c r="AH91" s="27">
        <v>0</v>
      </c>
      <c r="AI91" s="27">
        <v>0</v>
      </c>
      <c r="AJ91" s="27">
        <v>0</v>
      </c>
      <c r="AK91" s="27">
        <v>0</v>
      </c>
      <c r="AL91" s="27">
        <v>0</v>
      </c>
      <c r="AM91" s="27">
        <v>0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7">
        <v>0</v>
      </c>
      <c r="AV91" s="27">
        <v>0</v>
      </c>
      <c r="AW91" s="27">
        <v>0</v>
      </c>
      <c r="AX91" s="27">
        <v>0</v>
      </c>
      <c r="AY91" s="27">
        <v>0</v>
      </c>
      <c r="AZ91" s="27">
        <v>0</v>
      </c>
      <c r="BA91" s="27">
        <v>0</v>
      </c>
      <c r="BB91" s="27">
        <v>0</v>
      </c>
      <c r="BC91" s="27">
        <v>0</v>
      </c>
      <c r="BD91" s="27">
        <v>0</v>
      </c>
      <c r="BE91" s="27">
        <v>0</v>
      </c>
      <c r="BG91" s="4">
        <f t="shared" si="3"/>
        <v>0</v>
      </c>
    </row>
    <row r="92" spans="3:59" x14ac:dyDescent="0.3">
      <c r="C92" s="26"/>
      <c r="D92" s="26"/>
      <c r="E92" s="26"/>
      <c r="F92" s="26"/>
      <c r="G92" s="89"/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27">
        <v>0</v>
      </c>
      <c r="AE92" s="27">
        <v>0</v>
      </c>
      <c r="AF92" s="27">
        <v>0</v>
      </c>
      <c r="AG92" s="27">
        <v>0</v>
      </c>
      <c r="AH92" s="27">
        <v>0</v>
      </c>
      <c r="AI92" s="27">
        <v>0</v>
      </c>
      <c r="AJ92" s="27">
        <v>0</v>
      </c>
      <c r="AK92" s="27">
        <v>0</v>
      </c>
      <c r="AL92" s="27">
        <v>0</v>
      </c>
      <c r="AM92" s="27">
        <v>0</v>
      </c>
      <c r="AN92" s="27">
        <v>0</v>
      </c>
      <c r="AO92" s="27">
        <v>0</v>
      </c>
      <c r="AP92" s="27">
        <v>0</v>
      </c>
      <c r="AQ92" s="27">
        <v>0</v>
      </c>
      <c r="AR92" s="27">
        <v>0</v>
      </c>
      <c r="AS92" s="27">
        <v>0</v>
      </c>
      <c r="AT92" s="27">
        <v>0</v>
      </c>
      <c r="AU92" s="27">
        <v>0</v>
      </c>
      <c r="AV92" s="27">
        <v>0</v>
      </c>
      <c r="AW92" s="27">
        <v>0</v>
      </c>
      <c r="AX92" s="27">
        <v>0</v>
      </c>
      <c r="AY92" s="27">
        <v>0</v>
      </c>
      <c r="AZ92" s="27">
        <v>0</v>
      </c>
      <c r="BA92" s="27">
        <v>0</v>
      </c>
      <c r="BB92" s="27">
        <v>0</v>
      </c>
      <c r="BC92" s="27">
        <v>0</v>
      </c>
      <c r="BD92" s="27">
        <v>0</v>
      </c>
      <c r="BE92" s="27">
        <v>0</v>
      </c>
      <c r="BG92" s="4">
        <f t="shared" si="3"/>
        <v>0</v>
      </c>
    </row>
    <row r="93" spans="3:59" x14ac:dyDescent="0.3">
      <c r="C93" s="26"/>
      <c r="D93" s="26"/>
      <c r="E93" s="26"/>
      <c r="F93" s="26"/>
      <c r="G93" s="89"/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7">
        <v>0</v>
      </c>
      <c r="AE93" s="27">
        <v>0</v>
      </c>
      <c r="AF93" s="27">
        <v>0</v>
      </c>
      <c r="AG93" s="27">
        <v>0</v>
      </c>
      <c r="AH93" s="27">
        <v>0</v>
      </c>
      <c r="AI93" s="27">
        <v>0</v>
      </c>
      <c r="AJ93" s="27">
        <v>0</v>
      </c>
      <c r="AK93" s="27">
        <v>0</v>
      </c>
      <c r="AL93" s="27">
        <v>0</v>
      </c>
      <c r="AM93" s="27">
        <v>0</v>
      </c>
      <c r="AN93" s="27">
        <v>0</v>
      </c>
      <c r="AO93" s="27">
        <v>0</v>
      </c>
      <c r="AP93" s="27">
        <v>0</v>
      </c>
      <c r="AQ93" s="27">
        <v>0</v>
      </c>
      <c r="AR93" s="27">
        <v>0</v>
      </c>
      <c r="AS93" s="27">
        <v>0</v>
      </c>
      <c r="AT93" s="27">
        <v>0</v>
      </c>
      <c r="AU93" s="27">
        <v>0</v>
      </c>
      <c r="AV93" s="27">
        <v>0</v>
      </c>
      <c r="AW93" s="27">
        <v>0</v>
      </c>
      <c r="AX93" s="27">
        <v>0</v>
      </c>
      <c r="AY93" s="27">
        <v>0</v>
      </c>
      <c r="AZ93" s="27">
        <v>0</v>
      </c>
      <c r="BA93" s="27">
        <v>0</v>
      </c>
      <c r="BB93" s="27">
        <v>0</v>
      </c>
      <c r="BC93" s="27">
        <v>0</v>
      </c>
      <c r="BD93" s="27">
        <v>0</v>
      </c>
      <c r="BE93" s="27">
        <v>0</v>
      </c>
      <c r="BG93" s="4">
        <f t="shared" si="3"/>
        <v>0</v>
      </c>
    </row>
    <row r="94" spans="3:59" x14ac:dyDescent="0.3">
      <c r="C94" s="26"/>
      <c r="D94" s="26"/>
      <c r="E94" s="26"/>
      <c r="F94" s="26"/>
      <c r="G94" s="89"/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0</v>
      </c>
      <c r="AI94" s="27">
        <v>0</v>
      </c>
      <c r="AJ94" s="27">
        <v>0</v>
      </c>
      <c r="AK94" s="27">
        <v>0</v>
      </c>
      <c r="AL94" s="27">
        <v>0</v>
      </c>
      <c r="AM94" s="27">
        <v>0</v>
      </c>
      <c r="AN94" s="27">
        <v>0</v>
      </c>
      <c r="AO94" s="27">
        <v>0</v>
      </c>
      <c r="AP94" s="27">
        <v>0</v>
      </c>
      <c r="AQ94" s="27">
        <v>0</v>
      </c>
      <c r="AR94" s="27">
        <v>0</v>
      </c>
      <c r="AS94" s="27">
        <v>0</v>
      </c>
      <c r="AT94" s="27">
        <v>0</v>
      </c>
      <c r="AU94" s="27">
        <v>0</v>
      </c>
      <c r="AV94" s="27">
        <v>0</v>
      </c>
      <c r="AW94" s="27">
        <v>0</v>
      </c>
      <c r="AX94" s="27">
        <v>0</v>
      </c>
      <c r="AY94" s="27">
        <v>0</v>
      </c>
      <c r="AZ94" s="27">
        <v>0</v>
      </c>
      <c r="BA94" s="27">
        <v>0</v>
      </c>
      <c r="BB94" s="27">
        <v>0</v>
      </c>
      <c r="BC94" s="27">
        <v>0</v>
      </c>
      <c r="BD94" s="27">
        <v>0</v>
      </c>
      <c r="BE94" s="27">
        <v>0</v>
      </c>
      <c r="BG94" s="4">
        <f>SUM(H94:BE94)</f>
        <v>0</v>
      </c>
    </row>
    <row r="95" spans="3:59" x14ac:dyDescent="0.3">
      <c r="C95" s="6" t="s">
        <v>109</v>
      </c>
      <c r="D95" s="86"/>
      <c r="E95" s="86"/>
      <c r="F95" s="86"/>
      <c r="G95" s="38"/>
      <c r="H95" s="3">
        <f t="shared" ref="H95:AM95" si="8">SUM(H44:H94)</f>
        <v>0</v>
      </c>
      <c r="I95" s="3">
        <f t="shared" si="8"/>
        <v>0</v>
      </c>
      <c r="J95" s="3">
        <f t="shared" si="8"/>
        <v>0</v>
      </c>
      <c r="K95" s="3">
        <f t="shared" si="8"/>
        <v>0</v>
      </c>
      <c r="L95" s="3">
        <f t="shared" si="8"/>
        <v>0</v>
      </c>
      <c r="M95" s="3">
        <f t="shared" si="8"/>
        <v>0</v>
      </c>
      <c r="N95" s="3">
        <f t="shared" si="8"/>
        <v>0</v>
      </c>
      <c r="O95" s="3">
        <f t="shared" si="8"/>
        <v>0</v>
      </c>
      <c r="P95" s="3">
        <f t="shared" si="8"/>
        <v>0</v>
      </c>
      <c r="Q95" s="3">
        <f t="shared" si="8"/>
        <v>0</v>
      </c>
      <c r="R95" s="3">
        <f t="shared" si="8"/>
        <v>0</v>
      </c>
      <c r="S95" s="3">
        <f t="shared" si="8"/>
        <v>0</v>
      </c>
      <c r="T95" s="3">
        <f t="shared" si="8"/>
        <v>0</v>
      </c>
      <c r="U95" s="3">
        <f t="shared" si="8"/>
        <v>0</v>
      </c>
      <c r="V95" s="3">
        <f t="shared" si="8"/>
        <v>0</v>
      </c>
      <c r="W95" s="3">
        <f t="shared" si="8"/>
        <v>0</v>
      </c>
      <c r="X95" s="3">
        <f t="shared" si="8"/>
        <v>0</v>
      </c>
      <c r="Y95" s="3">
        <f t="shared" si="8"/>
        <v>0</v>
      </c>
      <c r="Z95" s="3">
        <f t="shared" si="8"/>
        <v>0</v>
      </c>
      <c r="AA95" s="3">
        <f t="shared" si="8"/>
        <v>0</v>
      </c>
      <c r="AB95" s="3">
        <f t="shared" si="8"/>
        <v>0</v>
      </c>
      <c r="AC95" s="3">
        <f t="shared" si="8"/>
        <v>0</v>
      </c>
      <c r="AD95" s="3">
        <f t="shared" si="8"/>
        <v>0</v>
      </c>
      <c r="AE95" s="3">
        <f t="shared" si="8"/>
        <v>0</v>
      </c>
      <c r="AF95" s="3">
        <f t="shared" si="8"/>
        <v>0</v>
      </c>
      <c r="AG95" s="3">
        <f t="shared" si="8"/>
        <v>0</v>
      </c>
      <c r="AH95" s="3">
        <f t="shared" si="8"/>
        <v>0</v>
      </c>
      <c r="AI95" s="3">
        <f t="shared" si="8"/>
        <v>0</v>
      </c>
      <c r="AJ95" s="3">
        <f t="shared" si="8"/>
        <v>0</v>
      </c>
      <c r="AK95" s="3">
        <f t="shared" si="8"/>
        <v>0</v>
      </c>
      <c r="AL95" s="3">
        <f t="shared" si="8"/>
        <v>0</v>
      </c>
      <c r="AM95" s="3">
        <f t="shared" si="8"/>
        <v>0</v>
      </c>
      <c r="AN95" s="3">
        <f t="shared" ref="AN95:BE95" si="9">SUM(AN44:AN94)</f>
        <v>0</v>
      </c>
      <c r="AO95" s="3">
        <f t="shared" si="9"/>
        <v>0</v>
      </c>
      <c r="AP95" s="3">
        <f t="shared" si="9"/>
        <v>0</v>
      </c>
      <c r="AQ95" s="3">
        <f t="shared" si="9"/>
        <v>0</v>
      </c>
      <c r="AR95" s="3">
        <f t="shared" si="9"/>
        <v>0</v>
      </c>
      <c r="AS95" s="3">
        <f t="shared" si="9"/>
        <v>0</v>
      </c>
      <c r="AT95" s="3">
        <f t="shared" si="9"/>
        <v>0</v>
      </c>
      <c r="AU95" s="3">
        <f t="shared" si="9"/>
        <v>0</v>
      </c>
      <c r="AV95" s="3">
        <f t="shared" si="9"/>
        <v>0</v>
      </c>
      <c r="AW95" s="3">
        <f t="shared" si="9"/>
        <v>0</v>
      </c>
      <c r="AX95" s="3">
        <f t="shared" si="9"/>
        <v>0</v>
      </c>
      <c r="AY95" s="3">
        <f t="shared" si="9"/>
        <v>0</v>
      </c>
      <c r="AZ95" s="3">
        <f t="shared" si="9"/>
        <v>0</v>
      </c>
      <c r="BA95" s="3">
        <f t="shared" si="9"/>
        <v>0</v>
      </c>
      <c r="BB95" s="3">
        <f t="shared" si="9"/>
        <v>0</v>
      </c>
      <c r="BC95" s="3">
        <f t="shared" si="9"/>
        <v>0</v>
      </c>
      <c r="BD95" s="3">
        <f t="shared" si="9"/>
        <v>0</v>
      </c>
      <c r="BE95" s="3">
        <f t="shared" si="9"/>
        <v>0</v>
      </c>
      <c r="BG95" s="158">
        <f>SUM(H95:BE95)</f>
        <v>0</v>
      </c>
    </row>
    <row r="96" spans="3:59" x14ac:dyDescent="0.3"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G96" s="4"/>
    </row>
    <row r="97" spans="3:59" x14ac:dyDescent="0.3">
      <c r="C97" s="1" t="str">
        <f>IF('LES MEG'!$C$23="Alternativ investering","SKAL IKKE FYLLES UT","Ikke-godkjente investeringskostnader - navn kostnadspost")</f>
        <v>Ikke-godkjente investeringskostnader - navn kostnadspost</v>
      </c>
      <c r="D97" s="1" t="s">
        <v>102</v>
      </c>
      <c r="E97" s="1" t="s">
        <v>97</v>
      </c>
      <c r="F97" s="1" t="s">
        <v>106</v>
      </c>
      <c r="G97" s="1"/>
      <c r="H97" s="1" t="s">
        <v>13</v>
      </c>
      <c r="I97" s="1" t="s">
        <v>13</v>
      </c>
      <c r="J97" s="1" t="s">
        <v>13</v>
      </c>
      <c r="K97" s="1" t="s">
        <v>13</v>
      </c>
      <c r="L97" s="1" t="s">
        <v>13</v>
      </c>
      <c r="M97" s="1" t="s">
        <v>13</v>
      </c>
      <c r="N97" s="1" t="s">
        <v>13</v>
      </c>
      <c r="O97" s="1" t="s">
        <v>13</v>
      </c>
      <c r="P97" s="1" t="s">
        <v>13</v>
      </c>
      <c r="Q97" s="1" t="s">
        <v>13</v>
      </c>
      <c r="R97" s="1" t="s">
        <v>13</v>
      </c>
      <c r="S97" s="1" t="s">
        <v>13</v>
      </c>
      <c r="T97" s="1" t="s">
        <v>13</v>
      </c>
      <c r="U97" s="1" t="s">
        <v>13</v>
      </c>
      <c r="V97" s="1" t="s">
        <v>13</v>
      </c>
      <c r="W97" s="1" t="s">
        <v>13</v>
      </c>
      <c r="X97" s="1" t="s">
        <v>13</v>
      </c>
      <c r="Y97" s="1" t="s">
        <v>13</v>
      </c>
      <c r="Z97" s="1" t="s">
        <v>13</v>
      </c>
      <c r="AA97" s="1" t="s">
        <v>13</v>
      </c>
      <c r="AB97" s="1" t="s">
        <v>13</v>
      </c>
      <c r="AC97" s="1" t="s">
        <v>13</v>
      </c>
      <c r="AD97" s="1" t="s">
        <v>13</v>
      </c>
      <c r="AE97" s="1" t="s">
        <v>13</v>
      </c>
      <c r="AF97" s="1" t="s">
        <v>13</v>
      </c>
      <c r="AG97" s="1" t="s">
        <v>13</v>
      </c>
      <c r="AH97" s="1" t="s">
        <v>13</v>
      </c>
      <c r="AI97" s="1" t="s">
        <v>13</v>
      </c>
      <c r="AJ97" s="1" t="s">
        <v>13</v>
      </c>
      <c r="AK97" s="1" t="s">
        <v>13</v>
      </c>
      <c r="AL97" s="1" t="s">
        <v>13</v>
      </c>
      <c r="AM97" s="1" t="s">
        <v>13</v>
      </c>
      <c r="AN97" s="1" t="s">
        <v>13</v>
      </c>
      <c r="AO97" s="1" t="s">
        <v>13</v>
      </c>
      <c r="AP97" s="1" t="s">
        <v>13</v>
      </c>
      <c r="AQ97" s="1" t="s">
        <v>13</v>
      </c>
      <c r="AR97" s="1" t="s">
        <v>13</v>
      </c>
      <c r="AS97" s="1" t="s">
        <v>13</v>
      </c>
      <c r="AT97" s="1" t="s">
        <v>13</v>
      </c>
      <c r="AU97" s="1" t="s">
        <v>13</v>
      </c>
      <c r="AV97" s="1" t="s">
        <v>13</v>
      </c>
      <c r="AW97" s="1" t="s">
        <v>13</v>
      </c>
      <c r="AX97" s="1" t="s">
        <v>13</v>
      </c>
      <c r="AY97" s="1" t="s">
        <v>13</v>
      </c>
      <c r="AZ97" s="1" t="s">
        <v>13</v>
      </c>
      <c r="BA97" s="1" t="s">
        <v>13</v>
      </c>
      <c r="BB97" s="1" t="s">
        <v>13</v>
      </c>
      <c r="BC97" s="1" t="s">
        <v>13</v>
      </c>
      <c r="BD97" s="1" t="s">
        <v>13</v>
      </c>
      <c r="BE97" s="1" t="s">
        <v>13</v>
      </c>
      <c r="BG97" s="4"/>
    </row>
    <row r="98" spans="3:59" x14ac:dyDescent="0.3">
      <c r="C98" s="26" t="s">
        <v>110</v>
      </c>
      <c r="D98" s="26"/>
      <c r="E98" s="26" t="s">
        <v>108</v>
      </c>
      <c r="F98" s="26"/>
      <c r="G98" s="89"/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7">
        <v>0</v>
      </c>
      <c r="AI98" s="27">
        <v>0</v>
      </c>
      <c r="AJ98" s="27">
        <v>0</v>
      </c>
      <c r="AK98" s="27">
        <v>0</v>
      </c>
      <c r="AL98" s="27">
        <v>0</v>
      </c>
      <c r="AM98" s="27">
        <v>0</v>
      </c>
      <c r="AN98" s="27">
        <v>0</v>
      </c>
      <c r="AO98" s="27">
        <v>0</v>
      </c>
      <c r="AP98" s="27">
        <v>0</v>
      </c>
      <c r="AQ98" s="27">
        <v>0</v>
      </c>
      <c r="AR98" s="27">
        <v>0</v>
      </c>
      <c r="AS98" s="27">
        <v>0</v>
      </c>
      <c r="AT98" s="27">
        <v>0</v>
      </c>
      <c r="AU98" s="27">
        <v>0</v>
      </c>
      <c r="AV98" s="27">
        <v>0</v>
      </c>
      <c r="AW98" s="27">
        <v>0</v>
      </c>
      <c r="AX98" s="27">
        <v>0</v>
      </c>
      <c r="AY98" s="27">
        <v>0</v>
      </c>
      <c r="AZ98" s="27">
        <v>0</v>
      </c>
      <c r="BA98" s="27">
        <v>0</v>
      </c>
      <c r="BB98" s="27">
        <v>0</v>
      </c>
      <c r="BC98" s="27">
        <v>0</v>
      </c>
      <c r="BD98" s="27">
        <v>0</v>
      </c>
      <c r="BE98" s="27">
        <v>0</v>
      </c>
      <c r="BG98" s="4">
        <f t="shared" si="3"/>
        <v>0</v>
      </c>
    </row>
    <row r="99" spans="3:59" x14ac:dyDescent="0.3">
      <c r="C99" s="26"/>
      <c r="D99" s="26"/>
      <c r="E99" s="26"/>
      <c r="F99" s="26"/>
      <c r="G99" s="89"/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  <c r="U99" s="27">
        <v>0</v>
      </c>
      <c r="V99" s="27">
        <v>0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27">
        <v>0</v>
      </c>
      <c r="AE99" s="27">
        <v>0</v>
      </c>
      <c r="AF99" s="27">
        <v>0</v>
      </c>
      <c r="AG99" s="27">
        <v>0</v>
      </c>
      <c r="AH99" s="27">
        <v>0</v>
      </c>
      <c r="AI99" s="27">
        <v>0</v>
      </c>
      <c r="AJ99" s="27">
        <v>0</v>
      </c>
      <c r="AK99" s="27">
        <v>0</v>
      </c>
      <c r="AL99" s="27">
        <v>0</v>
      </c>
      <c r="AM99" s="27">
        <v>0</v>
      </c>
      <c r="AN99" s="27">
        <v>0</v>
      </c>
      <c r="AO99" s="27">
        <v>0</v>
      </c>
      <c r="AP99" s="27">
        <v>0</v>
      </c>
      <c r="AQ99" s="27">
        <v>0</v>
      </c>
      <c r="AR99" s="27">
        <v>0</v>
      </c>
      <c r="AS99" s="27">
        <v>0</v>
      </c>
      <c r="AT99" s="27">
        <v>0</v>
      </c>
      <c r="AU99" s="27">
        <v>0</v>
      </c>
      <c r="AV99" s="27">
        <v>0</v>
      </c>
      <c r="AW99" s="27">
        <v>0</v>
      </c>
      <c r="AX99" s="27">
        <v>0</v>
      </c>
      <c r="AY99" s="27">
        <v>0</v>
      </c>
      <c r="AZ99" s="27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G99" s="4">
        <f t="shared" si="3"/>
        <v>0</v>
      </c>
    </row>
    <row r="100" spans="3:59" x14ac:dyDescent="0.3">
      <c r="C100" s="26"/>
      <c r="D100" s="26"/>
      <c r="E100" s="26"/>
      <c r="F100" s="26"/>
      <c r="G100" s="89"/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27">
        <v>0</v>
      </c>
      <c r="AE100" s="27">
        <v>0</v>
      </c>
      <c r="AF100" s="27">
        <v>0</v>
      </c>
      <c r="AG100" s="27">
        <v>0</v>
      </c>
      <c r="AH100" s="27">
        <v>0</v>
      </c>
      <c r="AI100" s="27">
        <v>0</v>
      </c>
      <c r="AJ100" s="27">
        <v>0</v>
      </c>
      <c r="AK100" s="27">
        <v>0</v>
      </c>
      <c r="AL100" s="27">
        <v>0</v>
      </c>
      <c r="AM100" s="27">
        <v>0</v>
      </c>
      <c r="AN100" s="27">
        <v>0</v>
      </c>
      <c r="AO100" s="27">
        <v>0</v>
      </c>
      <c r="AP100" s="27">
        <v>0</v>
      </c>
      <c r="AQ100" s="27">
        <v>0</v>
      </c>
      <c r="AR100" s="27">
        <v>0</v>
      </c>
      <c r="AS100" s="27">
        <v>0</v>
      </c>
      <c r="AT100" s="27">
        <v>0</v>
      </c>
      <c r="AU100" s="27">
        <v>0</v>
      </c>
      <c r="AV100" s="27">
        <v>0</v>
      </c>
      <c r="AW100" s="27">
        <v>0</v>
      </c>
      <c r="AX100" s="27">
        <v>0</v>
      </c>
      <c r="AY100" s="27">
        <v>0</v>
      </c>
      <c r="AZ100" s="27">
        <v>0</v>
      </c>
      <c r="BA100" s="27">
        <v>0</v>
      </c>
      <c r="BB100" s="27">
        <v>0</v>
      </c>
      <c r="BC100" s="27">
        <v>0</v>
      </c>
      <c r="BD100" s="27">
        <v>0</v>
      </c>
      <c r="BE100" s="27">
        <v>0</v>
      </c>
      <c r="BG100" s="4">
        <f t="shared" si="3"/>
        <v>0</v>
      </c>
    </row>
    <row r="101" spans="3:59" x14ac:dyDescent="0.3">
      <c r="C101" s="26"/>
      <c r="D101" s="26"/>
      <c r="E101" s="26"/>
      <c r="F101" s="26"/>
      <c r="G101" s="89"/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7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27">
        <v>0</v>
      </c>
      <c r="AD101" s="27">
        <v>0</v>
      </c>
      <c r="AE101" s="27">
        <v>0</v>
      </c>
      <c r="AF101" s="27">
        <v>0</v>
      </c>
      <c r="AG101" s="27">
        <v>0</v>
      </c>
      <c r="AH101" s="27">
        <v>0</v>
      </c>
      <c r="AI101" s="27">
        <v>0</v>
      </c>
      <c r="AJ101" s="27">
        <v>0</v>
      </c>
      <c r="AK101" s="27">
        <v>0</v>
      </c>
      <c r="AL101" s="27">
        <v>0</v>
      </c>
      <c r="AM101" s="27">
        <v>0</v>
      </c>
      <c r="AN101" s="27">
        <v>0</v>
      </c>
      <c r="AO101" s="27">
        <v>0</v>
      </c>
      <c r="AP101" s="27">
        <v>0</v>
      </c>
      <c r="AQ101" s="27">
        <v>0</v>
      </c>
      <c r="AR101" s="27">
        <v>0</v>
      </c>
      <c r="AS101" s="27">
        <v>0</v>
      </c>
      <c r="AT101" s="27">
        <v>0</v>
      </c>
      <c r="AU101" s="27">
        <v>0</v>
      </c>
      <c r="AV101" s="27">
        <v>0</v>
      </c>
      <c r="AW101" s="27">
        <v>0</v>
      </c>
      <c r="AX101" s="27">
        <v>0</v>
      </c>
      <c r="AY101" s="27">
        <v>0</v>
      </c>
      <c r="AZ101" s="27">
        <v>0</v>
      </c>
      <c r="BA101" s="27">
        <v>0</v>
      </c>
      <c r="BB101" s="27">
        <v>0</v>
      </c>
      <c r="BC101" s="27">
        <v>0</v>
      </c>
      <c r="BD101" s="27">
        <v>0</v>
      </c>
      <c r="BE101" s="27">
        <v>0</v>
      </c>
      <c r="BG101" s="4">
        <f t="shared" si="3"/>
        <v>0</v>
      </c>
    </row>
    <row r="102" spans="3:59" x14ac:dyDescent="0.3">
      <c r="C102" s="26"/>
      <c r="D102" s="26"/>
      <c r="E102" s="26"/>
      <c r="F102" s="26"/>
      <c r="G102" s="89"/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27">
        <v>0</v>
      </c>
      <c r="AE102" s="27">
        <v>0</v>
      </c>
      <c r="AF102" s="27">
        <v>0</v>
      </c>
      <c r="AG102" s="27">
        <v>0</v>
      </c>
      <c r="AH102" s="27">
        <v>0</v>
      </c>
      <c r="AI102" s="27">
        <v>0</v>
      </c>
      <c r="AJ102" s="27">
        <v>0</v>
      </c>
      <c r="AK102" s="27">
        <v>0</v>
      </c>
      <c r="AL102" s="27">
        <v>0</v>
      </c>
      <c r="AM102" s="27">
        <v>0</v>
      </c>
      <c r="AN102" s="27">
        <v>0</v>
      </c>
      <c r="AO102" s="27">
        <v>0</v>
      </c>
      <c r="AP102" s="27">
        <v>0</v>
      </c>
      <c r="AQ102" s="27">
        <v>0</v>
      </c>
      <c r="AR102" s="27">
        <v>0</v>
      </c>
      <c r="AS102" s="27">
        <v>0</v>
      </c>
      <c r="AT102" s="27">
        <v>0</v>
      </c>
      <c r="AU102" s="27">
        <v>0</v>
      </c>
      <c r="AV102" s="27">
        <v>0</v>
      </c>
      <c r="AW102" s="27">
        <v>0</v>
      </c>
      <c r="AX102" s="27">
        <v>0</v>
      </c>
      <c r="AY102" s="27">
        <v>0</v>
      </c>
      <c r="AZ102" s="27">
        <v>0</v>
      </c>
      <c r="BA102" s="27">
        <v>0</v>
      </c>
      <c r="BB102" s="27">
        <v>0</v>
      </c>
      <c r="BC102" s="27">
        <v>0</v>
      </c>
      <c r="BD102" s="27">
        <v>0</v>
      </c>
      <c r="BE102" s="27">
        <v>0</v>
      </c>
      <c r="BG102" s="4">
        <f t="shared" si="3"/>
        <v>0</v>
      </c>
    </row>
    <row r="103" spans="3:59" x14ac:dyDescent="0.3">
      <c r="C103" s="26"/>
      <c r="D103" s="26"/>
      <c r="E103" s="26"/>
      <c r="F103" s="26"/>
      <c r="G103" s="89"/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27">
        <v>0</v>
      </c>
      <c r="V103" s="27">
        <v>0</v>
      </c>
      <c r="W103" s="27">
        <v>0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27">
        <v>0</v>
      </c>
      <c r="AD103" s="27">
        <v>0</v>
      </c>
      <c r="AE103" s="27">
        <v>0</v>
      </c>
      <c r="AF103" s="27">
        <v>0</v>
      </c>
      <c r="AG103" s="27">
        <v>0</v>
      </c>
      <c r="AH103" s="27">
        <v>0</v>
      </c>
      <c r="AI103" s="27">
        <v>0</v>
      </c>
      <c r="AJ103" s="27">
        <v>0</v>
      </c>
      <c r="AK103" s="27">
        <v>0</v>
      </c>
      <c r="AL103" s="27">
        <v>0</v>
      </c>
      <c r="AM103" s="27">
        <v>0</v>
      </c>
      <c r="AN103" s="27">
        <v>0</v>
      </c>
      <c r="AO103" s="27">
        <v>0</v>
      </c>
      <c r="AP103" s="27">
        <v>0</v>
      </c>
      <c r="AQ103" s="27">
        <v>0</v>
      </c>
      <c r="AR103" s="27">
        <v>0</v>
      </c>
      <c r="AS103" s="27">
        <v>0</v>
      </c>
      <c r="AT103" s="27">
        <v>0</v>
      </c>
      <c r="AU103" s="27">
        <v>0</v>
      </c>
      <c r="AV103" s="27">
        <v>0</v>
      </c>
      <c r="AW103" s="27">
        <v>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G103" s="4">
        <f t="shared" ref="BG103:BG166" si="10">SUM(H103:BE103)</f>
        <v>0</v>
      </c>
    </row>
    <row r="104" spans="3:59" x14ac:dyDescent="0.3">
      <c r="C104" s="26"/>
      <c r="D104" s="26"/>
      <c r="E104" s="26"/>
      <c r="F104" s="26"/>
      <c r="G104" s="89"/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27">
        <v>0</v>
      </c>
      <c r="AD104" s="27">
        <v>0</v>
      </c>
      <c r="AE104" s="27">
        <v>0</v>
      </c>
      <c r="AF104" s="27">
        <v>0</v>
      </c>
      <c r="AG104" s="27">
        <v>0</v>
      </c>
      <c r="AH104" s="27">
        <v>0</v>
      </c>
      <c r="AI104" s="27">
        <v>0</v>
      </c>
      <c r="AJ104" s="27">
        <v>0</v>
      </c>
      <c r="AK104" s="27">
        <v>0</v>
      </c>
      <c r="AL104" s="27">
        <v>0</v>
      </c>
      <c r="AM104" s="27">
        <v>0</v>
      </c>
      <c r="AN104" s="27">
        <v>0</v>
      </c>
      <c r="AO104" s="27">
        <v>0</v>
      </c>
      <c r="AP104" s="27">
        <v>0</v>
      </c>
      <c r="AQ104" s="27">
        <v>0</v>
      </c>
      <c r="AR104" s="27">
        <v>0</v>
      </c>
      <c r="AS104" s="27">
        <v>0</v>
      </c>
      <c r="AT104" s="27">
        <v>0</v>
      </c>
      <c r="AU104" s="27">
        <v>0</v>
      </c>
      <c r="AV104" s="27">
        <v>0</v>
      </c>
      <c r="AW104" s="27">
        <v>0</v>
      </c>
      <c r="AX104" s="27">
        <v>0</v>
      </c>
      <c r="AY104" s="27">
        <v>0</v>
      </c>
      <c r="AZ104" s="27">
        <v>0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G104" s="4">
        <f t="shared" si="10"/>
        <v>0</v>
      </c>
    </row>
    <row r="105" spans="3:59" x14ac:dyDescent="0.3">
      <c r="C105" s="26"/>
      <c r="D105" s="26"/>
      <c r="E105" s="26"/>
      <c r="F105" s="26"/>
      <c r="G105" s="89"/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>
        <v>0</v>
      </c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27">
        <v>0</v>
      </c>
      <c r="AD105" s="27">
        <v>0</v>
      </c>
      <c r="AE105" s="27">
        <v>0</v>
      </c>
      <c r="AF105" s="27">
        <v>0</v>
      </c>
      <c r="AG105" s="27">
        <v>0</v>
      </c>
      <c r="AH105" s="27">
        <v>0</v>
      </c>
      <c r="AI105" s="27">
        <v>0</v>
      </c>
      <c r="AJ105" s="27">
        <v>0</v>
      </c>
      <c r="AK105" s="27">
        <v>0</v>
      </c>
      <c r="AL105" s="27">
        <v>0</v>
      </c>
      <c r="AM105" s="27">
        <v>0</v>
      </c>
      <c r="AN105" s="27">
        <v>0</v>
      </c>
      <c r="AO105" s="27">
        <v>0</v>
      </c>
      <c r="AP105" s="27">
        <v>0</v>
      </c>
      <c r="AQ105" s="27">
        <v>0</v>
      </c>
      <c r="AR105" s="27">
        <v>0</v>
      </c>
      <c r="AS105" s="27">
        <v>0</v>
      </c>
      <c r="AT105" s="27">
        <v>0</v>
      </c>
      <c r="AU105" s="27">
        <v>0</v>
      </c>
      <c r="AV105" s="27">
        <v>0</v>
      </c>
      <c r="AW105" s="27">
        <v>0</v>
      </c>
      <c r="AX105" s="27">
        <v>0</v>
      </c>
      <c r="AY105" s="27">
        <v>0</v>
      </c>
      <c r="AZ105" s="27">
        <v>0</v>
      </c>
      <c r="BA105" s="27">
        <v>0</v>
      </c>
      <c r="BB105" s="27">
        <v>0</v>
      </c>
      <c r="BC105" s="27">
        <v>0</v>
      </c>
      <c r="BD105" s="27">
        <v>0</v>
      </c>
      <c r="BE105" s="27">
        <v>0</v>
      </c>
      <c r="BG105" s="4">
        <f t="shared" si="10"/>
        <v>0</v>
      </c>
    </row>
    <row r="106" spans="3:59" x14ac:dyDescent="0.3">
      <c r="C106" s="26"/>
      <c r="D106" s="26"/>
      <c r="E106" s="26"/>
      <c r="F106" s="26"/>
      <c r="G106" s="89"/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0</v>
      </c>
      <c r="AI106" s="27">
        <v>0</v>
      </c>
      <c r="AJ106" s="27">
        <v>0</v>
      </c>
      <c r="AK106" s="27">
        <v>0</v>
      </c>
      <c r="AL106" s="27">
        <v>0</v>
      </c>
      <c r="AM106" s="27">
        <v>0</v>
      </c>
      <c r="AN106" s="27">
        <v>0</v>
      </c>
      <c r="AO106" s="27">
        <v>0</v>
      </c>
      <c r="AP106" s="27">
        <v>0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0</v>
      </c>
      <c r="AX106" s="27">
        <v>0</v>
      </c>
      <c r="AY106" s="27">
        <v>0</v>
      </c>
      <c r="AZ106" s="27">
        <v>0</v>
      </c>
      <c r="BA106" s="27">
        <v>0</v>
      </c>
      <c r="BB106" s="27">
        <v>0</v>
      </c>
      <c r="BC106" s="27">
        <v>0</v>
      </c>
      <c r="BD106" s="27">
        <v>0</v>
      </c>
      <c r="BE106" s="27">
        <v>0</v>
      </c>
      <c r="BG106" s="4">
        <f t="shared" si="10"/>
        <v>0</v>
      </c>
    </row>
    <row r="107" spans="3:59" x14ac:dyDescent="0.3">
      <c r="C107" s="26"/>
      <c r="D107" s="26"/>
      <c r="E107" s="26"/>
      <c r="F107" s="26"/>
      <c r="G107" s="89"/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  <c r="U107" s="27">
        <v>0</v>
      </c>
      <c r="V107" s="27">
        <v>0</v>
      </c>
      <c r="W107" s="27">
        <v>0</v>
      </c>
      <c r="X107" s="27">
        <v>0</v>
      </c>
      <c r="Y107" s="27">
        <v>0</v>
      </c>
      <c r="Z107" s="27">
        <v>0</v>
      </c>
      <c r="AA107" s="27">
        <v>0</v>
      </c>
      <c r="AB107" s="27">
        <v>0</v>
      </c>
      <c r="AC107" s="27">
        <v>0</v>
      </c>
      <c r="AD107" s="27">
        <v>0</v>
      </c>
      <c r="AE107" s="27">
        <v>0</v>
      </c>
      <c r="AF107" s="27">
        <v>0</v>
      </c>
      <c r="AG107" s="27">
        <v>0</v>
      </c>
      <c r="AH107" s="27">
        <v>0</v>
      </c>
      <c r="AI107" s="27">
        <v>0</v>
      </c>
      <c r="AJ107" s="27">
        <v>0</v>
      </c>
      <c r="AK107" s="27">
        <v>0</v>
      </c>
      <c r="AL107" s="27">
        <v>0</v>
      </c>
      <c r="AM107" s="27">
        <v>0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0</v>
      </c>
      <c r="AX107" s="27">
        <v>0</v>
      </c>
      <c r="AY107" s="27">
        <v>0</v>
      </c>
      <c r="AZ107" s="27">
        <v>0</v>
      </c>
      <c r="BA107" s="27">
        <v>0</v>
      </c>
      <c r="BB107" s="27">
        <v>0</v>
      </c>
      <c r="BC107" s="27">
        <v>0</v>
      </c>
      <c r="BD107" s="27">
        <v>0</v>
      </c>
      <c r="BE107" s="27">
        <v>0</v>
      </c>
      <c r="BG107" s="4">
        <f t="shared" si="10"/>
        <v>0</v>
      </c>
    </row>
    <row r="108" spans="3:59" x14ac:dyDescent="0.3">
      <c r="C108" s="26"/>
      <c r="D108" s="26"/>
      <c r="E108" s="26"/>
      <c r="F108" s="26"/>
      <c r="G108" s="89"/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0</v>
      </c>
      <c r="X108" s="27">
        <v>0</v>
      </c>
      <c r="Y108" s="27">
        <v>0</v>
      </c>
      <c r="Z108" s="27">
        <v>0</v>
      </c>
      <c r="AA108" s="27">
        <v>0</v>
      </c>
      <c r="AB108" s="27">
        <v>0</v>
      </c>
      <c r="AC108" s="27">
        <v>0</v>
      </c>
      <c r="AD108" s="27">
        <v>0</v>
      </c>
      <c r="AE108" s="27">
        <v>0</v>
      </c>
      <c r="AF108" s="27">
        <v>0</v>
      </c>
      <c r="AG108" s="27">
        <v>0</v>
      </c>
      <c r="AH108" s="27">
        <v>0</v>
      </c>
      <c r="AI108" s="27">
        <v>0</v>
      </c>
      <c r="AJ108" s="27">
        <v>0</v>
      </c>
      <c r="AK108" s="27">
        <v>0</v>
      </c>
      <c r="AL108" s="27">
        <v>0</v>
      </c>
      <c r="AM108" s="27">
        <v>0</v>
      </c>
      <c r="AN108" s="27">
        <v>0</v>
      </c>
      <c r="AO108" s="27">
        <v>0</v>
      </c>
      <c r="AP108" s="27">
        <v>0</v>
      </c>
      <c r="AQ108" s="27">
        <v>0</v>
      </c>
      <c r="AR108" s="27">
        <v>0</v>
      </c>
      <c r="AS108" s="27">
        <v>0</v>
      </c>
      <c r="AT108" s="27">
        <v>0</v>
      </c>
      <c r="AU108" s="27">
        <v>0</v>
      </c>
      <c r="AV108" s="27">
        <v>0</v>
      </c>
      <c r="AW108" s="27">
        <v>0</v>
      </c>
      <c r="AX108" s="27">
        <v>0</v>
      </c>
      <c r="AY108" s="27">
        <v>0</v>
      </c>
      <c r="AZ108" s="27">
        <v>0</v>
      </c>
      <c r="BA108" s="27">
        <v>0</v>
      </c>
      <c r="BB108" s="27">
        <v>0</v>
      </c>
      <c r="BC108" s="27">
        <v>0</v>
      </c>
      <c r="BD108" s="27">
        <v>0</v>
      </c>
      <c r="BE108" s="27">
        <v>0</v>
      </c>
      <c r="BG108" s="4">
        <f t="shared" si="10"/>
        <v>0</v>
      </c>
    </row>
    <row r="109" spans="3:59" x14ac:dyDescent="0.3">
      <c r="C109" s="26"/>
      <c r="D109" s="26"/>
      <c r="E109" s="26"/>
      <c r="F109" s="26"/>
      <c r="G109" s="89"/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  <c r="U109" s="27">
        <v>0</v>
      </c>
      <c r="V109" s="27">
        <v>0</v>
      </c>
      <c r="W109" s="27">
        <v>0</v>
      </c>
      <c r="X109" s="27">
        <v>0</v>
      </c>
      <c r="Y109" s="27">
        <v>0</v>
      </c>
      <c r="Z109" s="27">
        <v>0</v>
      </c>
      <c r="AA109" s="27">
        <v>0</v>
      </c>
      <c r="AB109" s="27">
        <v>0</v>
      </c>
      <c r="AC109" s="27">
        <v>0</v>
      </c>
      <c r="AD109" s="27">
        <v>0</v>
      </c>
      <c r="AE109" s="27">
        <v>0</v>
      </c>
      <c r="AF109" s="27">
        <v>0</v>
      </c>
      <c r="AG109" s="27">
        <v>0</v>
      </c>
      <c r="AH109" s="27">
        <v>0</v>
      </c>
      <c r="AI109" s="27">
        <v>0</v>
      </c>
      <c r="AJ109" s="27">
        <v>0</v>
      </c>
      <c r="AK109" s="27">
        <v>0</v>
      </c>
      <c r="AL109" s="27">
        <v>0</v>
      </c>
      <c r="AM109" s="27">
        <v>0</v>
      </c>
      <c r="AN109" s="27">
        <v>0</v>
      </c>
      <c r="AO109" s="27">
        <v>0</v>
      </c>
      <c r="AP109" s="27">
        <v>0</v>
      </c>
      <c r="AQ109" s="27">
        <v>0</v>
      </c>
      <c r="AR109" s="27">
        <v>0</v>
      </c>
      <c r="AS109" s="27">
        <v>0</v>
      </c>
      <c r="AT109" s="27">
        <v>0</v>
      </c>
      <c r="AU109" s="27">
        <v>0</v>
      </c>
      <c r="AV109" s="27">
        <v>0</v>
      </c>
      <c r="AW109" s="27">
        <v>0</v>
      </c>
      <c r="AX109" s="27">
        <v>0</v>
      </c>
      <c r="AY109" s="27">
        <v>0</v>
      </c>
      <c r="AZ109" s="27">
        <v>0</v>
      </c>
      <c r="BA109" s="27">
        <v>0</v>
      </c>
      <c r="BB109" s="27">
        <v>0</v>
      </c>
      <c r="BC109" s="27">
        <v>0</v>
      </c>
      <c r="BD109" s="27">
        <v>0</v>
      </c>
      <c r="BE109" s="27">
        <v>0</v>
      </c>
      <c r="BG109" s="4">
        <f t="shared" si="10"/>
        <v>0</v>
      </c>
    </row>
    <row r="110" spans="3:59" x14ac:dyDescent="0.3">
      <c r="C110" s="26"/>
      <c r="D110" s="26"/>
      <c r="E110" s="26"/>
      <c r="F110" s="26"/>
      <c r="G110" s="89"/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  <c r="AJ110" s="27">
        <v>0</v>
      </c>
      <c r="AK110" s="27">
        <v>0</v>
      </c>
      <c r="AL110" s="27">
        <v>0</v>
      </c>
      <c r="AM110" s="27">
        <v>0</v>
      </c>
      <c r="AN110" s="27">
        <v>0</v>
      </c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  <c r="AT110" s="27">
        <v>0</v>
      </c>
      <c r="AU110" s="27">
        <v>0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0</v>
      </c>
      <c r="BE110" s="27">
        <v>0</v>
      </c>
      <c r="BG110" s="4">
        <f t="shared" si="10"/>
        <v>0</v>
      </c>
    </row>
    <row r="111" spans="3:59" x14ac:dyDescent="0.3">
      <c r="C111" s="26"/>
      <c r="D111" s="26"/>
      <c r="E111" s="26"/>
      <c r="F111" s="26"/>
      <c r="G111" s="89"/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27">
        <v>0</v>
      </c>
      <c r="V111" s="27">
        <v>0</v>
      </c>
      <c r="W111" s="27">
        <v>0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27">
        <v>0</v>
      </c>
      <c r="AD111" s="27">
        <v>0</v>
      </c>
      <c r="AE111" s="27">
        <v>0</v>
      </c>
      <c r="AF111" s="27">
        <v>0</v>
      </c>
      <c r="AG111" s="27">
        <v>0</v>
      </c>
      <c r="AH111" s="27">
        <v>0</v>
      </c>
      <c r="AI111" s="27">
        <v>0</v>
      </c>
      <c r="AJ111" s="27">
        <v>0</v>
      </c>
      <c r="AK111" s="27">
        <v>0</v>
      </c>
      <c r="AL111" s="27">
        <v>0</v>
      </c>
      <c r="AM111" s="27">
        <v>0</v>
      </c>
      <c r="AN111" s="27">
        <v>0</v>
      </c>
      <c r="AO111" s="27">
        <v>0</v>
      </c>
      <c r="AP111" s="27">
        <v>0</v>
      </c>
      <c r="AQ111" s="27">
        <v>0</v>
      </c>
      <c r="AR111" s="27">
        <v>0</v>
      </c>
      <c r="AS111" s="27">
        <v>0</v>
      </c>
      <c r="AT111" s="27">
        <v>0</v>
      </c>
      <c r="AU111" s="27">
        <v>0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0</v>
      </c>
      <c r="BE111" s="27">
        <v>0</v>
      </c>
      <c r="BG111" s="4">
        <f t="shared" si="10"/>
        <v>0</v>
      </c>
    </row>
    <row r="112" spans="3:59" x14ac:dyDescent="0.3">
      <c r="C112" s="26"/>
      <c r="D112" s="26"/>
      <c r="E112" s="26"/>
      <c r="F112" s="26"/>
      <c r="G112" s="89"/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0</v>
      </c>
      <c r="AE112" s="27">
        <v>0</v>
      </c>
      <c r="AF112" s="27">
        <v>0</v>
      </c>
      <c r="AG112" s="27">
        <v>0</v>
      </c>
      <c r="AH112" s="27">
        <v>0</v>
      </c>
      <c r="AI112" s="27">
        <v>0</v>
      </c>
      <c r="AJ112" s="27">
        <v>0</v>
      </c>
      <c r="AK112" s="27">
        <v>0</v>
      </c>
      <c r="AL112" s="27">
        <v>0</v>
      </c>
      <c r="AM112" s="27">
        <v>0</v>
      </c>
      <c r="AN112" s="27">
        <v>0</v>
      </c>
      <c r="AO112" s="27">
        <v>0</v>
      </c>
      <c r="AP112" s="27">
        <v>0</v>
      </c>
      <c r="AQ112" s="27">
        <v>0</v>
      </c>
      <c r="AR112" s="27">
        <v>0</v>
      </c>
      <c r="AS112" s="27">
        <v>0</v>
      </c>
      <c r="AT112" s="27">
        <v>0</v>
      </c>
      <c r="AU112" s="27">
        <v>0</v>
      </c>
      <c r="AV112" s="27">
        <v>0</v>
      </c>
      <c r="AW112" s="27">
        <v>0</v>
      </c>
      <c r="AX112" s="27">
        <v>0</v>
      </c>
      <c r="AY112" s="27">
        <v>0</v>
      </c>
      <c r="AZ112" s="27">
        <v>0</v>
      </c>
      <c r="BA112" s="27">
        <v>0</v>
      </c>
      <c r="BB112" s="27">
        <v>0</v>
      </c>
      <c r="BC112" s="27">
        <v>0</v>
      </c>
      <c r="BD112" s="27">
        <v>0</v>
      </c>
      <c r="BE112" s="27">
        <v>0</v>
      </c>
      <c r="BG112" s="4">
        <f t="shared" si="10"/>
        <v>0</v>
      </c>
    </row>
    <row r="113" spans="3:59" x14ac:dyDescent="0.3">
      <c r="C113" s="26"/>
      <c r="D113" s="26"/>
      <c r="E113" s="26"/>
      <c r="F113" s="26"/>
      <c r="G113" s="89"/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  <c r="U113" s="27">
        <v>0</v>
      </c>
      <c r="V113" s="27">
        <v>0</v>
      </c>
      <c r="W113" s="27">
        <v>0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27">
        <v>0</v>
      </c>
      <c r="AD113" s="27">
        <v>0</v>
      </c>
      <c r="AE113" s="27">
        <v>0</v>
      </c>
      <c r="AF113" s="27">
        <v>0</v>
      </c>
      <c r="AG113" s="27">
        <v>0</v>
      </c>
      <c r="AH113" s="27">
        <v>0</v>
      </c>
      <c r="AI113" s="27">
        <v>0</v>
      </c>
      <c r="AJ113" s="27">
        <v>0</v>
      </c>
      <c r="AK113" s="27">
        <v>0</v>
      </c>
      <c r="AL113" s="27">
        <v>0</v>
      </c>
      <c r="AM113" s="27">
        <v>0</v>
      </c>
      <c r="AN113" s="27">
        <v>0</v>
      </c>
      <c r="AO113" s="27">
        <v>0</v>
      </c>
      <c r="AP113" s="27">
        <v>0</v>
      </c>
      <c r="AQ113" s="27">
        <v>0</v>
      </c>
      <c r="AR113" s="27">
        <v>0</v>
      </c>
      <c r="AS113" s="27">
        <v>0</v>
      </c>
      <c r="AT113" s="27">
        <v>0</v>
      </c>
      <c r="AU113" s="27">
        <v>0</v>
      </c>
      <c r="AV113" s="27">
        <v>0</v>
      </c>
      <c r="AW113" s="27">
        <v>0</v>
      </c>
      <c r="AX113" s="27">
        <v>0</v>
      </c>
      <c r="AY113" s="27">
        <v>0</v>
      </c>
      <c r="AZ113" s="27">
        <v>0</v>
      </c>
      <c r="BA113" s="27">
        <v>0</v>
      </c>
      <c r="BB113" s="27">
        <v>0</v>
      </c>
      <c r="BC113" s="27">
        <v>0</v>
      </c>
      <c r="BD113" s="27">
        <v>0</v>
      </c>
      <c r="BE113" s="27">
        <v>0</v>
      </c>
      <c r="BG113" s="4">
        <f t="shared" si="10"/>
        <v>0</v>
      </c>
    </row>
    <row r="114" spans="3:59" x14ac:dyDescent="0.3">
      <c r="C114" s="6" t="s">
        <v>111</v>
      </c>
      <c r="D114" s="86"/>
      <c r="E114" s="86"/>
      <c r="F114" s="86"/>
      <c r="G114" s="38"/>
      <c r="H114" s="3">
        <f>SUM(H98:H113)</f>
        <v>0</v>
      </c>
      <c r="I114" s="3">
        <f t="shared" ref="I114:BE114" si="11">SUM(I98:I113)</f>
        <v>0</v>
      </c>
      <c r="J114" s="3">
        <f t="shared" si="11"/>
        <v>0</v>
      </c>
      <c r="K114" s="3">
        <f t="shared" si="11"/>
        <v>0</v>
      </c>
      <c r="L114" s="3">
        <f t="shared" si="11"/>
        <v>0</v>
      </c>
      <c r="M114" s="3">
        <f t="shared" si="11"/>
        <v>0</v>
      </c>
      <c r="N114" s="3">
        <f t="shared" si="11"/>
        <v>0</v>
      </c>
      <c r="O114" s="3">
        <f t="shared" si="11"/>
        <v>0</v>
      </c>
      <c r="P114" s="3">
        <f t="shared" si="11"/>
        <v>0</v>
      </c>
      <c r="Q114" s="3">
        <f t="shared" si="11"/>
        <v>0</v>
      </c>
      <c r="R114" s="3">
        <f t="shared" si="11"/>
        <v>0</v>
      </c>
      <c r="S114" s="3">
        <f t="shared" si="11"/>
        <v>0</v>
      </c>
      <c r="T114" s="3">
        <f t="shared" si="11"/>
        <v>0</v>
      </c>
      <c r="U114" s="3">
        <f t="shared" si="11"/>
        <v>0</v>
      </c>
      <c r="V114" s="3">
        <f t="shared" si="11"/>
        <v>0</v>
      </c>
      <c r="W114" s="3">
        <f t="shared" si="11"/>
        <v>0</v>
      </c>
      <c r="X114" s="3">
        <f t="shared" si="11"/>
        <v>0</v>
      </c>
      <c r="Y114" s="3">
        <f t="shared" si="11"/>
        <v>0</v>
      </c>
      <c r="Z114" s="3">
        <f t="shared" si="11"/>
        <v>0</v>
      </c>
      <c r="AA114" s="3">
        <f t="shared" si="11"/>
        <v>0</v>
      </c>
      <c r="AB114" s="3">
        <f t="shared" si="11"/>
        <v>0</v>
      </c>
      <c r="AC114" s="3">
        <f t="shared" si="11"/>
        <v>0</v>
      </c>
      <c r="AD114" s="3">
        <f t="shared" si="11"/>
        <v>0</v>
      </c>
      <c r="AE114" s="3">
        <f t="shared" si="11"/>
        <v>0</v>
      </c>
      <c r="AF114" s="3">
        <f t="shared" si="11"/>
        <v>0</v>
      </c>
      <c r="AG114" s="3">
        <f t="shared" si="11"/>
        <v>0</v>
      </c>
      <c r="AH114" s="3">
        <f t="shared" si="11"/>
        <v>0</v>
      </c>
      <c r="AI114" s="3">
        <f t="shared" si="11"/>
        <v>0</v>
      </c>
      <c r="AJ114" s="3">
        <f t="shared" si="11"/>
        <v>0</v>
      </c>
      <c r="AK114" s="3">
        <f t="shared" si="11"/>
        <v>0</v>
      </c>
      <c r="AL114" s="3">
        <f t="shared" si="11"/>
        <v>0</v>
      </c>
      <c r="AM114" s="3">
        <f t="shared" si="11"/>
        <v>0</v>
      </c>
      <c r="AN114" s="3">
        <f t="shared" si="11"/>
        <v>0</v>
      </c>
      <c r="AO114" s="3">
        <f t="shared" si="11"/>
        <v>0</v>
      </c>
      <c r="AP114" s="3">
        <f t="shared" si="11"/>
        <v>0</v>
      </c>
      <c r="AQ114" s="3">
        <f t="shared" si="11"/>
        <v>0</v>
      </c>
      <c r="AR114" s="3">
        <f t="shared" si="11"/>
        <v>0</v>
      </c>
      <c r="AS114" s="3">
        <f t="shared" si="11"/>
        <v>0</v>
      </c>
      <c r="AT114" s="3">
        <f t="shared" si="11"/>
        <v>0</v>
      </c>
      <c r="AU114" s="3">
        <f t="shared" si="11"/>
        <v>0</v>
      </c>
      <c r="AV114" s="3">
        <f t="shared" si="11"/>
        <v>0</v>
      </c>
      <c r="AW114" s="3">
        <f t="shared" si="11"/>
        <v>0</v>
      </c>
      <c r="AX114" s="3">
        <f t="shared" si="11"/>
        <v>0</v>
      </c>
      <c r="AY114" s="3">
        <f t="shared" si="11"/>
        <v>0</v>
      </c>
      <c r="AZ114" s="3">
        <f t="shared" si="11"/>
        <v>0</v>
      </c>
      <c r="BA114" s="3">
        <f t="shared" si="11"/>
        <v>0</v>
      </c>
      <c r="BB114" s="3">
        <f t="shared" si="11"/>
        <v>0</v>
      </c>
      <c r="BC114" s="3">
        <f t="shared" si="11"/>
        <v>0</v>
      </c>
      <c r="BD114" s="3">
        <f t="shared" si="11"/>
        <v>0</v>
      </c>
      <c r="BE114" s="3">
        <f t="shared" si="11"/>
        <v>0</v>
      </c>
      <c r="BG114" s="3">
        <f t="shared" si="10"/>
        <v>0</v>
      </c>
    </row>
    <row r="115" spans="3:59" x14ac:dyDescent="0.3"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G115" s="4"/>
    </row>
    <row r="116" spans="3:59" x14ac:dyDescent="0.3">
      <c r="C116" s="33" t="s">
        <v>12</v>
      </c>
      <c r="D116" s="90"/>
      <c r="E116" s="90"/>
      <c r="F116" s="90"/>
      <c r="G116" s="91"/>
      <c r="H116" s="88">
        <f>H114+H95</f>
        <v>0</v>
      </c>
      <c r="I116" s="88">
        <f t="shared" ref="I116:BE116" si="12">I114+I95</f>
        <v>0</v>
      </c>
      <c r="J116" s="88">
        <f t="shared" si="12"/>
        <v>0</v>
      </c>
      <c r="K116" s="88">
        <f t="shared" si="12"/>
        <v>0</v>
      </c>
      <c r="L116" s="88">
        <f t="shared" si="12"/>
        <v>0</v>
      </c>
      <c r="M116" s="88">
        <f t="shared" si="12"/>
        <v>0</v>
      </c>
      <c r="N116" s="88">
        <f t="shared" si="12"/>
        <v>0</v>
      </c>
      <c r="O116" s="88">
        <f t="shared" si="12"/>
        <v>0</v>
      </c>
      <c r="P116" s="88">
        <f t="shared" si="12"/>
        <v>0</v>
      </c>
      <c r="Q116" s="88">
        <f t="shared" si="12"/>
        <v>0</v>
      </c>
      <c r="R116" s="88">
        <f t="shared" si="12"/>
        <v>0</v>
      </c>
      <c r="S116" s="88">
        <f t="shared" si="12"/>
        <v>0</v>
      </c>
      <c r="T116" s="88">
        <f t="shared" si="12"/>
        <v>0</v>
      </c>
      <c r="U116" s="88">
        <f t="shared" si="12"/>
        <v>0</v>
      </c>
      <c r="V116" s="88">
        <f t="shared" si="12"/>
        <v>0</v>
      </c>
      <c r="W116" s="88">
        <f t="shared" si="12"/>
        <v>0</v>
      </c>
      <c r="X116" s="88">
        <f t="shared" si="12"/>
        <v>0</v>
      </c>
      <c r="Y116" s="88">
        <f t="shared" si="12"/>
        <v>0</v>
      </c>
      <c r="Z116" s="88">
        <f t="shared" si="12"/>
        <v>0</v>
      </c>
      <c r="AA116" s="88">
        <f t="shared" si="12"/>
        <v>0</v>
      </c>
      <c r="AB116" s="88">
        <f t="shared" si="12"/>
        <v>0</v>
      </c>
      <c r="AC116" s="88">
        <f t="shared" si="12"/>
        <v>0</v>
      </c>
      <c r="AD116" s="88">
        <f t="shared" si="12"/>
        <v>0</v>
      </c>
      <c r="AE116" s="88">
        <f t="shared" si="12"/>
        <v>0</v>
      </c>
      <c r="AF116" s="88">
        <f t="shared" si="12"/>
        <v>0</v>
      </c>
      <c r="AG116" s="88">
        <f t="shared" si="12"/>
        <v>0</v>
      </c>
      <c r="AH116" s="88">
        <f t="shared" si="12"/>
        <v>0</v>
      </c>
      <c r="AI116" s="88">
        <f t="shared" si="12"/>
        <v>0</v>
      </c>
      <c r="AJ116" s="88">
        <f t="shared" si="12"/>
        <v>0</v>
      </c>
      <c r="AK116" s="88">
        <f t="shared" si="12"/>
        <v>0</v>
      </c>
      <c r="AL116" s="88">
        <f t="shared" si="12"/>
        <v>0</v>
      </c>
      <c r="AM116" s="88">
        <f t="shared" si="12"/>
        <v>0</v>
      </c>
      <c r="AN116" s="88">
        <f t="shared" si="12"/>
        <v>0</v>
      </c>
      <c r="AO116" s="88">
        <f t="shared" si="12"/>
        <v>0</v>
      </c>
      <c r="AP116" s="88">
        <f t="shared" si="12"/>
        <v>0</v>
      </c>
      <c r="AQ116" s="88">
        <f t="shared" si="12"/>
        <v>0</v>
      </c>
      <c r="AR116" s="88">
        <f t="shared" si="12"/>
        <v>0</v>
      </c>
      <c r="AS116" s="88">
        <f t="shared" si="12"/>
        <v>0</v>
      </c>
      <c r="AT116" s="88">
        <f t="shared" si="12"/>
        <v>0</v>
      </c>
      <c r="AU116" s="88">
        <f t="shared" si="12"/>
        <v>0</v>
      </c>
      <c r="AV116" s="88">
        <f t="shared" si="12"/>
        <v>0</v>
      </c>
      <c r="AW116" s="88">
        <f t="shared" si="12"/>
        <v>0</v>
      </c>
      <c r="AX116" s="88">
        <f t="shared" si="12"/>
        <v>0</v>
      </c>
      <c r="AY116" s="88">
        <f t="shared" si="12"/>
        <v>0</v>
      </c>
      <c r="AZ116" s="88">
        <f t="shared" si="12"/>
        <v>0</v>
      </c>
      <c r="BA116" s="88">
        <f t="shared" si="12"/>
        <v>0</v>
      </c>
      <c r="BB116" s="88">
        <f t="shared" si="12"/>
        <v>0</v>
      </c>
      <c r="BC116" s="88">
        <f t="shared" si="12"/>
        <v>0</v>
      </c>
      <c r="BD116" s="88">
        <f t="shared" si="12"/>
        <v>0</v>
      </c>
      <c r="BE116" s="88">
        <f t="shared" si="12"/>
        <v>0</v>
      </c>
      <c r="BG116" s="3">
        <f t="shared" si="10"/>
        <v>0</v>
      </c>
    </row>
    <row r="117" spans="3:59" x14ac:dyDescent="0.3">
      <c r="C117" s="5"/>
      <c r="D117" s="50"/>
      <c r="E117" s="50"/>
      <c r="F117" s="50"/>
      <c r="G117" s="5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G117" s="4"/>
    </row>
    <row r="118" spans="3:59" x14ac:dyDescent="0.3"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G118" s="4"/>
    </row>
    <row r="119" spans="3:59" ht="15" thickBot="1" x14ac:dyDescent="0.35">
      <c r="C119" s="56" t="s">
        <v>112</v>
      </c>
      <c r="D119" s="56"/>
      <c r="E119" s="56"/>
      <c r="F119" s="56"/>
      <c r="H119" s="57">
        <f t="shared" ref="H119:AM119" si="13">H17-H41-H95</f>
        <v>0</v>
      </c>
      <c r="I119" s="57">
        <f t="shared" si="13"/>
        <v>0</v>
      </c>
      <c r="J119" s="57">
        <f t="shared" si="13"/>
        <v>0</v>
      </c>
      <c r="K119" s="57">
        <f t="shared" si="13"/>
        <v>0</v>
      </c>
      <c r="L119" s="57">
        <f t="shared" si="13"/>
        <v>0</v>
      </c>
      <c r="M119" s="57">
        <f t="shared" si="13"/>
        <v>0</v>
      </c>
      <c r="N119" s="57">
        <f t="shared" si="13"/>
        <v>0</v>
      </c>
      <c r="O119" s="57">
        <f t="shared" si="13"/>
        <v>0</v>
      </c>
      <c r="P119" s="57">
        <f t="shared" si="13"/>
        <v>0</v>
      </c>
      <c r="Q119" s="57">
        <f t="shared" si="13"/>
        <v>0</v>
      </c>
      <c r="R119" s="57">
        <f t="shared" si="13"/>
        <v>0</v>
      </c>
      <c r="S119" s="57">
        <f t="shared" si="13"/>
        <v>0</v>
      </c>
      <c r="T119" s="57">
        <f t="shared" si="13"/>
        <v>0</v>
      </c>
      <c r="U119" s="57">
        <f t="shared" si="13"/>
        <v>0</v>
      </c>
      <c r="V119" s="57">
        <f t="shared" si="13"/>
        <v>0</v>
      </c>
      <c r="W119" s="57">
        <f t="shared" si="13"/>
        <v>0</v>
      </c>
      <c r="X119" s="57">
        <f t="shared" si="13"/>
        <v>0</v>
      </c>
      <c r="Y119" s="57">
        <f t="shared" si="13"/>
        <v>0</v>
      </c>
      <c r="Z119" s="57">
        <f t="shared" si="13"/>
        <v>0</v>
      </c>
      <c r="AA119" s="57">
        <f t="shared" si="13"/>
        <v>0</v>
      </c>
      <c r="AB119" s="57">
        <f t="shared" si="13"/>
        <v>0</v>
      </c>
      <c r="AC119" s="57">
        <f t="shared" si="13"/>
        <v>0</v>
      </c>
      <c r="AD119" s="57">
        <f t="shared" si="13"/>
        <v>0</v>
      </c>
      <c r="AE119" s="57">
        <f t="shared" si="13"/>
        <v>0</v>
      </c>
      <c r="AF119" s="57">
        <f t="shared" si="13"/>
        <v>0</v>
      </c>
      <c r="AG119" s="57">
        <f t="shared" si="13"/>
        <v>0</v>
      </c>
      <c r="AH119" s="57">
        <f t="shared" si="13"/>
        <v>0</v>
      </c>
      <c r="AI119" s="57">
        <f t="shared" si="13"/>
        <v>0</v>
      </c>
      <c r="AJ119" s="57">
        <f t="shared" si="13"/>
        <v>0</v>
      </c>
      <c r="AK119" s="57">
        <f t="shared" si="13"/>
        <v>0</v>
      </c>
      <c r="AL119" s="57">
        <f t="shared" si="13"/>
        <v>0</v>
      </c>
      <c r="AM119" s="57">
        <f t="shared" si="13"/>
        <v>0</v>
      </c>
      <c r="AN119" s="57">
        <f t="shared" ref="AN119:BE119" si="14">AN17-AN41-AN95</f>
        <v>0</v>
      </c>
      <c r="AO119" s="57">
        <f t="shared" si="14"/>
        <v>0</v>
      </c>
      <c r="AP119" s="57">
        <f t="shared" si="14"/>
        <v>0</v>
      </c>
      <c r="AQ119" s="57">
        <f t="shared" si="14"/>
        <v>0</v>
      </c>
      <c r="AR119" s="57">
        <f t="shared" si="14"/>
        <v>0</v>
      </c>
      <c r="AS119" s="57">
        <f t="shared" si="14"/>
        <v>0</v>
      </c>
      <c r="AT119" s="57">
        <f t="shared" si="14"/>
        <v>0</v>
      </c>
      <c r="AU119" s="57">
        <f t="shared" si="14"/>
        <v>0</v>
      </c>
      <c r="AV119" s="57">
        <f t="shared" si="14"/>
        <v>0</v>
      </c>
      <c r="AW119" s="57">
        <f t="shared" si="14"/>
        <v>0</v>
      </c>
      <c r="AX119" s="57">
        <f t="shared" si="14"/>
        <v>0</v>
      </c>
      <c r="AY119" s="57">
        <f t="shared" si="14"/>
        <v>0</v>
      </c>
      <c r="AZ119" s="57">
        <f t="shared" si="14"/>
        <v>0</v>
      </c>
      <c r="BA119" s="57">
        <f t="shared" si="14"/>
        <v>0</v>
      </c>
      <c r="BB119" s="57">
        <f t="shared" si="14"/>
        <v>0</v>
      </c>
      <c r="BC119" s="57">
        <f t="shared" si="14"/>
        <v>0</v>
      </c>
      <c r="BD119" s="57">
        <f t="shared" si="14"/>
        <v>0</v>
      </c>
      <c r="BE119" s="57">
        <f t="shared" si="14"/>
        <v>0</v>
      </c>
      <c r="BG119" s="3">
        <f t="shared" si="10"/>
        <v>0</v>
      </c>
    </row>
    <row r="120" spans="3:59" x14ac:dyDescent="0.3"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G120" s="4"/>
    </row>
    <row r="121" spans="3:59" x14ac:dyDescent="0.3">
      <c r="BG121" s="4"/>
    </row>
    <row r="122" spans="3:59" x14ac:dyDescent="0.3">
      <c r="C122" s="58"/>
      <c r="D122" s="1"/>
      <c r="E122" s="1"/>
      <c r="F122" s="1"/>
      <c r="G122" s="1"/>
      <c r="BG122" s="4"/>
    </row>
    <row r="123" spans="3:59" x14ac:dyDescent="0.3">
      <c r="C123" s="142" t="s">
        <v>113</v>
      </c>
      <c r="D123" s="143"/>
      <c r="E123" s="143"/>
      <c r="F123" s="154"/>
      <c r="G123" s="71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43"/>
      <c r="BG123" s="4"/>
    </row>
    <row r="124" spans="3:59" x14ac:dyDescent="0.3"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G124" s="4"/>
    </row>
    <row r="125" spans="3:59" x14ac:dyDescent="0.3">
      <c r="C125" s="1" t="s">
        <v>95</v>
      </c>
      <c r="D125" s="1" t="s">
        <v>96</v>
      </c>
      <c r="E125" s="1" t="s">
        <v>97</v>
      </c>
      <c r="F125" s="1"/>
      <c r="G125" s="1"/>
      <c r="H125" s="1" t="s">
        <v>13</v>
      </c>
      <c r="I125" s="1" t="s">
        <v>13</v>
      </c>
      <c r="J125" s="1" t="s">
        <v>13</v>
      </c>
      <c r="K125" s="1" t="s">
        <v>13</v>
      </c>
      <c r="L125" s="1" t="s">
        <v>13</v>
      </c>
      <c r="M125" s="1" t="s">
        <v>13</v>
      </c>
      <c r="N125" s="1" t="s">
        <v>13</v>
      </c>
      <c r="O125" s="1" t="s">
        <v>13</v>
      </c>
      <c r="P125" s="1" t="s">
        <v>13</v>
      </c>
      <c r="Q125" s="1" t="s">
        <v>13</v>
      </c>
      <c r="R125" s="1" t="s">
        <v>13</v>
      </c>
      <c r="S125" s="1" t="s">
        <v>13</v>
      </c>
      <c r="T125" s="1" t="s">
        <v>13</v>
      </c>
      <c r="U125" s="1" t="s">
        <v>13</v>
      </c>
      <c r="V125" s="1" t="s">
        <v>13</v>
      </c>
      <c r="W125" s="1" t="s">
        <v>13</v>
      </c>
      <c r="X125" s="1" t="s">
        <v>13</v>
      </c>
      <c r="Y125" s="1" t="s">
        <v>13</v>
      </c>
      <c r="Z125" s="1" t="s">
        <v>13</v>
      </c>
      <c r="AA125" s="1" t="s">
        <v>13</v>
      </c>
      <c r="AB125" s="1" t="s">
        <v>13</v>
      </c>
      <c r="AC125" s="1" t="s">
        <v>13</v>
      </c>
      <c r="AD125" s="1" t="s">
        <v>13</v>
      </c>
      <c r="AE125" s="1" t="s">
        <v>13</v>
      </c>
      <c r="AF125" s="1" t="s">
        <v>13</v>
      </c>
      <c r="AG125" s="1" t="s">
        <v>13</v>
      </c>
      <c r="AH125" s="1" t="s">
        <v>13</v>
      </c>
      <c r="AI125" s="1" t="s">
        <v>13</v>
      </c>
      <c r="AJ125" s="1" t="s">
        <v>13</v>
      </c>
      <c r="AK125" s="1" t="s">
        <v>13</v>
      </c>
      <c r="AL125" s="1" t="s">
        <v>13</v>
      </c>
      <c r="AM125" s="1" t="s">
        <v>13</v>
      </c>
      <c r="AN125" s="1" t="s">
        <v>13</v>
      </c>
      <c r="AO125" s="1" t="s">
        <v>13</v>
      </c>
      <c r="AP125" s="1" t="s">
        <v>13</v>
      </c>
      <c r="AQ125" s="1" t="s">
        <v>13</v>
      </c>
      <c r="AR125" s="1" t="s">
        <v>13</v>
      </c>
      <c r="AS125" s="1" t="s">
        <v>13</v>
      </c>
      <c r="AT125" s="1" t="s">
        <v>13</v>
      </c>
      <c r="AU125" s="1" t="s">
        <v>13</v>
      </c>
      <c r="AV125" s="1" t="s">
        <v>13</v>
      </c>
      <c r="AW125" s="1" t="s">
        <v>13</v>
      </c>
      <c r="AX125" s="1" t="s">
        <v>13</v>
      </c>
      <c r="AY125" s="1" t="s">
        <v>13</v>
      </c>
      <c r="AZ125" s="1" t="s">
        <v>13</v>
      </c>
      <c r="BA125" s="1" t="s">
        <v>13</v>
      </c>
      <c r="BB125" s="1" t="s">
        <v>13</v>
      </c>
      <c r="BC125" s="1" t="s">
        <v>13</v>
      </c>
      <c r="BD125" s="1" t="s">
        <v>13</v>
      </c>
      <c r="BE125" s="1" t="s">
        <v>13</v>
      </c>
      <c r="BG125" s="4" t="s">
        <v>98</v>
      </c>
    </row>
    <row r="126" spans="3:59" x14ac:dyDescent="0.3">
      <c r="C126" s="28"/>
      <c r="D126" s="28"/>
      <c r="E126" s="208"/>
      <c r="G126" s="93"/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0</v>
      </c>
      <c r="AF126" s="29">
        <v>0</v>
      </c>
      <c r="AG126" s="29">
        <v>0</v>
      </c>
      <c r="AH126" s="29">
        <v>0</v>
      </c>
      <c r="AI126" s="29">
        <v>0</v>
      </c>
      <c r="AJ126" s="29">
        <v>0</v>
      </c>
      <c r="AK126" s="29">
        <v>0</v>
      </c>
      <c r="AL126" s="29">
        <v>0</v>
      </c>
      <c r="AM126" s="29">
        <v>0</v>
      </c>
      <c r="AN126" s="29">
        <v>0</v>
      </c>
      <c r="AO126" s="29">
        <v>0</v>
      </c>
      <c r="AP126" s="29">
        <v>0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0</v>
      </c>
      <c r="AZ126" s="29">
        <v>0</v>
      </c>
      <c r="BA126" s="29">
        <v>0</v>
      </c>
      <c r="BB126" s="29">
        <v>0</v>
      </c>
      <c r="BC126" s="29">
        <v>0</v>
      </c>
      <c r="BD126" s="29">
        <v>0</v>
      </c>
      <c r="BE126" s="29">
        <v>0</v>
      </c>
      <c r="BG126" s="4">
        <f t="shared" si="10"/>
        <v>0</v>
      </c>
    </row>
    <row r="127" spans="3:59" x14ac:dyDescent="0.3">
      <c r="C127" s="28"/>
      <c r="D127" s="28"/>
      <c r="E127" s="208"/>
      <c r="G127" s="94"/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29">
        <v>0</v>
      </c>
      <c r="BB127" s="29">
        <v>0</v>
      </c>
      <c r="BC127" s="29">
        <v>0</v>
      </c>
      <c r="BD127" s="29">
        <v>0</v>
      </c>
      <c r="BE127" s="29">
        <v>0</v>
      </c>
      <c r="BG127" s="4">
        <f t="shared" si="10"/>
        <v>0</v>
      </c>
    </row>
    <row r="128" spans="3:59" x14ac:dyDescent="0.3">
      <c r="C128" s="28"/>
      <c r="D128" s="28"/>
      <c r="E128" s="208"/>
      <c r="G128" s="94"/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v>0</v>
      </c>
      <c r="AF128" s="29">
        <v>0</v>
      </c>
      <c r="AG128" s="29">
        <v>0</v>
      </c>
      <c r="AH128" s="29">
        <v>0</v>
      </c>
      <c r="AI128" s="29">
        <v>0</v>
      </c>
      <c r="AJ128" s="29">
        <v>0</v>
      </c>
      <c r="AK128" s="29">
        <v>0</v>
      </c>
      <c r="AL128" s="29">
        <v>0</v>
      </c>
      <c r="AM128" s="29">
        <v>0</v>
      </c>
      <c r="AN128" s="29">
        <v>0</v>
      </c>
      <c r="AO128" s="29">
        <v>0</v>
      </c>
      <c r="AP128" s="29">
        <v>0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0</v>
      </c>
      <c r="AZ128" s="29">
        <v>0</v>
      </c>
      <c r="BA128" s="29">
        <v>0</v>
      </c>
      <c r="BB128" s="29">
        <v>0</v>
      </c>
      <c r="BC128" s="29">
        <v>0</v>
      </c>
      <c r="BD128" s="29">
        <v>0</v>
      </c>
      <c r="BE128" s="29">
        <v>0</v>
      </c>
      <c r="BG128" s="4">
        <f t="shared" si="10"/>
        <v>0</v>
      </c>
    </row>
    <row r="129" spans="3:59" x14ac:dyDescent="0.3">
      <c r="C129" s="28"/>
      <c r="D129" s="28"/>
      <c r="E129" s="208"/>
      <c r="G129" s="94"/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v>0</v>
      </c>
      <c r="AF129" s="29">
        <v>0</v>
      </c>
      <c r="AG129" s="29">
        <v>0</v>
      </c>
      <c r="AH129" s="29">
        <v>0</v>
      </c>
      <c r="AI129" s="29">
        <v>0</v>
      </c>
      <c r="AJ129" s="29">
        <v>0</v>
      </c>
      <c r="AK129" s="29">
        <v>0</v>
      </c>
      <c r="AL129" s="29">
        <v>0</v>
      </c>
      <c r="AM129" s="29">
        <v>0</v>
      </c>
      <c r="AN129" s="29">
        <v>0</v>
      </c>
      <c r="AO129" s="29">
        <v>0</v>
      </c>
      <c r="AP129" s="29">
        <v>0</v>
      </c>
      <c r="AQ129" s="29">
        <v>0</v>
      </c>
      <c r="AR129" s="29">
        <v>0</v>
      </c>
      <c r="AS129" s="29">
        <v>0</v>
      </c>
      <c r="AT129" s="29">
        <v>0</v>
      </c>
      <c r="AU129" s="29">
        <v>0</v>
      </c>
      <c r="AV129" s="29">
        <v>0</v>
      </c>
      <c r="AW129" s="29">
        <v>0</v>
      </c>
      <c r="AX129" s="29">
        <v>0</v>
      </c>
      <c r="AY129" s="29">
        <v>0</v>
      </c>
      <c r="AZ129" s="29">
        <v>0</v>
      </c>
      <c r="BA129" s="29">
        <v>0</v>
      </c>
      <c r="BB129" s="29">
        <v>0</v>
      </c>
      <c r="BC129" s="29">
        <v>0</v>
      </c>
      <c r="BD129" s="29">
        <v>0</v>
      </c>
      <c r="BE129" s="29">
        <v>0</v>
      </c>
      <c r="BG129" s="4">
        <f t="shared" si="10"/>
        <v>0</v>
      </c>
    </row>
    <row r="130" spans="3:59" x14ac:dyDescent="0.3">
      <c r="C130" s="28"/>
      <c r="D130" s="28"/>
      <c r="E130" s="208"/>
      <c r="G130" s="94"/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  <c r="W130" s="29">
        <v>0</v>
      </c>
      <c r="X130" s="29">
        <v>0</v>
      </c>
      <c r="Y130" s="29">
        <v>0</v>
      </c>
      <c r="Z130" s="29">
        <v>0</v>
      </c>
      <c r="AA130" s="29">
        <v>0</v>
      </c>
      <c r="AB130" s="29">
        <v>0</v>
      </c>
      <c r="AC130" s="29">
        <v>0</v>
      </c>
      <c r="AD130" s="29">
        <v>0</v>
      </c>
      <c r="AE130" s="29">
        <v>0</v>
      </c>
      <c r="AF130" s="29">
        <v>0</v>
      </c>
      <c r="AG130" s="29">
        <v>0</v>
      </c>
      <c r="AH130" s="29">
        <v>0</v>
      </c>
      <c r="AI130" s="29">
        <v>0</v>
      </c>
      <c r="AJ130" s="29">
        <v>0</v>
      </c>
      <c r="AK130" s="29">
        <v>0</v>
      </c>
      <c r="AL130" s="29">
        <v>0</v>
      </c>
      <c r="AM130" s="29">
        <v>0</v>
      </c>
      <c r="AN130" s="29">
        <v>0</v>
      </c>
      <c r="AO130" s="29">
        <v>0</v>
      </c>
      <c r="AP130" s="29">
        <v>0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</v>
      </c>
      <c r="AZ130" s="29">
        <v>0</v>
      </c>
      <c r="BA130" s="29">
        <v>0</v>
      </c>
      <c r="BB130" s="29">
        <v>0</v>
      </c>
      <c r="BC130" s="29">
        <v>0</v>
      </c>
      <c r="BD130" s="29">
        <v>0</v>
      </c>
      <c r="BE130" s="29">
        <v>0</v>
      </c>
      <c r="BG130" s="4">
        <f t="shared" si="10"/>
        <v>0</v>
      </c>
    </row>
    <row r="131" spans="3:59" x14ac:dyDescent="0.3">
      <c r="C131" s="28"/>
      <c r="D131" s="28"/>
      <c r="E131" s="208"/>
      <c r="G131" s="94"/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29">
        <v>0</v>
      </c>
      <c r="AD131" s="29">
        <v>0</v>
      </c>
      <c r="AE131" s="29">
        <v>0</v>
      </c>
      <c r="AF131" s="29">
        <v>0</v>
      </c>
      <c r="AG131" s="29">
        <v>0</v>
      </c>
      <c r="AH131" s="29">
        <v>0</v>
      </c>
      <c r="AI131" s="29">
        <v>0</v>
      </c>
      <c r="AJ131" s="29">
        <v>0</v>
      </c>
      <c r="AK131" s="29">
        <v>0</v>
      </c>
      <c r="AL131" s="29">
        <v>0</v>
      </c>
      <c r="AM131" s="29">
        <v>0</v>
      </c>
      <c r="AN131" s="29">
        <v>0</v>
      </c>
      <c r="AO131" s="29">
        <v>0</v>
      </c>
      <c r="AP131" s="29">
        <v>0</v>
      </c>
      <c r="AQ131" s="29">
        <v>0</v>
      </c>
      <c r="AR131" s="29">
        <v>0</v>
      </c>
      <c r="AS131" s="29">
        <v>0</v>
      </c>
      <c r="AT131" s="29">
        <v>0</v>
      </c>
      <c r="AU131" s="29">
        <v>0</v>
      </c>
      <c r="AV131" s="29">
        <v>0</v>
      </c>
      <c r="AW131" s="29">
        <v>0</v>
      </c>
      <c r="AX131" s="29">
        <v>0</v>
      </c>
      <c r="AY131" s="29">
        <v>0</v>
      </c>
      <c r="AZ131" s="29">
        <v>0</v>
      </c>
      <c r="BA131" s="29">
        <v>0</v>
      </c>
      <c r="BB131" s="29">
        <v>0</v>
      </c>
      <c r="BC131" s="29">
        <v>0</v>
      </c>
      <c r="BD131" s="29">
        <v>0</v>
      </c>
      <c r="BE131" s="29">
        <v>0</v>
      </c>
      <c r="BG131" s="4">
        <f t="shared" si="10"/>
        <v>0</v>
      </c>
    </row>
    <row r="132" spans="3:59" x14ac:dyDescent="0.3">
      <c r="C132" s="28"/>
      <c r="D132" s="28"/>
      <c r="E132" s="208"/>
      <c r="G132" s="94"/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9">
        <v>0</v>
      </c>
      <c r="BC132" s="29">
        <v>0</v>
      </c>
      <c r="BD132" s="29">
        <v>0</v>
      </c>
      <c r="BE132" s="29">
        <v>0</v>
      </c>
      <c r="BG132" s="4">
        <f t="shared" si="10"/>
        <v>0</v>
      </c>
    </row>
    <row r="133" spans="3:59" x14ac:dyDescent="0.3">
      <c r="C133" s="28"/>
      <c r="D133" s="28"/>
      <c r="E133" s="208"/>
      <c r="G133" s="94"/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0</v>
      </c>
      <c r="AD133" s="29">
        <v>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29">
        <v>0</v>
      </c>
      <c r="BB133" s="29">
        <v>0</v>
      </c>
      <c r="BC133" s="29">
        <v>0</v>
      </c>
      <c r="BD133" s="29">
        <v>0</v>
      </c>
      <c r="BE133" s="29">
        <v>0</v>
      </c>
      <c r="BG133" s="4">
        <f t="shared" si="10"/>
        <v>0</v>
      </c>
    </row>
    <row r="134" spans="3:59" x14ac:dyDescent="0.3">
      <c r="C134" s="28"/>
      <c r="D134" s="28"/>
      <c r="E134" s="208"/>
      <c r="G134" s="94"/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29">
        <v>0</v>
      </c>
      <c r="BB134" s="29">
        <v>0</v>
      </c>
      <c r="BC134" s="29">
        <v>0</v>
      </c>
      <c r="BD134" s="29">
        <v>0</v>
      </c>
      <c r="BE134" s="29">
        <v>0</v>
      </c>
      <c r="BG134" s="4">
        <f t="shared" si="10"/>
        <v>0</v>
      </c>
    </row>
    <row r="135" spans="3:59" x14ac:dyDescent="0.3">
      <c r="C135" s="28"/>
      <c r="D135" s="28"/>
      <c r="E135" s="208"/>
      <c r="G135" s="94"/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29">
        <v>0</v>
      </c>
      <c r="BB135" s="29">
        <v>0</v>
      </c>
      <c r="BC135" s="29">
        <v>0</v>
      </c>
      <c r="BD135" s="29">
        <v>0</v>
      </c>
      <c r="BE135" s="29">
        <v>0</v>
      </c>
      <c r="BG135" s="4">
        <f t="shared" si="10"/>
        <v>0</v>
      </c>
    </row>
    <row r="136" spans="3:59" x14ac:dyDescent="0.3">
      <c r="C136" s="6" t="s">
        <v>100</v>
      </c>
      <c r="D136" s="86"/>
      <c r="E136" s="130"/>
      <c r="F136" s="87"/>
      <c r="G136" s="95"/>
      <c r="H136" s="3">
        <f t="shared" ref="H136:AI136" si="15">SUM(H126:H135)</f>
        <v>0</v>
      </c>
      <c r="I136" s="3">
        <f t="shared" si="15"/>
        <v>0</v>
      </c>
      <c r="J136" s="3">
        <f t="shared" si="15"/>
        <v>0</v>
      </c>
      <c r="K136" s="3">
        <f t="shared" si="15"/>
        <v>0</v>
      </c>
      <c r="L136" s="3">
        <f t="shared" si="15"/>
        <v>0</v>
      </c>
      <c r="M136" s="3">
        <f t="shared" si="15"/>
        <v>0</v>
      </c>
      <c r="N136" s="3">
        <f t="shared" si="15"/>
        <v>0</v>
      </c>
      <c r="O136" s="3">
        <f t="shared" si="15"/>
        <v>0</v>
      </c>
      <c r="P136" s="3">
        <f t="shared" si="15"/>
        <v>0</v>
      </c>
      <c r="Q136" s="3">
        <f t="shared" si="15"/>
        <v>0</v>
      </c>
      <c r="R136" s="3">
        <f t="shared" si="15"/>
        <v>0</v>
      </c>
      <c r="S136" s="3">
        <f t="shared" si="15"/>
        <v>0</v>
      </c>
      <c r="T136" s="3">
        <f t="shared" si="15"/>
        <v>0</v>
      </c>
      <c r="U136" s="3">
        <f>SUM(U126:U135)</f>
        <v>0</v>
      </c>
      <c r="V136" s="3">
        <f t="shared" si="15"/>
        <v>0</v>
      </c>
      <c r="W136" s="3">
        <f t="shared" si="15"/>
        <v>0</v>
      </c>
      <c r="X136" s="3">
        <f t="shared" si="15"/>
        <v>0</v>
      </c>
      <c r="Y136" s="3">
        <f t="shared" si="15"/>
        <v>0</v>
      </c>
      <c r="Z136" s="3">
        <f t="shared" si="15"/>
        <v>0</v>
      </c>
      <c r="AA136" s="3">
        <f t="shared" si="15"/>
        <v>0</v>
      </c>
      <c r="AB136" s="3">
        <f t="shared" si="15"/>
        <v>0</v>
      </c>
      <c r="AC136" s="3">
        <f t="shared" si="15"/>
        <v>0</v>
      </c>
      <c r="AD136" s="3">
        <f t="shared" si="15"/>
        <v>0</v>
      </c>
      <c r="AE136" s="3">
        <f t="shared" si="15"/>
        <v>0</v>
      </c>
      <c r="AF136" s="3">
        <f t="shared" si="15"/>
        <v>0</v>
      </c>
      <c r="AG136" s="3">
        <f t="shared" si="15"/>
        <v>0</v>
      </c>
      <c r="AH136" s="3">
        <f t="shared" si="15"/>
        <v>0</v>
      </c>
      <c r="AI136" s="3">
        <f t="shared" si="15"/>
        <v>0</v>
      </c>
      <c r="AJ136" s="3">
        <f t="shared" ref="AJ136:BE136" si="16">SUM(AJ126:AJ135)</f>
        <v>0</v>
      </c>
      <c r="AK136" s="3">
        <f t="shared" si="16"/>
        <v>0</v>
      </c>
      <c r="AL136" s="3">
        <f t="shared" si="16"/>
        <v>0</v>
      </c>
      <c r="AM136" s="3">
        <f t="shared" si="16"/>
        <v>0</v>
      </c>
      <c r="AN136" s="3">
        <f t="shared" si="16"/>
        <v>0</v>
      </c>
      <c r="AO136" s="3">
        <f t="shared" si="16"/>
        <v>0</v>
      </c>
      <c r="AP136" s="3">
        <f t="shared" si="16"/>
        <v>0</v>
      </c>
      <c r="AQ136" s="3">
        <f t="shared" si="16"/>
        <v>0</v>
      </c>
      <c r="AR136" s="3">
        <f t="shared" si="16"/>
        <v>0</v>
      </c>
      <c r="AS136" s="3">
        <f t="shared" si="16"/>
        <v>0</v>
      </c>
      <c r="AT136" s="3">
        <f t="shared" si="16"/>
        <v>0</v>
      </c>
      <c r="AU136" s="3">
        <f t="shared" si="16"/>
        <v>0</v>
      </c>
      <c r="AV136" s="3">
        <f t="shared" si="16"/>
        <v>0</v>
      </c>
      <c r="AW136" s="3">
        <f t="shared" si="16"/>
        <v>0</v>
      </c>
      <c r="AX136" s="3">
        <f t="shared" si="16"/>
        <v>0</v>
      </c>
      <c r="AY136" s="3">
        <f t="shared" si="16"/>
        <v>0</v>
      </c>
      <c r="AZ136" s="3">
        <f t="shared" si="16"/>
        <v>0</v>
      </c>
      <c r="BA136" s="3">
        <f t="shared" si="16"/>
        <v>0</v>
      </c>
      <c r="BB136" s="3">
        <f t="shared" si="16"/>
        <v>0</v>
      </c>
      <c r="BC136" s="3">
        <f t="shared" si="16"/>
        <v>0</v>
      </c>
      <c r="BD136" s="3">
        <f t="shared" si="16"/>
        <v>0</v>
      </c>
      <c r="BE136" s="3">
        <f t="shared" si="16"/>
        <v>0</v>
      </c>
      <c r="BG136" s="158">
        <f t="shared" si="10"/>
        <v>0</v>
      </c>
    </row>
    <row r="137" spans="3:59" x14ac:dyDescent="0.3"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G137" s="4"/>
    </row>
    <row r="138" spans="3:59" x14ac:dyDescent="0.3">
      <c r="C138" s="1" t="s">
        <v>101</v>
      </c>
      <c r="D138" s="1" t="s">
        <v>102</v>
      </c>
      <c r="E138" s="1" t="s">
        <v>97</v>
      </c>
      <c r="F138" s="1"/>
      <c r="G138" s="1"/>
      <c r="H138" s="1" t="s">
        <v>13</v>
      </c>
      <c r="I138" s="1" t="s">
        <v>13</v>
      </c>
      <c r="J138" s="1" t="s">
        <v>13</v>
      </c>
      <c r="K138" s="1" t="s">
        <v>13</v>
      </c>
      <c r="L138" s="1" t="s">
        <v>13</v>
      </c>
      <c r="M138" s="1" t="s">
        <v>13</v>
      </c>
      <c r="N138" s="1" t="s">
        <v>13</v>
      </c>
      <c r="O138" s="1" t="s">
        <v>13</v>
      </c>
      <c r="P138" s="1" t="s">
        <v>13</v>
      </c>
      <c r="Q138" s="1" t="s">
        <v>13</v>
      </c>
      <c r="R138" s="1" t="s">
        <v>13</v>
      </c>
      <c r="S138" s="1" t="s">
        <v>13</v>
      </c>
      <c r="T138" s="1" t="s">
        <v>13</v>
      </c>
      <c r="U138" s="1" t="s">
        <v>13</v>
      </c>
      <c r="V138" s="1" t="s">
        <v>13</v>
      </c>
      <c r="W138" s="1" t="s">
        <v>13</v>
      </c>
      <c r="X138" s="1" t="s">
        <v>13</v>
      </c>
      <c r="Y138" s="1" t="s">
        <v>13</v>
      </c>
      <c r="Z138" s="1" t="s">
        <v>13</v>
      </c>
      <c r="AA138" s="1" t="s">
        <v>13</v>
      </c>
      <c r="AB138" s="1" t="s">
        <v>13</v>
      </c>
      <c r="AC138" s="1" t="s">
        <v>13</v>
      </c>
      <c r="AD138" s="1" t="s">
        <v>13</v>
      </c>
      <c r="AE138" s="1" t="s">
        <v>13</v>
      </c>
      <c r="AF138" s="1" t="s">
        <v>13</v>
      </c>
      <c r="AG138" s="1" t="s">
        <v>13</v>
      </c>
      <c r="AH138" s="1" t="s">
        <v>13</v>
      </c>
      <c r="AI138" s="1" t="s">
        <v>13</v>
      </c>
      <c r="AJ138" s="1" t="s">
        <v>13</v>
      </c>
      <c r="AK138" s="1" t="s">
        <v>13</v>
      </c>
      <c r="AL138" s="1" t="s">
        <v>13</v>
      </c>
      <c r="AM138" s="1" t="s">
        <v>13</v>
      </c>
      <c r="AN138" s="1" t="s">
        <v>13</v>
      </c>
      <c r="AO138" s="1" t="s">
        <v>13</v>
      </c>
      <c r="AP138" s="1" t="s">
        <v>13</v>
      </c>
      <c r="AQ138" s="1" t="s">
        <v>13</v>
      </c>
      <c r="AR138" s="1" t="s">
        <v>13</v>
      </c>
      <c r="AS138" s="1" t="s">
        <v>13</v>
      </c>
      <c r="AT138" s="1" t="s">
        <v>13</v>
      </c>
      <c r="AU138" s="1" t="s">
        <v>13</v>
      </c>
      <c r="AV138" s="1" t="s">
        <v>13</v>
      </c>
      <c r="AW138" s="1" t="s">
        <v>13</v>
      </c>
      <c r="AX138" s="1" t="s">
        <v>13</v>
      </c>
      <c r="AY138" s="1" t="s">
        <v>13</v>
      </c>
      <c r="AZ138" s="1" t="s">
        <v>13</v>
      </c>
      <c r="BA138" s="1" t="s">
        <v>13</v>
      </c>
      <c r="BB138" s="1" t="s">
        <v>13</v>
      </c>
      <c r="BC138" s="1" t="s">
        <v>13</v>
      </c>
      <c r="BD138" s="1" t="s">
        <v>13</v>
      </c>
      <c r="BE138" s="1" t="s">
        <v>13</v>
      </c>
      <c r="BG138" s="4" t="s">
        <v>98</v>
      </c>
    </row>
    <row r="139" spans="3:59" x14ac:dyDescent="0.3">
      <c r="C139" s="28" t="s">
        <v>114</v>
      </c>
      <c r="D139" s="28"/>
      <c r="E139" s="208"/>
      <c r="G139" s="93"/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0</v>
      </c>
      <c r="AF139" s="29">
        <v>0</v>
      </c>
      <c r="AG139" s="29">
        <v>0</v>
      </c>
      <c r="AH139" s="29">
        <v>0</v>
      </c>
      <c r="AI139" s="29">
        <v>0</v>
      </c>
      <c r="AJ139" s="29">
        <v>0</v>
      </c>
      <c r="AK139" s="29">
        <v>0</v>
      </c>
      <c r="AL139" s="29">
        <v>0</v>
      </c>
      <c r="AM139" s="29">
        <v>0</v>
      </c>
      <c r="AN139" s="29">
        <v>0</v>
      </c>
      <c r="AO139" s="29">
        <v>0</v>
      </c>
      <c r="AP139" s="29">
        <v>0</v>
      </c>
      <c r="AQ139" s="29">
        <v>0</v>
      </c>
      <c r="AR139" s="29">
        <v>0</v>
      </c>
      <c r="AS139" s="29">
        <v>0</v>
      </c>
      <c r="AT139" s="29">
        <v>0</v>
      </c>
      <c r="AU139" s="29">
        <v>0</v>
      </c>
      <c r="AV139" s="29">
        <v>0</v>
      </c>
      <c r="AW139" s="29">
        <v>0</v>
      </c>
      <c r="AX139" s="29">
        <v>0</v>
      </c>
      <c r="AY139" s="29">
        <v>0</v>
      </c>
      <c r="AZ139" s="29">
        <v>0</v>
      </c>
      <c r="BA139" s="29">
        <v>0</v>
      </c>
      <c r="BB139" s="29">
        <v>0</v>
      </c>
      <c r="BC139" s="29">
        <v>0</v>
      </c>
      <c r="BD139" s="29">
        <v>0</v>
      </c>
      <c r="BE139" s="29">
        <v>0</v>
      </c>
      <c r="BG139" s="4">
        <f t="shared" si="10"/>
        <v>0</v>
      </c>
    </row>
    <row r="140" spans="3:59" x14ac:dyDescent="0.3">
      <c r="C140" s="28" t="s">
        <v>115</v>
      </c>
      <c r="D140" s="28" t="s">
        <v>116</v>
      </c>
      <c r="E140" s="208"/>
      <c r="G140" s="94"/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v>0</v>
      </c>
      <c r="AF140" s="29">
        <v>0</v>
      </c>
      <c r="AG140" s="29">
        <v>0</v>
      </c>
      <c r="AH140" s="29">
        <v>0</v>
      </c>
      <c r="AI140" s="29">
        <v>0</v>
      </c>
      <c r="AJ140" s="29">
        <v>0</v>
      </c>
      <c r="AK140" s="29">
        <v>0</v>
      </c>
      <c r="AL140" s="29">
        <v>0</v>
      </c>
      <c r="AM140" s="29">
        <v>0</v>
      </c>
      <c r="AN140" s="29">
        <v>0</v>
      </c>
      <c r="AO140" s="29">
        <v>0</v>
      </c>
      <c r="AP140" s="29">
        <v>0</v>
      </c>
      <c r="AQ140" s="29">
        <v>0</v>
      </c>
      <c r="AR140" s="29">
        <v>0</v>
      </c>
      <c r="AS140" s="29">
        <v>0</v>
      </c>
      <c r="AT140" s="29">
        <v>0</v>
      </c>
      <c r="AU140" s="29">
        <v>0</v>
      </c>
      <c r="AV140" s="29">
        <v>0</v>
      </c>
      <c r="AW140" s="29">
        <v>0</v>
      </c>
      <c r="AX140" s="29">
        <v>0</v>
      </c>
      <c r="AY140" s="29">
        <v>0</v>
      </c>
      <c r="AZ140" s="29">
        <v>0</v>
      </c>
      <c r="BA140" s="29">
        <v>0</v>
      </c>
      <c r="BB140" s="29">
        <v>0</v>
      </c>
      <c r="BC140" s="29">
        <v>0</v>
      </c>
      <c r="BD140" s="29">
        <v>0</v>
      </c>
      <c r="BE140" s="29">
        <v>0</v>
      </c>
      <c r="BG140" s="4">
        <f t="shared" si="10"/>
        <v>0</v>
      </c>
    </row>
    <row r="141" spans="3:59" x14ac:dyDescent="0.3">
      <c r="C141" s="28"/>
      <c r="D141" s="28"/>
      <c r="E141" s="208"/>
      <c r="G141" s="94"/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v>0</v>
      </c>
      <c r="AF141" s="29">
        <v>0</v>
      </c>
      <c r="AG141" s="29">
        <v>0</v>
      </c>
      <c r="AH141" s="29">
        <v>0</v>
      </c>
      <c r="AI141" s="29">
        <v>0</v>
      </c>
      <c r="AJ141" s="29">
        <v>0</v>
      </c>
      <c r="AK141" s="29">
        <v>0</v>
      </c>
      <c r="AL141" s="29">
        <v>0</v>
      </c>
      <c r="AM141" s="29">
        <v>0</v>
      </c>
      <c r="AN141" s="29">
        <v>0</v>
      </c>
      <c r="AO141" s="29">
        <v>0</v>
      </c>
      <c r="AP141" s="29">
        <v>0</v>
      </c>
      <c r="AQ141" s="29">
        <v>0</v>
      </c>
      <c r="AR141" s="29">
        <v>0</v>
      </c>
      <c r="AS141" s="29">
        <v>0</v>
      </c>
      <c r="AT141" s="29">
        <v>0</v>
      </c>
      <c r="AU141" s="29">
        <v>0</v>
      </c>
      <c r="AV141" s="29">
        <v>0</v>
      </c>
      <c r="AW141" s="29">
        <v>0</v>
      </c>
      <c r="AX141" s="29">
        <v>0</v>
      </c>
      <c r="AY141" s="29">
        <v>0</v>
      </c>
      <c r="AZ141" s="29">
        <v>0</v>
      </c>
      <c r="BA141" s="29">
        <v>0</v>
      </c>
      <c r="BB141" s="29">
        <v>0</v>
      </c>
      <c r="BC141" s="29">
        <v>0</v>
      </c>
      <c r="BD141" s="29">
        <v>0</v>
      </c>
      <c r="BE141" s="29">
        <v>0</v>
      </c>
      <c r="BG141" s="4">
        <f t="shared" si="10"/>
        <v>0</v>
      </c>
    </row>
    <row r="142" spans="3:59" x14ac:dyDescent="0.3">
      <c r="C142" s="28"/>
      <c r="D142" s="28"/>
      <c r="E142" s="208"/>
      <c r="G142" s="94"/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  <c r="U142" s="29">
        <v>0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v>0</v>
      </c>
      <c r="AF142" s="29">
        <v>0</v>
      </c>
      <c r="AG142" s="29">
        <v>0</v>
      </c>
      <c r="AH142" s="29">
        <v>0</v>
      </c>
      <c r="AI142" s="29">
        <v>0</v>
      </c>
      <c r="AJ142" s="29">
        <v>0</v>
      </c>
      <c r="AK142" s="29">
        <v>0</v>
      </c>
      <c r="AL142" s="29">
        <v>0</v>
      </c>
      <c r="AM142" s="29">
        <v>0</v>
      </c>
      <c r="AN142" s="29">
        <v>0</v>
      </c>
      <c r="AO142" s="29">
        <v>0</v>
      </c>
      <c r="AP142" s="29">
        <v>0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  <c r="BD142" s="29">
        <v>0</v>
      </c>
      <c r="BE142" s="29">
        <v>0</v>
      </c>
      <c r="BG142" s="4">
        <f t="shared" si="10"/>
        <v>0</v>
      </c>
    </row>
    <row r="143" spans="3:59" x14ac:dyDescent="0.3">
      <c r="C143" s="28"/>
      <c r="D143" s="28"/>
      <c r="E143" s="208"/>
      <c r="G143" s="94"/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0</v>
      </c>
      <c r="AF143" s="29">
        <v>0</v>
      </c>
      <c r="AG143" s="29">
        <v>0</v>
      </c>
      <c r="AH143" s="29">
        <v>0</v>
      </c>
      <c r="AI143" s="29">
        <v>0</v>
      </c>
      <c r="AJ143" s="29">
        <v>0</v>
      </c>
      <c r="AK143" s="29">
        <v>0</v>
      </c>
      <c r="AL143" s="29">
        <v>0</v>
      </c>
      <c r="AM143" s="29">
        <v>0</v>
      </c>
      <c r="AN143" s="29">
        <v>0</v>
      </c>
      <c r="AO143" s="29">
        <v>0</v>
      </c>
      <c r="AP143" s="29">
        <v>0</v>
      </c>
      <c r="AQ143" s="29">
        <v>0</v>
      </c>
      <c r="AR143" s="29">
        <v>0</v>
      </c>
      <c r="AS143" s="29">
        <v>0</v>
      </c>
      <c r="AT143" s="29">
        <v>0</v>
      </c>
      <c r="AU143" s="29">
        <v>0</v>
      </c>
      <c r="AV143" s="29">
        <v>0</v>
      </c>
      <c r="AW143" s="29">
        <v>0</v>
      </c>
      <c r="AX143" s="29">
        <v>0</v>
      </c>
      <c r="AY143" s="29">
        <v>0</v>
      </c>
      <c r="AZ143" s="29">
        <v>0</v>
      </c>
      <c r="BA143" s="29">
        <v>0</v>
      </c>
      <c r="BB143" s="29">
        <v>0</v>
      </c>
      <c r="BC143" s="29">
        <v>0</v>
      </c>
      <c r="BD143" s="29">
        <v>0</v>
      </c>
      <c r="BE143" s="29">
        <v>0</v>
      </c>
      <c r="BG143" s="4">
        <f t="shared" si="10"/>
        <v>0</v>
      </c>
    </row>
    <row r="144" spans="3:59" x14ac:dyDescent="0.3">
      <c r="C144" s="28"/>
      <c r="D144" s="28"/>
      <c r="E144" s="208"/>
      <c r="G144" s="94"/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0</v>
      </c>
      <c r="AF144" s="29">
        <v>0</v>
      </c>
      <c r="AG144" s="29">
        <v>0</v>
      </c>
      <c r="AH144" s="29">
        <v>0</v>
      </c>
      <c r="AI144" s="29">
        <v>0</v>
      </c>
      <c r="AJ144" s="29">
        <v>0</v>
      </c>
      <c r="AK144" s="29">
        <v>0</v>
      </c>
      <c r="AL144" s="29">
        <v>0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  <c r="BD144" s="29">
        <v>0</v>
      </c>
      <c r="BE144" s="29">
        <v>0</v>
      </c>
      <c r="BG144" s="4">
        <f t="shared" si="10"/>
        <v>0</v>
      </c>
    </row>
    <row r="145" spans="3:59" x14ac:dyDescent="0.3">
      <c r="C145" s="28"/>
      <c r="D145" s="28"/>
      <c r="E145" s="208"/>
      <c r="G145" s="94"/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29">
        <v>0</v>
      </c>
      <c r="BE145" s="29">
        <v>0</v>
      </c>
      <c r="BG145" s="4">
        <f t="shared" si="10"/>
        <v>0</v>
      </c>
    </row>
    <row r="146" spans="3:59" x14ac:dyDescent="0.3">
      <c r="C146" s="28"/>
      <c r="D146" s="28"/>
      <c r="E146" s="208"/>
      <c r="G146" s="94"/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  <c r="AL146" s="29">
        <v>0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29">
        <v>0</v>
      </c>
      <c r="BE146" s="29">
        <v>0</v>
      </c>
      <c r="BG146" s="4">
        <f t="shared" si="10"/>
        <v>0</v>
      </c>
    </row>
    <row r="147" spans="3:59" x14ac:dyDescent="0.3">
      <c r="C147" s="28"/>
      <c r="D147" s="28"/>
      <c r="E147" s="208"/>
      <c r="G147" s="94"/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29">
        <v>0</v>
      </c>
      <c r="BE147" s="29">
        <v>0</v>
      </c>
      <c r="BG147" s="4">
        <f t="shared" si="10"/>
        <v>0</v>
      </c>
    </row>
    <row r="148" spans="3:59" x14ac:dyDescent="0.3">
      <c r="C148" s="28"/>
      <c r="D148" s="28"/>
      <c r="E148" s="208"/>
      <c r="G148" s="94"/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29">
        <v>0</v>
      </c>
      <c r="AG148" s="29">
        <v>0</v>
      </c>
      <c r="AH148" s="29">
        <v>0</v>
      </c>
      <c r="AI148" s="29">
        <v>0</v>
      </c>
      <c r="AJ148" s="29">
        <v>0</v>
      </c>
      <c r="AK148" s="29">
        <v>0</v>
      </c>
      <c r="AL148" s="29">
        <v>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  <c r="BD148" s="29">
        <v>0</v>
      </c>
      <c r="BE148" s="29">
        <v>0</v>
      </c>
      <c r="BG148" s="4">
        <f t="shared" si="10"/>
        <v>0</v>
      </c>
    </row>
    <row r="149" spans="3:59" x14ac:dyDescent="0.3">
      <c r="C149" s="28"/>
      <c r="D149" s="28"/>
      <c r="E149" s="208"/>
      <c r="G149" s="94"/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0</v>
      </c>
      <c r="AL149" s="29">
        <v>0</v>
      </c>
      <c r="AM149" s="29">
        <v>0</v>
      </c>
      <c r="AN149" s="29">
        <v>0</v>
      </c>
      <c r="AO149" s="29">
        <v>0</v>
      </c>
      <c r="AP149" s="29">
        <v>0</v>
      </c>
      <c r="AQ149" s="29">
        <v>0</v>
      </c>
      <c r="AR149" s="29">
        <v>0</v>
      </c>
      <c r="AS149" s="29">
        <v>0</v>
      </c>
      <c r="AT149" s="29">
        <v>0</v>
      </c>
      <c r="AU149" s="29">
        <v>0</v>
      </c>
      <c r="AV149" s="29">
        <v>0</v>
      </c>
      <c r="AW149" s="29">
        <v>0</v>
      </c>
      <c r="AX149" s="29">
        <v>0</v>
      </c>
      <c r="AY149" s="29">
        <v>0</v>
      </c>
      <c r="AZ149" s="29">
        <v>0</v>
      </c>
      <c r="BA149" s="29">
        <v>0</v>
      </c>
      <c r="BB149" s="29">
        <v>0</v>
      </c>
      <c r="BC149" s="29">
        <v>0</v>
      </c>
      <c r="BD149" s="29">
        <v>0</v>
      </c>
      <c r="BE149" s="29">
        <v>0</v>
      </c>
      <c r="BG149" s="4">
        <f t="shared" si="10"/>
        <v>0</v>
      </c>
    </row>
    <row r="150" spans="3:59" x14ac:dyDescent="0.3">
      <c r="C150" s="28"/>
      <c r="D150" s="28"/>
      <c r="E150" s="208"/>
      <c r="G150" s="94"/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  <c r="AL150" s="29">
        <v>0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  <c r="BD150" s="29">
        <v>0</v>
      </c>
      <c r="BE150" s="29">
        <v>0</v>
      </c>
      <c r="BG150" s="4">
        <f t="shared" si="10"/>
        <v>0</v>
      </c>
    </row>
    <row r="151" spans="3:59" x14ac:dyDescent="0.3">
      <c r="C151" s="28"/>
      <c r="D151" s="28"/>
      <c r="E151" s="208"/>
      <c r="G151" s="94"/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0</v>
      </c>
      <c r="AF151" s="29">
        <v>0</v>
      </c>
      <c r="AG151" s="29">
        <v>0</v>
      </c>
      <c r="AH151" s="29">
        <v>0</v>
      </c>
      <c r="AI151" s="29">
        <v>0</v>
      </c>
      <c r="AJ151" s="29">
        <v>0</v>
      </c>
      <c r="AK151" s="29">
        <v>0</v>
      </c>
      <c r="AL151" s="29">
        <v>0</v>
      </c>
      <c r="AM151" s="29">
        <v>0</v>
      </c>
      <c r="AN151" s="29">
        <v>0</v>
      </c>
      <c r="AO151" s="29">
        <v>0</v>
      </c>
      <c r="AP151" s="29">
        <v>0</v>
      </c>
      <c r="AQ151" s="29">
        <v>0</v>
      </c>
      <c r="AR151" s="29">
        <v>0</v>
      </c>
      <c r="AS151" s="29">
        <v>0</v>
      </c>
      <c r="AT151" s="29">
        <v>0</v>
      </c>
      <c r="AU151" s="29">
        <v>0</v>
      </c>
      <c r="AV151" s="29">
        <v>0</v>
      </c>
      <c r="AW151" s="29">
        <v>0</v>
      </c>
      <c r="AX151" s="29">
        <v>0</v>
      </c>
      <c r="AY151" s="29">
        <v>0</v>
      </c>
      <c r="AZ151" s="29">
        <v>0</v>
      </c>
      <c r="BA151" s="29">
        <v>0</v>
      </c>
      <c r="BB151" s="29">
        <v>0</v>
      </c>
      <c r="BC151" s="29">
        <v>0</v>
      </c>
      <c r="BD151" s="29">
        <v>0</v>
      </c>
      <c r="BE151" s="29">
        <v>0</v>
      </c>
      <c r="BG151" s="4">
        <f t="shared" si="10"/>
        <v>0</v>
      </c>
    </row>
    <row r="152" spans="3:59" x14ac:dyDescent="0.3">
      <c r="C152" s="28"/>
      <c r="D152" s="28"/>
      <c r="E152" s="208"/>
      <c r="G152" s="94"/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0</v>
      </c>
      <c r="AF152" s="29">
        <v>0</v>
      </c>
      <c r="AG152" s="29">
        <v>0</v>
      </c>
      <c r="AH152" s="29">
        <v>0</v>
      </c>
      <c r="AI152" s="29">
        <v>0</v>
      </c>
      <c r="AJ152" s="29">
        <v>0</v>
      </c>
      <c r="AK152" s="29">
        <v>0</v>
      </c>
      <c r="AL152" s="29">
        <v>0</v>
      </c>
      <c r="AM152" s="29">
        <v>0</v>
      </c>
      <c r="AN152" s="29">
        <v>0</v>
      </c>
      <c r="AO152" s="29">
        <v>0</v>
      </c>
      <c r="AP152" s="29">
        <v>0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0</v>
      </c>
      <c r="AZ152" s="29">
        <v>0</v>
      </c>
      <c r="BA152" s="29">
        <v>0</v>
      </c>
      <c r="BB152" s="29">
        <v>0</v>
      </c>
      <c r="BC152" s="29">
        <v>0</v>
      </c>
      <c r="BD152" s="29">
        <v>0</v>
      </c>
      <c r="BE152" s="29">
        <v>0</v>
      </c>
      <c r="BG152" s="4">
        <f t="shared" si="10"/>
        <v>0</v>
      </c>
    </row>
    <row r="153" spans="3:59" x14ac:dyDescent="0.3">
      <c r="C153" s="28"/>
      <c r="D153" s="28"/>
      <c r="E153" s="208"/>
      <c r="G153" s="94"/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v>0</v>
      </c>
      <c r="AF153" s="29">
        <v>0</v>
      </c>
      <c r="AG153" s="29">
        <v>0</v>
      </c>
      <c r="AH153" s="29">
        <v>0</v>
      </c>
      <c r="AI153" s="29">
        <v>0</v>
      </c>
      <c r="AJ153" s="29">
        <v>0</v>
      </c>
      <c r="AK153" s="29">
        <v>0</v>
      </c>
      <c r="AL153" s="29">
        <v>0</v>
      </c>
      <c r="AM153" s="29">
        <v>0</v>
      </c>
      <c r="AN153" s="29">
        <v>0</v>
      </c>
      <c r="AO153" s="29">
        <v>0</v>
      </c>
      <c r="AP153" s="29">
        <v>0</v>
      </c>
      <c r="AQ153" s="29">
        <v>0</v>
      </c>
      <c r="AR153" s="29">
        <v>0</v>
      </c>
      <c r="AS153" s="29">
        <v>0</v>
      </c>
      <c r="AT153" s="29">
        <v>0</v>
      </c>
      <c r="AU153" s="29">
        <v>0</v>
      </c>
      <c r="AV153" s="29">
        <v>0</v>
      </c>
      <c r="AW153" s="29">
        <v>0</v>
      </c>
      <c r="AX153" s="29">
        <v>0</v>
      </c>
      <c r="AY153" s="29">
        <v>0</v>
      </c>
      <c r="AZ153" s="29">
        <v>0</v>
      </c>
      <c r="BA153" s="29">
        <v>0</v>
      </c>
      <c r="BB153" s="29">
        <v>0</v>
      </c>
      <c r="BC153" s="29">
        <v>0</v>
      </c>
      <c r="BD153" s="29">
        <v>0</v>
      </c>
      <c r="BE153" s="29">
        <v>0</v>
      </c>
      <c r="BG153" s="4">
        <f t="shared" si="10"/>
        <v>0</v>
      </c>
    </row>
    <row r="154" spans="3:59" x14ac:dyDescent="0.3">
      <c r="C154" s="28"/>
      <c r="D154" s="28"/>
      <c r="E154" s="208"/>
      <c r="G154" s="94"/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v>0</v>
      </c>
      <c r="AD154" s="29">
        <v>0</v>
      </c>
      <c r="AE154" s="29">
        <v>0</v>
      </c>
      <c r="AF154" s="29">
        <v>0</v>
      </c>
      <c r="AG154" s="29">
        <v>0</v>
      </c>
      <c r="AH154" s="29">
        <v>0</v>
      </c>
      <c r="AI154" s="29">
        <v>0</v>
      </c>
      <c r="AJ154" s="29">
        <v>0</v>
      </c>
      <c r="AK154" s="29">
        <v>0</v>
      </c>
      <c r="AL154" s="29">
        <v>0</v>
      </c>
      <c r="AM154" s="29">
        <v>0</v>
      </c>
      <c r="AN154" s="29">
        <v>0</v>
      </c>
      <c r="AO154" s="29">
        <v>0</v>
      </c>
      <c r="AP154" s="29">
        <v>0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29">
        <v>0</v>
      </c>
      <c r="AY154" s="29">
        <v>0</v>
      </c>
      <c r="AZ154" s="29">
        <v>0</v>
      </c>
      <c r="BA154" s="29">
        <v>0</v>
      </c>
      <c r="BB154" s="29">
        <v>0</v>
      </c>
      <c r="BC154" s="29">
        <v>0</v>
      </c>
      <c r="BD154" s="29">
        <v>0</v>
      </c>
      <c r="BE154" s="29">
        <v>0</v>
      </c>
      <c r="BG154" s="4">
        <f t="shared" si="10"/>
        <v>0</v>
      </c>
    </row>
    <row r="155" spans="3:59" x14ac:dyDescent="0.3">
      <c r="C155" s="28"/>
      <c r="D155" s="28"/>
      <c r="E155" s="208"/>
      <c r="G155" s="94"/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v>0</v>
      </c>
      <c r="AD155" s="29">
        <v>0</v>
      </c>
      <c r="AE155" s="29">
        <v>0</v>
      </c>
      <c r="AF155" s="29">
        <v>0</v>
      </c>
      <c r="AG155" s="29">
        <v>0</v>
      </c>
      <c r="AH155" s="29">
        <v>0</v>
      </c>
      <c r="AI155" s="29">
        <v>0</v>
      </c>
      <c r="AJ155" s="29">
        <v>0</v>
      </c>
      <c r="AK155" s="29">
        <v>0</v>
      </c>
      <c r="AL155" s="29">
        <v>0</v>
      </c>
      <c r="AM155" s="29">
        <v>0</v>
      </c>
      <c r="AN155" s="29">
        <v>0</v>
      </c>
      <c r="AO155" s="29">
        <v>0</v>
      </c>
      <c r="AP155" s="29">
        <v>0</v>
      </c>
      <c r="AQ155" s="29">
        <v>0</v>
      </c>
      <c r="AR155" s="29">
        <v>0</v>
      </c>
      <c r="AS155" s="29">
        <v>0</v>
      </c>
      <c r="AT155" s="29">
        <v>0</v>
      </c>
      <c r="AU155" s="29">
        <v>0</v>
      </c>
      <c r="AV155" s="29">
        <v>0</v>
      </c>
      <c r="AW155" s="29">
        <v>0</v>
      </c>
      <c r="AX155" s="29">
        <v>0</v>
      </c>
      <c r="AY155" s="29">
        <v>0</v>
      </c>
      <c r="AZ155" s="29">
        <v>0</v>
      </c>
      <c r="BA155" s="29">
        <v>0</v>
      </c>
      <c r="BB155" s="29">
        <v>0</v>
      </c>
      <c r="BC155" s="29">
        <v>0</v>
      </c>
      <c r="BD155" s="29">
        <v>0</v>
      </c>
      <c r="BE155" s="29">
        <v>0</v>
      </c>
      <c r="BG155" s="4">
        <f t="shared" si="10"/>
        <v>0</v>
      </c>
    </row>
    <row r="156" spans="3:59" x14ac:dyDescent="0.3">
      <c r="C156" s="28"/>
      <c r="D156" s="28"/>
      <c r="E156" s="208"/>
      <c r="G156" s="94"/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v>0</v>
      </c>
      <c r="AF156" s="29">
        <v>0</v>
      </c>
      <c r="AG156" s="29">
        <v>0</v>
      </c>
      <c r="AH156" s="29">
        <v>0</v>
      </c>
      <c r="AI156" s="29">
        <v>0</v>
      </c>
      <c r="AJ156" s="29">
        <v>0</v>
      </c>
      <c r="AK156" s="29">
        <v>0</v>
      </c>
      <c r="AL156" s="29">
        <v>0</v>
      </c>
      <c r="AM156" s="29">
        <v>0</v>
      </c>
      <c r="AN156" s="29">
        <v>0</v>
      </c>
      <c r="AO156" s="29">
        <v>0</v>
      </c>
      <c r="AP156" s="29">
        <v>0</v>
      </c>
      <c r="AQ156" s="29">
        <v>0</v>
      </c>
      <c r="AR156" s="29">
        <v>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  <c r="AZ156" s="29">
        <v>0</v>
      </c>
      <c r="BA156" s="29">
        <v>0</v>
      </c>
      <c r="BB156" s="29">
        <v>0</v>
      </c>
      <c r="BC156" s="29">
        <v>0</v>
      </c>
      <c r="BD156" s="29">
        <v>0</v>
      </c>
      <c r="BE156" s="29">
        <v>0</v>
      </c>
      <c r="BG156" s="4">
        <f t="shared" si="10"/>
        <v>0</v>
      </c>
    </row>
    <row r="157" spans="3:59" x14ac:dyDescent="0.3">
      <c r="C157" s="28"/>
      <c r="D157" s="28"/>
      <c r="E157" s="208"/>
      <c r="G157" s="94"/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29">
        <v>0</v>
      </c>
      <c r="AE157" s="29">
        <v>0</v>
      </c>
      <c r="AF157" s="29">
        <v>0</v>
      </c>
      <c r="AG157" s="29">
        <v>0</v>
      </c>
      <c r="AH157" s="29">
        <v>0</v>
      </c>
      <c r="AI157" s="29">
        <v>0</v>
      </c>
      <c r="AJ157" s="29">
        <v>0</v>
      </c>
      <c r="AK157" s="29">
        <v>0</v>
      </c>
      <c r="AL157" s="29">
        <v>0</v>
      </c>
      <c r="AM157" s="29">
        <v>0</v>
      </c>
      <c r="AN157" s="29">
        <v>0</v>
      </c>
      <c r="AO157" s="29">
        <v>0</v>
      </c>
      <c r="AP157" s="29">
        <v>0</v>
      </c>
      <c r="AQ157" s="29">
        <v>0</v>
      </c>
      <c r="AR157" s="29">
        <v>0</v>
      </c>
      <c r="AS157" s="29">
        <v>0</v>
      </c>
      <c r="AT157" s="29">
        <v>0</v>
      </c>
      <c r="AU157" s="29">
        <v>0</v>
      </c>
      <c r="AV157" s="29">
        <v>0</v>
      </c>
      <c r="AW157" s="29">
        <v>0</v>
      </c>
      <c r="AX157" s="29">
        <v>0</v>
      </c>
      <c r="AY157" s="29">
        <v>0</v>
      </c>
      <c r="AZ157" s="29">
        <v>0</v>
      </c>
      <c r="BA157" s="29">
        <v>0</v>
      </c>
      <c r="BB157" s="29">
        <v>0</v>
      </c>
      <c r="BC157" s="29">
        <v>0</v>
      </c>
      <c r="BD157" s="29">
        <v>0</v>
      </c>
      <c r="BE157" s="29">
        <v>0</v>
      </c>
      <c r="BG157" s="4">
        <f t="shared" si="10"/>
        <v>0</v>
      </c>
    </row>
    <row r="158" spans="3:59" x14ac:dyDescent="0.3">
      <c r="C158" s="28"/>
      <c r="D158" s="28"/>
      <c r="E158" s="208"/>
      <c r="G158" s="94"/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v>0</v>
      </c>
      <c r="AF158" s="29">
        <v>0</v>
      </c>
      <c r="AG158" s="29">
        <v>0</v>
      </c>
      <c r="AH158" s="29">
        <v>0</v>
      </c>
      <c r="AI158" s="29">
        <v>0</v>
      </c>
      <c r="AJ158" s="29">
        <v>0</v>
      </c>
      <c r="AK158" s="29">
        <v>0</v>
      </c>
      <c r="AL158" s="29">
        <v>0</v>
      </c>
      <c r="AM158" s="29">
        <v>0</v>
      </c>
      <c r="AN158" s="29">
        <v>0</v>
      </c>
      <c r="AO158" s="29">
        <v>0</v>
      </c>
      <c r="AP158" s="29">
        <v>0</v>
      </c>
      <c r="AQ158" s="29">
        <v>0</v>
      </c>
      <c r="AR158" s="29">
        <v>0</v>
      </c>
      <c r="AS158" s="29">
        <v>0</v>
      </c>
      <c r="AT158" s="29">
        <v>0</v>
      </c>
      <c r="AU158" s="29">
        <v>0</v>
      </c>
      <c r="AV158" s="29">
        <v>0</v>
      </c>
      <c r="AW158" s="29">
        <v>0</v>
      </c>
      <c r="AX158" s="29">
        <v>0</v>
      </c>
      <c r="AY158" s="29">
        <v>0</v>
      </c>
      <c r="AZ158" s="29">
        <v>0</v>
      </c>
      <c r="BA158" s="29">
        <v>0</v>
      </c>
      <c r="BB158" s="29">
        <v>0</v>
      </c>
      <c r="BC158" s="29">
        <v>0</v>
      </c>
      <c r="BD158" s="29">
        <v>0</v>
      </c>
      <c r="BE158" s="29">
        <v>0</v>
      </c>
      <c r="BG158" s="4">
        <f t="shared" si="10"/>
        <v>0</v>
      </c>
    </row>
    <row r="159" spans="3:59" x14ac:dyDescent="0.3">
      <c r="C159" s="6" t="s">
        <v>104</v>
      </c>
      <c r="D159" s="86"/>
      <c r="E159" s="144"/>
      <c r="F159" s="96"/>
      <c r="G159" s="97"/>
      <c r="H159" s="3">
        <f>SUM(H139:H158)</f>
        <v>0</v>
      </c>
      <c r="I159" s="3">
        <f t="shared" ref="I159:AI159" si="17">SUM(I139:I158)</f>
        <v>0</v>
      </c>
      <c r="J159" s="3">
        <f t="shared" si="17"/>
        <v>0</v>
      </c>
      <c r="K159" s="3">
        <f t="shared" si="17"/>
        <v>0</v>
      </c>
      <c r="L159" s="3">
        <f t="shared" si="17"/>
        <v>0</v>
      </c>
      <c r="M159" s="3">
        <f t="shared" si="17"/>
        <v>0</v>
      </c>
      <c r="N159" s="3">
        <f t="shared" si="17"/>
        <v>0</v>
      </c>
      <c r="O159" s="3">
        <f t="shared" si="17"/>
        <v>0</v>
      </c>
      <c r="P159" s="3">
        <f t="shared" si="17"/>
        <v>0</v>
      </c>
      <c r="Q159" s="3">
        <f t="shared" si="17"/>
        <v>0</v>
      </c>
      <c r="R159" s="3">
        <f t="shared" si="17"/>
        <v>0</v>
      </c>
      <c r="S159" s="3">
        <f t="shared" si="17"/>
        <v>0</v>
      </c>
      <c r="T159" s="3">
        <f t="shared" si="17"/>
        <v>0</v>
      </c>
      <c r="U159" s="3">
        <f t="shared" si="17"/>
        <v>0</v>
      </c>
      <c r="V159" s="3">
        <f t="shared" si="17"/>
        <v>0</v>
      </c>
      <c r="W159" s="3">
        <f t="shared" si="17"/>
        <v>0</v>
      </c>
      <c r="X159" s="3">
        <f t="shared" si="17"/>
        <v>0</v>
      </c>
      <c r="Y159" s="3">
        <f t="shared" si="17"/>
        <v>0</v>
      </c>
      <c r="Z159" s="3">
        <f t="shared" si="17"/>
        <v>0</v>
      </c>
      <c r="AA159" s="3">
        <f t="shared" si="17"/>
        <v>0</v>
      </c>
      <c r="AB159" s="3">
        <f t="shared" si="17"/>
        <v>0</v>
      </c>
      <c r="AC159" s="3">
        <f t="shared" si="17"/>
        <v>0</v>
      </c>
      <c r="AD159" s="3">
        <f t="shared" si="17"/>
        <v>0</v>
      </c>
      <c r="AE159" s="3">
        <f t="shared" si="17"/>
        <v>0</v>
      </c>
      <c r="AF159" s="3">
        <f t="shared" si="17"/>
        <v>0</v>
      </c>
      <c r="AG159" s="3">
        <f t="shared" si="17"/>
        <v>0</v>
      </c>
      <c r="AH159" s="3">
        <f t="shared" si="17"/>
        <v>0</v>
      </c>
      <c r="AI159" s="3">
        <f t="shared" si="17"/>
        <v>0</v>
      </c>
      <c r="AJ159" s="3">
        <f t="shared" ref="AJ159:BE159" si="18">SUM(AJ139:AJ158)</f>
        <v>0</v>
      </c>
      <c r="AK159" s="3">
        <f t="shared" si="18"/>
        <v>0</v>
      </c>
      <c r="AL159" s="3">
        <f t="shared" si="18"/>
        <v>0</v>
      </c>
      <c r="AM159" s="3">
        <f t="shared" si="18"/>
        <v>0</v>
      </c>
      <c r="AN159" s="3">
        <f t="shared" si="18"/>
        <v>0</v>
      </c>
      <c r="AO159" s="3">
        <f t="shared" si="18"/>
        <v>0</v>
      </c>
      <c r="AP159" s="3">
        <f t="shared" si="18"/>
        <v>0</v>
      </c>
      <c r="AQ159" s="3">
        <f t="shared" si="18"/>
        <v>0</v>
      </c>
      <c r="AR159" s="3">
        <f t="shared" si="18"/>
        <v>0</v>
      </c>
      <c r="AS159" s="3">
        <f t="shared" si="18"/>
        <v>0</v>
      </c>
      <c r="AT159" s="3">
        <f t="shared" si="18"/>
        <v>0</v>
      </c>
      <c r="AU159" s="3">
        <f t="shared" si="18"/>
        <v>0</v>
      </c>
      <c r="AV159" s="3">
        <f t="shared" si="18"/>
        <v>0</v>
      </c>
      <c r="AW159" s="3">
        <f t="shared" si="18"/>
        <v>0</v>
      </c>
      <c r="AX159" s="3">
        <f t="shared" si="18"/>
        <v>0</v>
      </c>
      <c r="AY159" s="3">
        <f t="shared" si="18"/>
        <v>0</v>
      </c>
      <c r="AZ159" s="3">
        <f t="shared" si="18"/>
        <v>0</v>
      </c>
      <c r="BA159" s="3">
        <f t="shared" si="18"/>
        <v>0</v>
      </c>
      <c r="BB159" s="3">
        <f t="shared" si="18"/>
        <v>0</v>
      </c>
      <c r="BC159" s="3">
        <f t="shared" si="18"/>
        <v>0</v>
      </c>
      <c r="BD159" s="3">
        <f t="shared" si="18"/>
        <v>0</v>
      </c>
      <c r="BE159" s="3">
        <f t="shared" si="18"/>
        <v>0</v>
      </c>
      <c r="BG159" s="158">
        <f t="shared" si="10"/>
        <v>0</v>
      </c>
    </row>
    <row r="160" spans="3:59" x14ac:dyDescent="0.3"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G160" s="4"/>
    </row>
    <row r="161" spans="3:59" x14ac:dyDescent="0.3">
      <c r="C161" s="1" t="s">
        <v>117</v>
      </c>
      <c r="D161" s="1" t="s">
        <v>102</v>
      </c>
      <c r="E161" s="1" t="s">
        <v>97</v>
      </c>
      <c r="F161" s="1"/>
      <c r="G161" s="1"/>
      <c r="H161" s="1" t="s">
        <v>13</v>
      </c>
      <c r="I161" s="1" t="s">
        <v>13</v>
      </c>
      <c r="J161" s="1" t="s">
        <v>13</v>
      </c>
      <c r="K161" s="1" t="s">
        <v>13</v>
      </c>
      <c r="L161" s="1" t="s">
        <v>13</v>
      </c>
      <c r="M161" s="1" t="s">
        <v>13</v>
      </c>
      <c r="N161" s="1" t="s">
        <v>13</v>
      </c>
      <c r="O161" s="1" t="s">
        <v>13</v>
      </c>
      <c r="P161" s="1" t="s">
        <v>13</v>
      </c>
      <c r="Q161" s="1" t="s">
        <v>13</v>
      </c>
      <c r="R161" s="1" t="s">
        <v>13</v>
      </c>
      <c r="S161" s="1" t="s">
        <v>13</v>
      </c>
      <c r="T161" s="1" t="s">
        <v>13</v>
      </c>
      <c r="U161" s="1" t="s">
        <v>13</v>
      </c>
      <c r="V161" s="1" t="s">
        <v>13</v>
      </c>
      <c r="W161" s="1" t="s">
        <v>13</v>
      </c>
      <c r="X161" s="1" t="s">
        <v>13</v>
      </c>
      <c r="Y161" s="1" t="s">
        <v>13</v>
      </c>
      <c r="Z161" s="1" t="s">
        <v>13</v>
      </c>
      <c r="AA161" s="1" t="s">
        <v>13</v>
      </c>
      <c r="AB161" s="1" t="s">
        <v>13</v>
      </c>
      <c r="AC161" s="1" t="s">
        <v>13</v>
      </c>
      <c r="AD161" s="1" t="s">
        <v>13</v>
      </c>
      <c r="AE161" s="1" t="s">
        <v>13</v>
      </c>
      <c r="AF161" s="1" t="s">
        <v>13</v>
      </c>
      <c r="AG161" s="1" t="s">
        <v>13</v>
      </c>
      <c r="AH161" s="1" t="s">
        <v>13</v>
      </c>
      <c r="AI161" s="1" t="s">
        <v>13</v>
      </c>
      <c r="AJ161" s="1" t="s">
        <v>13</v>
      </c>
      <c r="AK161" s="1" t="s">
        <v>13</v>
      </c>
      <c r="AL161" s="1" t="s">
        <v>13</v>
      </c>
      <c r="AM161" s="1" t="s">
        <v>13</v>
      </c>
      <c r="AN161" s="1" t="s">
        <v>13</v>
      </c>
      <c r="AO161" s="1" t="s">
        <v>13</v>
      </c>
      <c r="AP161" s="1" t="s">
        <v>13</v>
      </c>
      <c r="AQ161" s="1" t="s">
        <v>13</v>
      </c>
      <c r="AR161" s="1" t="s">
        <v>13</v>
      </c>
      <c r="AS161" s="1" t="s">
        <v>13</v>
      </c>
      <c r="AT161" s="1" t="s">
        <v>13</v>
      </c>
      <c r="AU161" s="1" t="s">
        <v>13</v>
      </c>
      <c r="AV161" s="1" t="s">
        <v>13</v>
      </c>
      <c r="AW161" s="1" t="s">
        <v>13</v>
      </c>
      <c r="AX161" s="1" t="s">
        <v>13</v>
      </c>
      <c r="AY161" s="1" t="s">
        <v>13</v>
      </c>
      <c r="AZ161" s="1" t="s">
        <v>13</v>
      </c>
      <c r="BA161" s="1" t="s">
        <v>13</v>
      </c>
      <c r="BB161" s="1" t="s">
        <v>13</v>
      </c>
      <c r="BC161" s="1" t="s">
        <v>13</v>
      </c>
      <c r="BD161" s="1" t="s">
        <v>13</v>
      </c>
      <c r="BE161" s="1" t="s">
        <v>13</v>
      </c>
      <c r="BG161" s="4" t="s">
        <v>98</v>
      </c>
    </row>
    <row r="162" spans="3:59" x14ac:dyDescent="0.3">
      <c r="C162" s="28"/>
      <c r="D162" s="28"/>
      <c r="E162" s="28"/>
      <c r="F162" s="177"/>
      <c r="G162" s="93"/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0</v>
      </c>
      <c r="AF162" s="29">
        <v>0</v>
      </c>
      <c r="AG162" s="29">
        <v>0</v>
      </c>
      <c r="AH162" s="29">
        <v>0</v>
      </c>
      <c r="AI162" s="29">
        <v>0</v>
      </c>
      <c r="AJ162" s="29">
        <v>0</v>
      </c>
      <c r="AK162" s="29">
        <v>0</v>
      </c>
      <c r="AL162" s="29">
        <v>0</v>
      </c>
      <c r="AM162" s="29">
        <v>0</v>
      </c>
      <c r="AN162" s="29">
        <v>0</v>
      </c>
      <c r="AO162" s="29">
        <v>0</v>
      </c>
      <c r="AP162" s="29">
        <v>0</v>
      </c>
      <c r="AQ162" s="29">
        <v>0</v>
      </c>
      <c r="AR162" s="29">
        <v>0</v>
      </c>
      <c r="AS162" s="29">
        <v>0</v>
      </c>
      <c r="AT162" s="29">
        <v>0</v>
      </c>
      <c r="AU162" s="29">
        <v>0</v>
      </c>
      <c r="AV162" s="29">
        <v>0</v>
      </c>
      <c r="AW162" s="29">
        <v>0</v>
      </c>
      <c r="AX162" s="29">
        <v>0</v>
      </c>
      <c r="AY162" s="29">
        <v>0</v>
      </c>
      <c r="AZ162" s="29">
        <v>0</v>
      </c>
      <c r="BA162" s="29">
        <v>0</v>
      </c>
      <c r="BB162" s="29">
        <v>0</v>
      </c>
      <c r="BC162" s="29">
        <v>0</v>
      </c>
      <c r="BD162" s="29">
        <v>0</v>
      </c>
      <c r="BE162" s="29">
        <v>0</v>
      </c>
      <c r="BG162" s="4">
        <f t="shared" si="10"/>
        <v>0</v>
      </c>
    </row>
    <row r="163" spans="3:59" x14ac:dyDescent="0.3">
      <c r="C163" s="28"/>
      <c r="D163" s="28"/>
      <c r="E163" s="28"/>
      <c r="G163" s="93"/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0</v>
      </c>
      <c r="AF163" s="29">
        <v>0</v>
      </c>
      <c r="AG163" s="29">
        <v>0</v>
      </c>
      <c r="AH163" s="29">
        <v>0</v>
      </c>
      <c r="AI163" s="29">
        <v>0</v>
      </c>
      <c r="AJ163" s="29">
        <v>0</v>
      </c>
      <c r="AK163" s="29">
        <v>0</v>
      </c>
      <c r="AL163" s="29">
        <v>0</v>
      </c>
      <c r="AM163" s="29">
        <v>0</v>
      </c>
      <c r="AN163" s="29">
        <v>0</v>
      </c>
      <c r="AO163" s="29">
        <v>0</v>
      </c>
      <c r="AP163" s="29">
        <v>0</v>
      </c>
      <c r="AQ163" s="29">
        <v>0</v>
      </c>
      <c r="AR163" s="29">
        <v>0</v>
      </c>
      <c r="AS163" s="29">
        <v>0</v>
      </c>
      <c r="AT163" s="29">
        <v>0</v>
      </c>
      <c r="AU163" s="29">
        <v>0</v>
      </c>
      <c r="AV163" s="29">
        <v>0</v>
      </c>
      <c r="AW163" s="29">
        <v>0</v>
      </c>
      <c r="AX163" s="29">
        <v>0</v>
      </c>
      <c r="AY163" s="29">
        <v>0</v>
      </c>
      <c r="AZ163" s="29">
        <v>0</v>
      </c>
      <c r="BA163" s="29">
        <v>0</v>
      </c>
      <c r="BB163" s="29">
        <v>0</v>
      </c>
      <c r="BC163" s="29">
        <v>0</v>
      </c>
      <c r="BD163" s="29">
        <v>0</v>
      </c>
      <c r="BE163" s="29">
        <v>0</v>
      </c>
      <c r="BG163" s="4">
        <f t="shared" si="10"/>
        <v>0</v>
      </c>
    </row>
    <row r="164" spans="3:59" x14ac:dyDescent="0.3">
      <c r="C164" s="28"/>
      <c r="D164" s="28"/>
      <c r="E164" s="28"/>
      <c r="G164" s="93"/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29">
        <v>0</v>
      </c>
      <c r="AG164" s="29">
        <v>0</v>
      </c>
      <c r="AH164" s="29">
        <v>0</v>
      </c>
      <c r="AI164" s="29">
        <v>0</v>
      </c>
      <c r="AJ164" s="29">
        <v>0</v>
      </c>
      <c r="AK164" s="29">
        <v>0</v>
      </c>
      <c r="AL164" s="29">
        <v>0</v>
      </c>
      <c r="AM164" s="29">
        <v>0</v>
      </c>
      <c r="AN164" s="29">
        <v>0</v>
      </c>
      <c r="AO164" s="29">
        <v>0</v>
      </c>
      <c r="AP164" s="29">
        <v>0</v>
      </c>
      <c r="AQ164" s="29">
        <v>0</v>
      </c>
      <c r="AR164" s="29">
        <v>0</v>
      </c>
      <c r="AS164" s="29">
        <v>0</v>
      </c>
      <c r="AT164" s="29">
        <v>0</v>
      </c>
      <c r="AU164" s="29">
        <v>0</v>
      </c>
      <c r="AV164" s="29">
        <v>0</v>
      </c>
      <c r="AW164" s="29">
        <v>0</v>
      </c>
      <c r="AX164" s="29">
        <v>0</v>
      </c>
      <c r="AY164" s="29">
        <v>0</v>
      </c>
      <c r="AZ164" s="29">
        <v>0</v>
      </c>
      <c r="BA164" s="29">
        <v>0</v>
      </c>
      <c r="BB164" s="29">
        <v>0</v>
      </c>
      <c r="BC164" s="29">
        <v>0</v>
      </c>
      <c r="BD164" s="29">
        <v>0</v>
      </c>
      <c r="BE164" s="29">
        <v>0</v>
      </c>
      <c r="BG164" s="4">
        <f t="shared" si="10"/>
        <v>0</v>
      </c>
    </row>
    <row r="165" spans="3:59" x14ac:dyDescent="0.3">
      <c r="C165" s="28"/>
      <c r="D165" s="28"/>
      <c r="E165" s="28"/>
      <c r="G165" s="93"/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0</v>
      </c>
      <c r="AF165" s="29">
        <v>0</v>
      </c>
      <c r="AG165" s="29">
        <v>0</v>
      </c>
      <c r="AH165" s="29">
        <v>0</v>
      </c>
      <c r="AI165" s="29">
        <v>0</v>
      </c>
      <c r="AJ165" s="29">
        <v>0</v>
      </c>
      <c r="AK165" s="29">
        <v>0</v>
      </c>
      <c r="AL165" s="29">
        <v>0</v>
      </c>
      <c r="AM165" s="29">
        <v>0</v>
      </c>
      <c r="AN165" s="29">
        <v>0</v>
      </c>
      <c r="AO165" s="29">
        <v>0</v>
      </c>
      <c r="AP165" s="29">
        <v>0</v>
      </c>
      <c r="AQ165" s="29">
        <v>0</v>
      </c>
      <c r="AR165" s="29">
        <v>0</v>
      </c>
      <c r="AS165" s="29">
        <v>0</v>
      </c>
      <c r="AT165" s="29">
        <v>0</v>
      </c>
      <c r="AU165" s="29">
        <v>0</v>
      </c>
      <c r="AV165" s="29">
        <v>0</v>
      </c>
      <c r="AW165" s="29">
        <v>0</v>
      </c>
      <c r="AX165" s="29">
        <v>0</v>
      </c>
      <c r="AY165" s="29">
        <v>0</v>
      </c>
      <c r="AZ165" s="29">
        <v>0</v>
      </c>
      <c r="BA165" s="29">
        <v>0</v>
      </c>
      <c r="BB165" s="29">
        <v>0</v>
      </c>
      <c r="BC165" s="29">
        <v>0</v>
      </c>
      <c r="BD165" s="29">
        <v>0</v>
      </c>
      <c r="BE165" s="29">
        <v>0</v>
      </c>
      <c r="BG165" s="4">
        <f t="shared" si="10"/>
        <v>0</v>
      </c>
    </row>
    <row r="166" spans="3:59" x14ac:dyDescent="0.3">
      <c r="C166" s="28"/>
      <c r="D166" s="28"/>
      <c r="E166" s="28"/>
      <c r="G166" s="93"/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0</v>
      </c>
      <c r="AF166" s="29">
        <v>0</v>
      </c>
      <c r="AG166" s="29">
        <v>0</v>
      </c>
      <c r="AH166" s="29">
        <v>0</v>
      </c>
      <c r="AI166" s="29">
        <v>0</v>
      </c>
      <c r="AJ166" s="29">
        <v>0</v>
      </c>
      <c r="AK166" s="29">
        <v>0</v>
      </c>
      <c r="AL166" s="29">
        <v>0</v>
      </c>
      <c r="AM166" s="29">
        <v>0</v>
      </c>
      <c r="AN166" s="29">
        <v>0</v>
      </c>
      <c r="AO166" s="29">
        <v>0</v>
      </c>
      <c r="AP166" s="29">
        <v>0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  <c r="AW166" s="29">
        <v>0</v>
      </c>
      <c r="AX166" s="29">
        <v>0</v>
      </c>
      <c r="AY166" s="29">
        <v>0</v>
      </c>
      <c r="AZ166" s="29">
        <v>0</v>
      </c>
      <c r="BA166" s="29">
        <v>0</v>
      </c>
      <c r="BB166" s="29">
        <v>0</v>
      </c>
      <c r="BC166" s="29">
        <v>0</v>
      </c>
      <c r="BD166" s="29">
        <v>0</v>
      </c>
      <c r="BE166" s="29">
        <v>0</v>
      </c>
      <c r="BG166" s="4">
        <f t="shared" si="10"/>
        <v>0</v>
      </c>
    </row>
    <row r="167" spans="3:59" x14ac:dyDescent="0.3">
      <c r="C167" s="28"/>
      <c r="D167" s="28"/>
      <c r="E167" s="28"/>
      <c r="G167" s="93"/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0</v>
      </c>
      <c r="AF167" s="29">
        <v>0</v>
      </c>
      <c r="AG167" s="29">
        <v>0</v>
      </c>
      <c r="AH167" s="29">
        <v>0</v>
      </c>
      <c r="AI167" s="29">
        <v>0</v>
      </c>
      <c r="AJ167" s="29">
        <v>0</v>
      </c>
      <c r="AK167" s="29">
        <v>0</v>
      </c>
      <c r="AL167" s="29">
        <v>0</v>
      </c>
      <c r="AM167" s="29">
        <v>0</v>
      </c>
      <c r="AN167" s="29">
        <v>0</v>
      </c>
      <c r="AO167" s="29">
        <v>0</v>
      </c>
      <c r="AP167" s="29">
        <v>0</v>
      </c>
      <c r="AQ167" s="29">
        <v>0</v>
      </c>
      <c r="AR167" s="29">
        <v>0</v>
      </c>
      <c r="AS167" s="29">
        <v>0</v>
      </c>
      <c r="AT167" s="29">
        <v>0</v>
      </c>
      <c r="AU167" s="29">
        <v>0</v>
      </c>
      <c r="AV167" s="29">
        <v>0</v>
      </c>
      <c r="AW167" s="29">
        <v>0</v>
      </c>
      <c r="AX167" s="29">
        <v>0</v>
      </c>
      <c r="AY167" s="29">
        <v>0</v>
      </c>
      <c r="AZ167" s="29">
        <v>0</v>
      </c>
      <c r="BA167" s="29">
        <v>0</v>
      </c>
      <c r="BB167" s="29">
        <v>0</v>
      </c>
      <c r="BC167" s="29">
        <v>0</v>
      </c>
      <c r="BD167" s="29">
        <v>0</v>
      </c>
      <c r="BE167" s="29">
        <v>0</v>
      </c>
      <c r="BG167" s="4">
        <f t="shared" ref="BG167:BG181" si="19">SUM(H167:BE167)</f>
        <v>0</v>
      </c>
    </row>
    <row r="168" spans="3:59" x14ac:dyDescent="0.3">
      <c r="C168" s="28"/>
      <c r="D168" s="28"/>
      <c r="E168" s="28"/>
      <c r="G168" s="93"/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29">
        <v>0</v>
      </c>
      <c r="AE168" s="29">
        <v>0</v>
      </c>
      <c r="AF168" s="29">
        <v>0</v>
      </c>
      <c r="AG168" s="29">
        <v>0</v>
      </c>
      <c r="AH168" s="29">
        <v>0</v>
      </c>
      <c r="AI168" s="29">
        <v>0</v>
      </c>
      <c r="AJ168" s="29">
        <v>0</v>
      </c>
      <c r="AK168" s="29">
        <v>0</v>
      </c>
      <c r="AL168" s="29">
        <v>0</v>
      </c>
      <c r="AM168" s="29">
        <v>0</v>
      </c>
      <c r="AN168" s="29">
        <v>0</v>
      </c>
      <c r="AO168" s="29">
        <v>0</v>
      </c>
      <c r="AP168" s="29">
        <v>0</v>
      </c>
      <c r="AQ168" s="29">
        <v>0</v>
      </c>
      <c r="AR168" s="29">
        <v>0</v>
      </c>
      <c r="AS168" s="29">
        <v>0</v>
      </c>
      <c r="AT168" s="29">
        <v>0</v>
      </c>
      <c r="AU168" s="29">
        <v>0</v>
      </c>
      <c r="AV168" s="29">
        <v>0</v>
      </c>
      <c r="AW168" s="29">
        <v>0</v>
      </c>
      <c r="AX168" s="29">
        <v>0</v>
      </c>
      <c r="AY168" s="29">
        <v>0</v>
      </c>
      <c r="AZ168" s="29">
        <v>0</v>
      </c>
      <c r="BA168" s="29">
        <v>0</v>
      </c>
      <c r="BB168" s="29">
        <v>0</v>
      </c>
      <c r="BC168" s="29">
        <v>0</v>
      </c>
      <c r="BD168" s="29">
        <v>0</v>
      </c>
      <c r="BE168" s="29">
        <v>0</v>
      </c>
      <c r="BG168" s="4">
        <f t="shared" si="19"/>
        <v>0</v>
      </c>
    </row>
    <row r="169" spans="3:59" x14ac:dyDescent="0.3">
      <c r="C169" s="28"/>
      <c r="D169" s="28"/>
      <c r="E169" s="28"/>
      <c r="G169" s="93"/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0</v>
      </c>
      <c r="AF169" s="29">
        <v>0</v>
      </c>
      <c r="AG169" s="29">
        <v>0</v>
      </c>
      <c r="AH169" s="29">
        <v>0</v>
      </c>
      <c r="AI169" s="29">
        <v>0</v>
      </c>
      <c r="AJ169" s="29">
        <v>0</v>
      </c>
      <c r="AK169" s="29">
        <v>0</v>
      </c>
      <c r="AL169" s="29">
        <v>0</v>
      </c>
      <c r="AM169" s="29">
        <v>0</v>
      </c>
      <c r="AN169" s="29">
        <v>0</v>
      </c>
      <c r="AO169" s="29">
        <v>0</v>
      </c>
      <c r="AP169" s="29">
        <v>0</v>
      </c>
      <c r="AQ169" s="29">
        <v>0</v>
      </c>
      <c r="AR169" s="29">
        <v>0</v>
      </c>
      <c r="AS169" s="29">
        <v>0</v>
      </c>
      <c r="AT169" s="29">
        <v>0</v>
      </c>
      <c r="AU169" s="29">
        <v>0</v>
      </c>
      <c r="AV169" s="29">
        <v>0</v>
      </c>
      <c r="AW169" s="29">
        <v>0</v>
      </c>
      <c r="AX169" s="29">
        <v>0</v>
      </c>
      <c r="AY169" s="29">
        <v>0</v>
      </c>
      <c r="AZ169" s="29">
        <v>0</v>
      </c>
      <c r="BA169" s="29">
        <v>0</v>
      </c>
      <c r="BB169" s="29">
        <v>0</v>
      </c>
      <c r="BC169" s="29">
        <v>0</v>
      </c>
      <c r="BD169" s="29">
        <v>0</v>
      </c>
      <c r="BE169" s="29">
        <v>0</v>
      </c>
      <c r="BG169" s="4">
        <f t="shared" si="19"/>
        <v>0</v>
      </c>
    </row>
    <row r="170" spans="3:59" x14ac:dyDescent="0.3">
      <c r="C170" s="28"/>
      <c r="D170" s="28"/>
      <c r="E170" s="28"/>
      <c r="G170" s="93"/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29">
        <v>0</v>
      </c>
      <c r="N170" s="29">
        <v>0</v>
      </c>
      <c r="O170" s="29">
        <v>0</v>
      </c>
      <c r="P170" s="29">
        <v>0</v>
      </c>
      <c r="Q170" s="29">
        <v>0</v>
      </c>
      <c r="R170" s="29">
        <v>0</v>
      </c>
      <c r="S170" s="29">
        <v>0</v>
      </c>
      <c r="T170" s="29">
        <v>0</v>
      </c>
      <c r="U170" s="29">
        <v>0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29">
        <v>0</v>
      </c>
      <c r="AD170" s="29">
        <v>0</v>
      </c>
      <c r="AE170" s="29">
        <v>0</v>
      </c>
      <c r="AF170" s="29">
        <v>0</v>
      </c>
      <c r="AG170" s="29">
        <v>0</v>
      </c>
      <c r="AH170" s="29">
        <v>0</v>
      </c>
      <c r="AI170" s="29">
        <v>0</v>
      </c>
      <c r="AJ170" s="29">
        <v>0</v>
      </c>
      <c r="AK170" s="29">
        <v>0</v>
      </c>
      <c r="AL170" s="29">
        <v>0</v>
      </c>
      <c r="AM170" s="29">
        <v>0</v>
      </c>
      <c r="AN170" s="29">
        <v>0</v>
      </c>
      <c r="AO170" s="29">
        <v>0</v>
      </c>
      <c r="AP170" s="29">
        <v>0</v>
      </c>
      <c r="AQ170" s="29">
        <v>0</v>
      </c>
      <c r="AR170" s="29">
        <v>0</v>
      </c>
      <c r="AS170" s="29">
        <v>0</v>
      </c>
      <c r="AT170" s="29">
        <v>0</v>
      </c>
      <c r="AU170" s="29">
        <v>0</v>
      </c>
      <c r="AV170" s="29">
        <v>0</v>
      </c>
      <c r="AW170" s="29">
        <v>0</v>
      </c>
      <c r="AX170" s="29">
        <v>0</v>
      </c>
      <c r="AY170" s="29">
        <v>0</v>
      </c>
      <c r="AZ170" s="29">
        <v>0</v>
      </c>
      <c r="BA170" s="29">
        <v>0</v>
      </c>
      <c r="BB170" s="29">
        <v>0</v>
      </c>
      <c r="BC170" s="29">
        <v>0</v>
      </c>
      <c r="BD170" s="29">
        <v>0</v>
      </c>
      <c r="BE170" s="29">
        <v>0</v>
      </c>
      <c r="BG170" s="4">
        <f t="shared" si="19"/>
        <v>0</v>
      </c>
    </row>
    <row r="171" spans="3:59" x14ac:dyDescent="0.3">
      <c r="C171" s="28"/>
      <c r="D171" s="28"/>
      <c r="E171" s="28"/>
      <c r="G171" s="93"/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0</v>
      </c>
      <c r="AF171" s="29">
        <v>0</v>
      </c>
      <c r="AG171" s="29">
        <v>0</v>
      </c>
      <c r="AH171" s="29">
        <v>0</v>
      </c>
      <c r="AI171" s="29">
        <v>0</v>
      </c>
      <c r="AJ171" s="29">
        <v>0</v>
      </c>
      <c r="AK171" s="29">
        <v>0</v>
      </c>
      <c r="AL171" s="29">
        <v>0</v>
      </c>
      <c r="AM171" s="29">
        <v>0</v>
      </c>
      <c r="AN171" s="29">
        <v>0</v>
      </c>
      <c r="AO171" s="29">
        <v>0</v>
      </c>
      <c r="AP171" s="29">
        <v>0</v>
      </c>
      <c r="AQ171" s="29">
        <v>0</v>
      </c>
      <c r="AR171" s="29">
        <v>0</v>
      </c>
      <c r="AS171" s="29">
        <v>0</v>
      </c>
      <c r="AT171" s="29">
        <v>0</v>
      </c>
      <c r="AU171" s="29">
        <v>0</v>
      </c>
      <c r="AV171" s="29">
        <v>0</v>
      </c>
      <c r="AW171" s="29">
        <v>0</v>
      </c>
      <c r="AX171" s="29">
        <v>0</v>
      </c>
      <c r="AY171" s="29">
        <v>0</v>
      </c>
      <c r="AZ171" s="29">
        <v>0</v>
      </c>
      <c r="BA171" s="29">
        <v>0</v>
      </c>
      <c r="BB171" s="29">
        <v>0</v>
      </c>
      <c r="BC171" s="29">
        <v>0</v>
      </c>
      <c r="BD171" s="29">
        <v>0</v>
      </c>
      <c r="BE171" s="29">
        <v>0</v>
      </c>
      <c r="BG171" s="4">
        <f t="shared" si="19"/>
        <v>0</v>
      </c>
    </row>
    <row r="172" spans="3:59" x14ac:dyDescent="0.3">
      <c r="C172" s="28"/>
      <c r="D172" s="28"/>
      <c r="E172" s="28"/>
      <c r="G172" s="93"/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  <c r="R172" s="29">
        <v>0</v>
      </c>
      <c r="S172" s="29">
        <v>0</v>
      </c>
      <c r="T172" s="29">
        <v>0</v>
      </c>
      <c r="U172" s="29">
        <v>0</v>
      </c>
      <c r="V172" s="29">
        <v>0</v>
      </c>
      <c r="W172" s="29">
        <v>0</v>
      </c>
      <c r="X172" s="29">
        <v>0</v>
      </c>
      <c r="Y172" s="29">
        <v>0</v>
      </c>
      <c r="Z172" s="29">
        <v>0</v>
      </c>
      <c r="AA172" s="29">
        <v>0</v>
      </c>
      <c r="AB172" s="29">
        <v>0</v>
      </c>
      <c r="AC172" s="29">
        <v>0</v>
      </c>
      <c r="AD172" s="29">
        <v>0</v>
      </c>
      <c r="AE172" s="29">
        <v>0</v>
      </c>
      <c r="AF172" s="29">
        <v>0</v>
      </c>
      <c r="AG172" s="29">
        <v>0</v>
      </c>
      <c r="AH172" s="29">
        <v>0</v>
      </c>
      <c r="AI172" s="29">
        <v>0</v>
      </c>
      <c r="AJ172" s="29">
        <v>0</v>
      </c>
      <c r="AK172" s="29">
        <v>0</v>
      </c>
      <c r="AL172" s="29">
        <v>0</v>
      </c>
      <c r="AM172" s="29">
        <v>0</v>
      </c>
      <c r="AN172" s="29">
        <v>0</v>
      </c>
      <c r="AO172" s="29">
        <v>0</v>
      </c>
      <c r="AP172" s="29">
        <v>0</v>
      </c>
      <c r="AQ172" s="29">
        <v>0</v>
      </c>
      <c r="AR172" s="29">
        <v>0</v>
      </c>
      <c r="AS172" s="29">
        <v>0</v>
      </c>
      <c r="AT172" s="29">
        <v>0</v>
      </c>
      <c r="AU172" s="29">
        <v>0</v>
      </c>
      <c r="AV172" s="29">
        <v>0</v>
      </c>
      <c r="AW172" s="29">
        <v>0</v>
      </c>
      <c r="AX172" s="29">
        <v>0</v>
      </c>
      <c r="AY172" s="29">
        <v>0</v>
      </c>
      <c r="AZ172" s="29">
        <v>0</v>
      </c>
      <c r="BA172" s="29">
        <v>0</v>
      </c>
      <c r="BB172" s="29">
        <v>0</v>
      </c>
      <c r="BC172" s="29">
        <v>0</v>
      </c>
      <c r="BD172" s="29">
        <v>0</v>
      </c>
      <c r="BE172" s="29">
        <v>0</v>
      </c>
      <c r="BG172" s="4">
        <f t="shared" si="19"/>
        <v>0</v>
      </c>
    </row>
    <row r="173" spans="3:59" x14ac:dyDescent="0.3">
      <c r="C173" s="28"/>
      <c r="D173" s="28"/>
      <c r="E173" s="28"/>
      <c r="G173" s="93"/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0</v>
      </c>
      <c r="AD173" s="29">
        <v>0</v>
      </c>
      <c r="AE173" s="29">
        <v>0</v>
      </c>
      <c r="AF173" s="29">
        <v>0</v>
      </c>
      <c r="AG173" s="29">
        <v>0</v>
      </c>
      <c r="AH173" s="29">
        <v>0</v>
      </c>
      <c r="AI173" s="29">
        <v>0</v>
      </c>
      <c r="AJ173" s="29">
        <v>0</v>
      </c>
      <c r="AK173" s="29">
        <v>0</v>
      </c>
      <c r="AL173" s="29">
        <v>0</v>
      </c>
      <c r="AM173" s="29">
        <v>0</v>
      </c>
      <c r="AN173" s="29">
        <v>0</v>
      </c>
      <c r="AO173" s="29">
        <v>0</v>
      </c>
      <c r="AP173" s="29">
        <v>0</v>
      </c>
      <c r="AQ173" s="29">
        <v>0</v>
      </c>
      <c r="AR173" s="29">
        <v>0</v>
      </c>
      <c r="AS173" s="29">
        <v>0</v>
      </c>
      <c r="AT173" s="29">
        <v>0</v>
      </c>
      <c r="AU173" s="29">
        <v>0</v>
      </c>
      <c r="AV173" s="29">
        <v>0</v>
      </c>
      <c r="AW173" s="29">
        <v>0</v>
      </c>
      <c r="AX173" s="29">
        <v>0</v>
      </c>
      <c r="AY173" s="29">
        <v>0</v>
      </c>
      <c r="AZ173" s="29">
        <v>0</v>
      </c>
      <c r="BA173" s="29">
        <v>0</v>
      </c>
      <c r="BB173" s="29">
        <v>0</v>
      </c>
      <c r="BC173" s="29">
        <v>0</v>
      </c>
      <c r="BD173" s="29">
        <v>0</v>
      </c>
      <c r="BE173" s="29">
        <v>0</v>
      </c>
      <c r="BG173" s="4">
        <f t="shared" si="19"/>
        <v>0</v>
      </c>
    </row>
    <row r="174" spans="3:59" x14ac:dyDescent="0.3">
      <c r="C174" s="28"/>
      <c r="D174" s="28"/>
      <c r="E174" s="28"/>
      <c r="G174" s="93"/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  <c r="N174" s="29">
        <v>0</v>
      </c>
      <c r="O174" s="29">
        <v>0</v>
      </c>
      <c r="P174" s="29">
        <v>0</v>
      </c>
      <c r="Q174" s="29">
        <v>0</v>
      </c>
      <c r="R174" s="29">
        <v>0</v>
      </c>
      <c r="S174" s="29">
        <v>0</v>
      </c>
      <c r="T174" s="29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29">
        <v>0</v>
      </c>
      <c r="AD174" s="29">
        <v>0</v>
      </c>
      <c r="AE174" s="29">
        <v>0</v>
      </c>
      <c r="AF174" s="29">
        <v>0</v>
      </c>
      <c r="AG174" s="29">
        <v>0</v>
      </c>
      <c r="AH174" s="29">
        <v>0</v>
      </c>
      <c r="AI174" s="29">
        <v>0</v>
      </c>
      <c r="AJ174" s="29">
        <v>0</v>
      </c>
      <c r="AK174" s="29">
        <v>0</v>
      </c>
      <c r="AL174" s="29">
        <v>0</v>
      </c>
      <c r="AM174" s="29">
        <v>0</v>
      </c>
      <c r="AN174" s="29">
        <v>0</v>
      </c>
      <c r="AO174" s="29">
        <v>0</v>
      </c>
      <c r="AP174" s="29">
        <v>0</v>
      </c>
      <c r="AQ174" s="29">
        <v>0</v>
      </c>
      <c r="AR174" s="29">
        <v>0</v>
      </c>
      <c r="AS174" s="29">
        <v>0</v>
      </c>
      <c r="AT174" s="29">
        <v>0</v>
      </c>
      <c r="AU174" s="29">
        <v>0</v>
      </c>
      <c r="AV174" s="29">
        <v>0</v>
      </c>
      <c r="AW174" s="29">
        <v>0</v>
      </c>
      <c r="AX174" s="29">
        <v>0</v>
      </c>
      <c r="AY174" s="29">
        <v>0</v>
      </c>
      <c r="AZ174" s="29">
        <v>0</v>
      </c>
      <c r="BA174" s="29">
        <v>0</v>
      </c>
      <c r="BB174" s="29">
        <v>0</v>
      </c>
      <c r="BC174" s="29">
        <v>0</v>
      </c>
      <c r="BD174" s="29">
        <v>0</v>
      </c>
      <c r="BE174" s="29">
        <v>0</v>
      </c>
      <c r="BG174" s="4">
        <f t="shared" si="19"/>
        <v>0</v>
      </c>
    </row>
    <row r="175" spans="3:59" x14ac:dyDescent="0.3">
      <c r="C175" s="28"/>
      <c r="D175" s="28"/>
      <c r="E175" s="28"/>
      <c r="G175" s="93"/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0</v>
      </c>
      <c r="AF175" s="29">
        <v>0</v>
      </c>
      <c r="AG175" s="29">
        <v>0</v>
      </c>
      <c r="AH175" s="29">
        <v>0</v>
      </c>
      <c r="AI175" s="29">
        <v>0</v>
      </c>
      <c r="AJ175" s="29">
        <v>0</v>
      </c>
      <c r="AK175" s="29">
        <v>0</v>
      </c>
      <c r="AL175" s="29">
        <v>0</v>
      </c>
      <c r="AM175" s="29">
        <v>0</v>
      </c>
      <c r="AN175" s="29">
        <v>0</v>
      </c>
      <c r="AO175" s="29">
        <v>0</v>
      </c>
      <c r="AP175" s="29">
        <v>0</v>
      </c>
      <c r="AQ175" s="29">
        <v>0</v>
      </c>
      <c r="AR175" s="29">
        <v>0</v>
      </c>
      <c r="AS175" s="29">
        <v>0</v>
      </c>
      <c r="AT175" s="29">
        <v>0</v>
      </c>
      <c r="AU175" s="29">
        <v>0</v>
      </c>
      <c r="AV175" s="29">
        <v>0</v>
      </c>
      <c r="AW175" s="29">
        <v>0</v>
      </c>
      <c r="AX175" s="29">
        <v>0</v>
      </c>
      <c r="AY175" s="29">
        <v>0</v>
      </c>
      <c r="AZ175" s="29">
        <v>0</v>
      </c>
      <c r="BA175" s="29">
        <v>0</v>
      </c>
      <c r="BB175" s="29">
        <v>0</v>
      </c>
      <c r="BC175" s="29">
        <v>0</v>
      </c>
      <c r="BD175" s="29">
        <v>0</v>
      </c>
      <c r="BE175" s="29">
        <v>0</v>
      </c>
      <c r="BG175" s="4">
        <f t="shared" si="19"/>
        <v>0</v>
      </c>
    </row>
    <row r="176" spans="3:59" x14ac:dyDescent="0.3">
      <c r="C176" s="28"/>
      <c r="D176" s="28"/>
      <c r="E176" s="28"/>
      <c r="G176" s="93"/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  <c r="R176" s="29">
        <v>0</v>
      </c>
      <c r="S176" s="29">
        <v>0</v>
      </c>
      <c r="T176" s="29">
        <v>0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29">
        <v>0</v>
      </c>
      <c r="AD176" s="29">
        <v>0</v>
      </c>
      <c r="AE176" s="29">
        <v>0</v>
      </c>
      <c r="AF176" s="29">
        <v>0</v>
      </c>
      <c r="AG176" s="29">
        <v>0</v>
      </c>
      <c r="AH176" s="29">
        <v>0</v>
      </c>
      <c r="AI176" s="29">
        <v>0</v>
      </c>
      <c r="AJ176" s="29">
        <v>0</v>
      </c>
      <c r="AK176" s="29">
        <v>0</v>
      </c>
      <c r="AL176" s="29">
        <v>0</v>
      </c>
      <c r="AM176" s="29">
        <v>0</v>
      </c>
      <c r="AN176" s="29">
        <v>0</v>
      </c>
      <c r="AO176" s="29">
        <v>0</v>
      </c>
      <c r="AP176" s="29">
        <v>0</v>
      </c>
      <c r="AQ176" s="29">
        <v>0</v>
      </c>
      <c r="AR176" s="29">
        <v>0</v>
      </c>
      <c r="AS176" s="29">
        <v>0</v>
      </c>
      <c r="AT176" s="29">
        <v>0</v>
      </c>
      <c r="AU176" s="29">
        <v>0</v>
      </c>
      <c r="AV176" s="29">
        <v>0</v>
      </c>
      <c r="AW176" s="29">
        <v>0</v>
      </c>
      <c r="AX176" s="29">
        <v>0</v>
      </c>
      <c r="AY176" s="29">
        <v>0</v>
      </c>
      <c r="AZ176" s="29">
        <v>0</v>
      </c>
      <c r="BA176" s="29">
        <v>0</v>
      </c>
      <c r="BB176" s="29">
        <v>0</v>
      </c>
      <c r="BC176" s="29">
        <v>0</v>
      </c>
      <c r="BD176" s="29">
        <v>0</v>
      </c>
      <c r="BE176" s="29">
        <v>0</v>
      </c>
      <c r="BG176" s="4">
        <f t="shared" si="19"/>
        <v>0</v>
      </c>
    </row>
    <row r="177" spans="3:59" x14ac:dyDescent="0.3">
      <c r="C177" s="28"/>
      <c r="D177" s="28"/>
      <c r="E177" s="28"/>
      <c r="G177" s="93"/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29">
        <v>0</v>
      </c>
      <c r="AD177" s="29">
        <v>0</v>
      </c>
      <c r="AE177" s="29">
        <v>0</v>
      </c>
      <c r="AF177" s="29">
        <v>0</v>
      </c>
      <c r="AG177" s="29">
        <v>0</v>
      </c>
      <c r="AH177" s="29">
        <v>0</v>
      </c>
      <c r="AI177" s="29">
        <v>0</v>
      </c>
      <c r="AJ177" s="29">
        <v>0</v>
      </c>
      <c r="AK177" s="29">
        <v>0</v>
      </c>
      <c r="AL177" s="29">
        <v>0</v>
      </c>
      <c r="AM177" s="29">
        <v>0</v>
      </c>
      <c r="AN177" s="29">
        <v>0</v>
      </c>
      <c r="AO177" s="29">
        <v>0</v>
      </c>
      <c r="AP177" s="29">
        <v>0</v>
      </c>
      <c r="AQ177" s="29">
        <v>0</v>
      </c>
      <c r="AR177" s="29">
        <v>0</v>
      </c>
      <c r="AS177" s="29">
        <v>0</v>
      </c>
      <c r="AT177" s="29">
        <v>0</v>
      </c>
      <c r="AU177" s="29">
        <v>0</v>
      </c>
      <c r="AV177" s="29">
        <v>0</v>
      </c>
      <c r="AW177" s="29">
        <v>0</v>
      </c>
      <c r="AX177" s="29">
        <v>0</v>
      </c>
      <c r="AY177" s="29">
        <v>0</v>
      </c>
      <c r="AZ177" s="29">
        <v>0</v>
      </c>
      <c r="BA177" s="29">
        <v>0</v>
      </c>
      <c r="BB177" s="29">
        <v>0</v>
      </c>
      <c r="BC177" s="29">
        <v>0</v>
      </c>
      <c r="BD177" s="29">
        <v>0</v>
      </c>
      <c r="BE177" s="29">
        <v>0</v>
      </c>
      <c r="BG177" s="4">
        <f t="shared" si="19"/>
        <v>0</v>
      </c>
    </row>
    <row r="178" spans="3:59" x14ac:dyDescent="0.3">
      <c r="C178" s="28"/>
      <c r="D178" s="28"/>
      <c r="E178" s="28"/>
      <c r="G178" s="93"/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29">
        <v>0</v>
      </c>
      <c r="N178" s="29">
        <v>0</v>
      </c>
      <c r="O178" s="29">
        <v>0</v>
      </c>
      <c r="P178" s="29">
        <v>0</v>
      </c>
      <c r="Q178" s="29">
        <v>0</v>
      </c>
      <c r="R178" s="29">
        <v>0</v>
      </c>
      <c r="S178" s="29">
        <v>0</v>
      </c>
      <c r="T178" s="29">
        <v>0</v>
      </c>
      <c r="U178" s="29">
        <v>0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0</v>
      </c>
      <c r="AC178" s="29">
        <v>0</v>
      </c>
      <c r="AD178" s="29">
        <v>0</v>
      </c>
      <c r="AE178" s="29">
        <v>0</v>
      </c>
      <c r="AF178" s="29">
        <v>0</v>
      </c>
      <c r="AG178" s="29">
        <v>0</v>
      </c>
      <c r="AH178" s="29">
        <v>0</v>
      </c>
      <c r="AI178" s="29">
        <v>0</v>
      </c>
      <c r="AJ178" s="29">
        <v>0</v>
      </c>
      <c r="AK178" s="29">
        <v>0</v>
      </c>
      <c r="AL178" s="29">
        <v>0</v>
      </c>
      <c r="AM178" s="29">
        <v>0</v>
      </c>
      <c r="AN178" s="29">
        <v>0</v>
      </c>
      <c r="AO178" s="29">
        <v>0</v>
      </c>
      <c r="AP178" s="29">
        <v>0</v>
      </c>
      <c r="AQ178" s="29">
        <v>0</v>
      </c>
      <c r="AR178" s="29">
        <v>0</v>
      </c>
      <c r="AS178" s="29">
        <v>0</v>
      </c>
      <c r="AT178" s="29">
        <v>0</v>
      </c>
      <c r="AU178" s="29">
        <v>0</v>
      </c>
      <c r="AV178" s="29">
        <v>0</v>
      </c>
      <c r="AW178" s="29">
        <v>0</v>
      </c>
      <c r="AX178" s="29">
        <v>0</v>
      </c>
      <c r="AY178" s="29">
        <v>0</v>
      </c>
      <c r="AZ178" s="29">
        <v>0</v>
      </c>
      <c r="BA178" s="29">
        <v>0</v>
      </c>
      <c r="BB178" s="29">
        <v>0</v>
      </c>
      <c r="BC178" s="29">
        <v>0</v>
      </c>
      <c r="BD178" s="29">
        <v>0</v>
      </c>
      <c r="BE178" s="29">
        <v>0</v>
      </c>
      <c r="BG178" s="4">
        <f t="shared" si="19"/>
        <v>0</v>
      </c>
    </row>
    <row r="179" spans="3:59" x14ac:dyDescent="0.3">
      <c r="C179" s="6" t="s">
        <v>12</v>
      </c>
      <c r="D179" s="86"/>
      <c r="E179" s="86"/>
      <c r="F179" s="50"/>
      <c r="G179" s="38"/>
      <c r="H179" s="3">
        <f>SUM(H162:H178)</f>
        <v>0</v>
      </c>
      <c r="I179" s="3">
        <f t="shared" ref="I179:AI179" si="20">SUM(I162:I178)</f>
        <v>0</v>
      </c>
      <c r="J179" s="3">
        <f t="shared" si="20"/>
        <v>0</v>
      </c>
      <c r="K179" s="3">
        <f t="shared" si="20"/>
        <v>0</v>
      </c>
      <c r="L179" s="3">
        <f t="shared" si="20"/>
        <v>0</v>
      </c>
      <c r="M179" s="3">
        <f t="shared" si="20"/>
        <v>0</v>
      </c>
      <c r="N179" s="3">
        <f t="shared" si="20"/>
        <v>0</v>
      </c>
      <c r="O179" s="3">
        <f t="shared" si="20"/>
        <v>0</v>
      </c>
      <c r="P179" s="3">
        <f t="shared" si="20"/>
        <v>0</v>
      </c>
      <c r="Q179" s="3">
        <f t="shared" si="20"/>
        <v>0</v>
      </c>
      <c r="R179" s="3">
        <f t="shared" si="20"/>
        <v>0</v>
      </c>
      <c r="S179" s="3">
        <f t="shared" si="20"/>
        <v>0</v>
      </c>
      <c r="T179" s="3">
        <f t="shared" si="20"/>
        <v>0</v>
      </c>
      <c r="U179" s="3">
        <f t="shared" si="20"/>
        <v>0</v>
      </c>
      <c r="V179" s="3">
        <f t="shared" si="20"/>
        <v>0</v>
      </c>
      <c r="W179" s="3">
        <f t="shared" si="20"/>
        <v>0</v>
      </c>
      <c r="X179" s="3">
        <f t="shared" si="20"/>
        <v>0</v>
      </c>
      <c r="Y179" s="3">
        <f t="shared" si="20"/>
        <v>0</v>
      </c>
      <c r="Z179" s="3">
        <f t="shared" si="20"/>
        <v>0</v>
      </c>
      <c r="AA179" s="3">
        <f t="shared" si="20"/>
        <v>0</v>
      </c>
      <c r="AB179" s="3">
        <f t="shared" si="20"/>
        <v>0</v>
      </c>
      <c r="AC179" s="3">
        <f t="shared" si="20"/>
        <v>0</v>
      </c>
      <c r="AD179" s="3">
        <f t="shared" si="20"/>
        <v>0</v>
      </c>
      <c r="AE179" s="3">
        <f t="shared" si="20"/>
        <v>0</v>
      </c>
      <c r="AF179" s="3">
        <f t="shared" si="20"/>
        <v>0</v>
      </c>
      <c r="AG179" s="3">
        <f t="shared" si="20"/>
        <v>0</v>
      </c>
      <c r="AH179" s="3">
        <f t="shared" si="20"/>
        <v>0</v>
      </c>
      <c r="AI179" s="3">
        <f t="shared" si="20"/>
        <v>0</v>
      </c>
      <c r="AJ179" s="3">
        <f t="shared" ref="AJ179:BE179" si="21">SUM(AJ162:AJ178)</f>
        <v>0</v>
      </c>
      <c r="AK179" s="3">
        <f t="shared" si="21"/>
        <v>0</v>
      </c>
      <c r="AL179" s="3">
        <f t="shared" si="21"/>
        <v>0</v>
      </c>
      <c r="AM179" s="3">
        <f t="shared" si="21"/>
        <v>0</v>
      </c>
      <c r="AN179" s="3">
        <f t="shared" si="21"/>
        <v>0</v>
      </c>
      <c r="AO179" s="3">
        <f t="shared" si="21"/>
        <v>0</v>
      </c>
      <c r="AP179" s="3">
        <f t="shared" si="21"/>
        <v>0</v>
      </c>
      <c r="AQ179" s="3">
        <f t="shared" si="21"/>
        <v>0</v>
      </c>
      <c r="AR179" s="3">
        <f t="shared" si="21"/>
        <v>0</v>
      </c>
      <c r="AS179" s="3">
        <f t="shared" si="21"/>
        <v>0</v>
      </c>
      <c r="AT179" s="3">
        <f t="shared" si="21"/>
        <v>0</v>
      </c>
      <c r="AU179" s="3">
        <f t="shared" si="21"/>
        <v>0</v>
      </c>
      <c r="AV179" s="3">
        <f t="shared" si="21"/>
        <v>0</v>
      </c>
      <c r="AW179" s="3">
        <f t="shared" si="21"/>
        <v>0</v>
      </c>
      <c r="AX179" s="3">
        <f t="shared" si="21"/>
        <v>0</v>
      </c>
      <c r="AY179" s="3">
        <f t="shared" si="21"/>
        <v>0</v>
      </c>
      <c r="AZ179" s="3">
        <f t="shared" si="21"/>
        <v>0</v>
      </c>
      <c r="BA179" s="3">
        <f t="shared" si="21"/>
        <v>0</v>
      </c>
      <c r="BB179" s="3">
        <f t="shared" si="21"/>
        <v>0</v>
      </c>
      <c r="BC179" s="3">
        <f t="shared" si="21"/>
        <v>0</v>
      </c>
      <c r="BD179" s="3">
        <f t="shared" si="21"/>
        <v>0</v>
      </c>
      <c r="BE179" s="3">
        <f t="shared" si="21"/>
        <v>0</v>
      </c>
      <c r="BG179" s="158">
        <f t="shared" si="19"/>
        <v>0</v>
      </c>
    </row>
    <row r="180" spans="3:59" x14ac:dyDescent="0.3"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G180" s="4"/>
    </row>
    <row r="181" spans="3:59" ht="15" thickBot="1" x14ac:dyDescent="0.35">
      <c r="C181" s="56" t="s">
        <v>112</v>
      </c>
      <c r="D181" s="56"/>
      <c r="E181" s="56"/>
      <c r="H181" s="57">
        <f>H136-H159-H179</f>
        <v>0</v>
      </c>
      <c r="I181" s="57">
        <f t="shared" ref="I181:AI181" si="22">I136-I159-I179</f>
        <v>0</v>
      </c>
      <c r="J181" s="57">
        <f t="shared" si="22"/>
        <v>0</v>
      </c>
      <c r="K181" s="57">
        <f t="shared" si="22"/>
        <v>0</v>
      </c>
      <c r="L181" s="57">
        <f>L136-L159-L179</f>
        <v>0</v>
      </c>
      <c r="M181" s="57">
        <f t="shared" si="22"/>
        <v>0</v>
      </c>
      <c r="N181" s="57">
        <f t="shared" si="22"/>
        <v>0</v>
      </c>
      <c r="O181" s="57">
        <f t="shared" si="22"/>
        <v>0</v>
      </c>
      <c r="P181" s="57">
        <f t="shared" si="22"/>
        <v>0</v>
      </c>
      <c r="Q181" s="57">
        <f t="shared" si="22"/>
        <v>0</v>
      </c>
      <c r="R181" s="57">
        <f t="shared" si="22"/>
        <v>0</v>
      </c>
      <c r="S181" s="57">
        <f t="shared" si="22"/>
        <v>0</v>
      </c>
      <c r="T181" s="57">
        <f t="shared" si="22"/>
        <v>0</v>
      </c>
      <c r="U181" s="57">
        <f t="shared" si="22"/>
        <v>0</v>
      </c>
      <c r="V181" s="57">
        <f t="shared" si="22"/>
        <v>0</v>
      </c>
      <c r="W181" s="57">
        <f t="shared" si="22"/>
        <v>0</v>
      </c>
      <c r="X181" s="57">
        <f t="shared" si="22"/>
        <v>0</v>
      </c>
      <c r="Y181" s="57">
        <f t="shared" si="22"/>
        <v>0</v>
      </c>
      <c r="Z181" s="57">
        <f t="shared" si="22"/>
        <v>0</v>
      </c>
      <c r="AA181" s="57">
        <f t="shared" si="22"/>
        <v>0</v>
      </c>
      <c r="AB181" s="57">
        <f t="shared" si="22"/>
        <v>0</v>
      </c>
      <c r="AC181" s="57">
        <f t="shared" si="22"/>
        <v>0</v>
      </c>
      <c r="AD181" s="57">
        <f t="shared" si="22"/>
        <v>0</v>
      </c>
      <c r="AE181" s="57">
        <f t="shared" si="22"/>
        <v>0</v>
      </c>
      <c r="AF181" s="57">
        <f t="shared" si="22"/>
        <v>0</v>
      </c>
      <c r="AG181" s="57">
        <f t="shared" si="22"/>
        <v>0</v>
      </c>
      <c r="AH181" s="57">
        <f t="shared" si="22"/>
        <v>0</v>
      </c>
      <c r="AI181" s="57">
        <f t="shared" si="22"/>
        <v>0</v>
      </c>
      <c r="AJ181" s="57">
        <f t="shared" ref="AJ181:BE181" si="23">AJ136-AJ159-AJ179</f>
        <v>0</v>
      </c>
      <c r="AK181" s="57">
        <f t="shared" si="23"/>
        <v>0</v>
      </c>
      <c r="AL181" s="57">
        <f t="shared" si="23"/>
        <v>0</v>
      </c>
      <c r="AM181" s="57">
        <f t="shared" si="23"/>
        <v>0</v>
      </c>
      <c r="AN181" s="57">
        <f t="shared" si="23"/>
        <v>0</v>
      </c>
      <c r="AO181" s="57">
        <f t="shared" si="23"/>
        <v>0</v>
      </c>
      <c r="AP181" s="57">
        <f t="shared" si="23"/>
        <v>0</v>
      </c>
      <c r="AQ181" s="57">
        <f t="shared" si="23"/>
        <v>0</v>
      </c>
      <c r="AR181" s="57">
        <f t="shared" si="23"/>
        <v>0</v>
      </c>
      <c r="AS181" s="57">
        <f t="shared" si="23"/>
        <v>0</v>
      </c>
      <c r="AT181" s="57">
        <f t="shared" si="23"/>
        <v>0</v>
      </c>
      <c r="AU181" s="57">
        <f t="shared" si="23"/>
        <v>0</v>
      </c>
      <c r="AV181" s="57">
        <f t="shared" si="23"/>
        <v>0</v>
      </c>
      <c r="AW181" s="57">
        <f t="shared" si="23"/>
        <v>0</v>
      </c>
      <c r="AX181" s="57">
        <f t="shared" si="23"/>
        <v>0</v>
      </c>
      <c r="AY181" s="57">
        <f t="shared" si="23"/>
        <v>0</v>
      </c>
      <c r="AZ181" s="57">
        <f t="shared" si="23"/>
        <v>0</v>
      </c>
      <c r="BA181" s="57">
        <f t="shared" si="23"/>
        <v>0</v>
      </c>
      <c r="BB181" s="57">
        <f t="shared" si="23"/>
        <v>0</v>
      </c>
      <c r="BC181" s="57">
        <f t="shared" si="23"/>
        <v>0</v>
      </c>
      <c r="BD181" s="57">
        <f t="shared" si="23"/>
        <v>0</v>
      </c>
      <c r="BE181" s="57">
        <f t="shared" si="23"/>
        <v>0</v>
      </c>
      <c r="BG181" s="3">
        <f t="shared" si="19"/>
        <v>0</v>
      </c>
    </row>
    <row r="182" spans="3:59" x14ac:dyDescent="0.3"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3:59" x14ac:dyDescent="0.3"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</sheetData>
  <sheetProtection algorithmName="SHA-512" hashValue="QjX3diUk9gBQQI1lF3+0iI6n5kt0sJwQtKTvidFV8IevLY9qlixDAaryEA7msfhvWODVpQxlMmcgU49jCIFDsw==" saltValue="9hfSAu6n5pFsm8v9EDWa8A==" spinCount="100000" sheet="1" formatCells="0" formatColumns="0" formatRows="0" insertColumns="0" insertRows="0"/>
  <phoneticPr fontId="3" type="noConversion"/>
  <conditionalFormatting sqref="C98">
    <cfRule type="expression" dxfId="13" priority="1">
      <formula>$C$97="SKAL IKKE FYLLES UT"</formula>
    </cfRule>
  </conditionalFormatting>
  <conditionalFormatting sqref="D97:BE98 C99:BE114">
    <cfRule type="expression" dxfId="12" priority="4">
      <formula>$C$97="SKAL IKKE FYLLES UT"</formula>
    </cfRule>
  </conditionalFormatting>
  <conditionalFormatting sqref="E125">
    <cfRule type="expression" dxfId="11" priority="3">
      <formula>$C$97="SKAL IKKE FYLLES UT"</formula>
    </cfRule>
  </conditionalFormatting>
  <conditionalFormatting sqref="E138">
    <cfRule type="expression" dxfId="10" priority="2">
      <formula>$C$97="SKAL IKKE FYLLES UT"</formula>
    </cfRule>
  </conditionalFormatting>
  <pageMargins left="0.7" right="0.7" top="0.75" bottom="0.75" header="0.3" footer="0.3"/>
  <pageSetup paperSize="9" orientation="portrait" r:id="rId1"/>
  <legacyDrawing r:id="rId2"/>
  <tableParts count="6">
    <tablePart r:id="rId3"/>
    <tablePart r:id="rId4"/>
    <tablePart r:id="rId5"/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2842B2B-0909-4233-B62D-4152AFEBA6EA}">
          <x14:formula1>
            <xm:f>'Lister (skjules)'!$C$3:$C$6</xm:f>
          </x14:formula1>
          <xm:sqref>E44:E94 E98:E113 E162:E178</xm:sqref>
        </x14:dataValidation>
        <x14:dataValidation type="list" allowBlank="1" showInputMessage="1" showErrorMessage="1" xr:uid="{1EB980EF-9F90-4785-858D-9DBBD8452649}">
          <x14:formula1>
            <xm:f>'Lister (skjules)'!$G$3:$G$4</xm:f>
          </x14:formula1>
          <xm:sqref>E6:E16 E126:E135</xm:sqref>
        </x14:dataValidation>
        <x14:dataValidation type="list" allowBlank="1" showInputMessage="1" showErrorMessage="1" xr:uid="{9B96EAA4-E40C-4699-A47A-68A867B7CAF1}">
          <x14:formula1>
            <xm:f>'Lister (skjules)'!$E$3:$E$8</xm:f>
          </x14:formula1>
          <xm:sqref>E20:E40 E139:E158</xm:sqref>
        </x14:dataValidation>
        <x14:dataValidation type="list" allowBlank="1" showInputMessage="1" showErrorMessage="1" xr:uid="{A4A0A937-D753-4C6B-BA11-6E9D95F27340}">
          <x14:formula1>
            <xm:f>'LES MEG'!$B$31:$B$38</xm:f>
          </x14:formula1>
          <xm:sqref>F44:F94 F98:F113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F285-7ED8-461A-89E3-43E4DA881228}">
  <sheetPr codeName="Sheet5"/>
  <dimension ref="C2:BD70"/>
  <sheetViews>
    <sheetView showGridLines="0" topLeftCell="B1" workbookViewId="0">
      <pane ySplit="3" topLeftCell="A4" activePane="bottomLeft" state="frozen"/>
      <selection pane="bottomLeft" activeCell="D16" sqref="D16"/>
    </sheetView>
  </sheetViews>
  <sheetFormatPr baseColWidth="10" defaultColWidth="11.44140625" defaultRowHeight="14.4" x14ac:dyDescent="0.3"/>
  <cols>
    <col min="3" max="3" width="47.6640625" bestFit="1" customWidth="1"/>
    <col min="4" max="4" width="61.44140625" bestFit="1" customWidth="1"/>
    <col min="7" max="56" width="12.5546875" customWidth="1"/>
  </cols>
  <sheetData>
    <row r="2" spans="3:56" x14ac:dyDescent="0.3">
      <c r="C2" t="s">
        <v>5</v>
      </c>
      <c r="G2">
        <f>'(1) Detaljerte budsjetter'!H1</f>
        <v>0</v>
      </c>
      <c r="H2">
        <f>'(1) Detaljerte budsjetter'!I1</f>
        <v>1</v>
      </c>
      <c r="I2">
        <f>'(1) Detaljerte budsjetter'!J1</f>
        <v>2</v>
      </c>
      <c r="J2">
        <f>'(1) Detaljerte budsjetter'!K1</f>
        <v>3</v>
      </c>
      <c r="K2">
        <f>'(1) Detaljerte budsjetter'!L1</f>
        <v>4</v>
      </c>
      <c r="L2">
        <f>'(1) Detaljerte budsjetter'!M1</f>
        <v>5</v>
      </c>
      <c r="M2">
        <f>'(1) Detaljerte budsjetter'!N1</f>
        <v>6</v>
      </c>
      <c r="N2">
        <f>'(1) Detaljerte budsjetter'!O1</f>
        <v>7</v>
      </c>
      <c r="O2">
        <f>'(1) Detaljerte budsjetter'!P1</f>
        <v>8</v>
      </c>
      <c r="P2">
        <f>'(1) Detaljerte budsjetter'!Q1</f>
        <v>9</v>
      </c>
      <c r="Q2">
        <f>'(1) Detaljerte budsjetter'!R1</f>
        <v>10</v>
      </c>
      <c r="R2">
        <f>'(1) Detaljerte budsjetter'!S1</f>
        <v>11</v>
      </c>
      <c r="S2">
        <f>'(1) Detaljerte budsjetter'!T1</f>
        <v>12</v>
      </c>
      <c r="T2">
        <f>'(1) Detaljerte budsjetter'!U1</f>
        <v>13</v>
      </c>
      <c r="U2">
        <f>'(1) Detaljerte budsjetter'!V1</f>
        <v>14</v>
      </c>
      <c r="V2">
        <f>'(1) Detaljerte budsjetter'!W1</f>
        <v>15</v>
      </c>
      <c r="W2">
        <f>'(1) Detaljerte budsjetter'!X1</f>
        <v>16</v>
      </c>
      <c r="X2">
        <f>'(1) Detaljerte budsjetter'!Y1</f>
        <v>17</v>
      </c>
      <c r="Y2">
        <f>'(1) Detaljerte budsjetter'!Z1</f>
        <v>18</v>
      </c>
      <c r="Z2">
        <f>'(1) Detaljerte budsjetter'!AA1</f>
        <v>19</v>
      </c>
      <c r="AA2">
        <f>'(1) Detaljerte budsjetter'!AB1</f>
        <v>20</v>
      </c>
      <c r="AB2">
        <f>'(1) Detaljerte budsjetter'!AC1</f>
        <v>21</v>
      </c>
      <c r="AC2">
        <f>'(1) Detaljerte budsjetter'!AD1</f>
        <v>22</v>
      </c>
      <c r="AD2">
        <f>'(1) Detaljerte budsjetter'!AE1</f>
        <v>23</v>
      </c>
      <c r="AE2">
        <f>'(1) Detaljerte budsjetter'!AF1</f>
        <v>24</v>
      </c>
      <c r="AF2">
        <f>'(1) Detaljerte budsjetter'!AG1</f>
        <v>25</v>
      </c>
      <c r="AG2">
        <f>'(1) Detaljerte budsjetter'!AH1</f>
        <v>26</v>
      </c>
      <c r="AH2">
        <f>'(1) Detaljerte budsjetter'!AI1</f>
        <v>27</v>
      </c>
      <c r="AI2">
        <f>'(1) Detaljerte budsjetter'!AJ1</f>
        <v>28</v>
      </c>
      <c r="AJ2">
        <f>'(1) Detaljerte budsjetter'!AK1</f>
        <v>29</v>
      </c>
      <c r="AK2">
        <f>'(1) Detaljerte budsjetter'!AL1</f>
        <v>30</v>
      </c>
      <c r="AL2">
        <f>'(1) Detaljerte budsjetter'!AM1</f>
        <v>31</v>
      </c>
      <c r="AM2">
        <f>'(1) Detaljerte budsjetter'!AN1</f>
        <v>32</v>
      </c>
      <c r="AN2">
        <f>'(1) Detaljerte budsjetter'!AO1</f>
        <v>33</v>
      </c>
      <c r="AO2">
        <f>'(1) Detaljerte budsjetter'!AP1</f>
        <v>34</v>
      </c>
      <c r="AP2">
        <f>'(1) Detaljerte budsjetter'!AQ1</f>
        <v>35</v>
      </c>
      <c r="AQ2">
        <f>'(1) Detaljerte budsjetter'!AR1</f>
        <v>36</v>
      </c>
      <c r="AR2">
        <f>'(1) Detaljerte budsjetter'!AS1</f>
        <v>37</v>
      </c>
      <c r="AS2">
        <f>'(1) Detaljerte budsjetter'!AT1</f>
        <v>38</v>
      </c>
      <c r="AT2">
        <f>'(1) Detaljerte budsjetter'!AU1</f>
        <v>39</v>
      </c>
      <c r="AU2">
        <f>'(1) Detaljerte budsjetter'!AV1</f>
        <v>40</v>
      </c>
      <c r="AV2">
        <f>'(1) Detaljerte budsjetter'!AW1</f>
        <v>41</v>
      </c>
      <c r="AW2">
        <f>'(1) Detaljerte budsjetter'!AX1</f>
        <v>42</v>
      </c>
      <c r="AX2">
        <f>'(1) Detaljerte budsjetter'!AY1</f>
        <v>43</v>
      </c>
      <c r="AY2">
        <f>'(1) Detaljerte budsjetter'!AZ1</f>
        <v>44</v>
      </c>
      <c r="AZ2">
        <f>'(1) Detaljerte budsjetter'!BA1</f>
        <v>45</v>
      </c>
      <c r="BA2">
        <f>'(1) Detaljerte budsjetter'!BB1</f>
        <v>46</v>
      </c>
      <c r="BB2">
        <f>'(1) Detaljerte budsjetter'!BC1</f>
        <v>47</v>
      </c>
      <c r="BC2">
        <f>'(1) Detaljerte budsjetter'!BD1</f>
        <v>48</v>
      </c>
      <c r="BD2">
        <f>'(1) Detaljerte budsjetter'!BE1</f>
        <v>49</v>
      </c>
    </row>
    <row r="3" spans="3:56" x14ac:dyDescent="0.3">
      <c r="C3" s="1" t="s">
        <v>118</v>
      </c>
      <c r="D3" s="1"/>
      <c r="E3" s="1"/>
      <c r="F3" s="1"/>
      <c r="G3" s="1">
        <f>'(1) Detaljerte budsjetter'!H2</f>
        <v>0</v>
      </c>
      <c r="H3" s="1">
        <f>'(1) Detaljerte budsjetter'!I2</f>
        <v>1</v>
      </c>
      <c r="I3" s="1">
        <f>'(1) Detaljerte budsjetter'!J2</f>
        <v>2</v>
      </c>
      <c r="J3" s="1">
        <f>'(1) Detaljerte budsjetter'!K2</f>
        <v>3</v>
      </c>
      <c r="K3" s="1">
        <f>'(1) Detaljerte budsjetter'!L2</f>
        <v>4</v>
      </c>
      <c r="L3" s="1">
        <f>'(1) Detaljerte budsjetter'!M2</f>
        <v>5</v>
      </c>
      <c r="M3" s="1">
        <f>'(1) Detaljerte budsjetter'!N2</f>
        <v>6</v>
      </c>
      <c r="N3" s="1">
        <f>'(1) Detaljerte budsjetter'!O2</f>
        <v>7</v>
      </c>
      <c r="O3" s="1">
        <f>'(1) Detaljerte budsjetter'!P2</f>
        <v>8</v>
      </c>
      <c r="P3" s="1">
        <f>'(1) Detaljerte budsjetter'!Q2</f>
        <v>9</v>
      </c>
      <c r="Q3" s="1">
        <f>'(1) Detaljerte budsjetter'!R2</f>
        <v>10</v>
      </c>
      <c r="R3" s="1">
        <f>'(1) Detaljerte budsjetter'!S2</f>
        <v>11</v>
      </c>
      <c r="S3" s="1">
        <f>'(1) Detaljerte budsjetter'!T2</f>
        <v>12</v>
      </c>
      <c r="T3" s="1">
        <f>'(1) Detaljerte budsjetter'!U2</f>
        <v>13</v>
      </c>
      <c r="U3" s="1">
        <f>'(1) Detaljerte budsjetter'!V2</f>
        <v>14</v>
      </c>
      <c r="V3" s="1">
        <f>'(1) Detaljerte budsjetter'!W2</f>
        <v>15</v>
      </c>
      <c r="W3" s="1">
        <f>'(1) Detaljerte budsjetter'!X2</f>
        <v>16</v>
      </c>
      <c r="X3" s="1">
        <f>'(1) Detaljerte budsjetter'!Y2</f>
        <v>17</v>
      </c>
      <c r="Y3" s="1">
        <f>'(1) Detaljerte budsjetter'!Z2</f>
        <v>18</v>
      </c>
      <c r="Z3" s="1">
        <f>'(1) Detaljerte budsjetter'!AA2</f>
        <v>19</v>
      </c>
      <c r="AA3" s="1">
        <f>'(1) Detaljerte budsjetter'!AB2</f>
        <v>20</v>
      </c>
      <c r="AB3" s="1">
        <f>'(1) Detaljerte budsjetter'!AC2</f>
        <v>21</v>
      </c>
      <c r="AC3" s="1">
        <f>'(1) Detaljerte budsjetter'!AD2</f>
        <v>22</v>
      </c>
      <c r="AD3" s="1">
        <f>'(1) Detaljerte budsjetter'!AE2</f>
        <v>23</v>
      </c>
      <c r="AE3" s="1">
        <f>'(1) Detaljerte budsjetter'!AF2</f>
        <v>24</v>
      </c>
      <c r="AF3" s="1">
        <f>'(1) Detaljerte budsjetter'!AG2</f>
        <v>25</v>
      </c>
      <c r="AG3" s="1">
        <f>'(1) Detaljerte budsjetter'!AH2</f>
        <v>26</v>
      </c>
      <c r="AH3" s="1">
        <f>'(1) Detaljerte budsjetter'!AI2</f>
        <v>27</v>
      </c>
      <c r="AI3" s="1">
        <f>'(1) Detaljerte budsjetter'!AJ2</f>
        <v>28</v>
      </c>
      <c r="AJ3" s="1">
        <f>'(1) Detaljerte budsjetter'!AK2</f>
        <v>29</v>
      </c>
      <c r="AK3" s="1">
        <f>'(1) Detaljerte budsjetter'!AL2</f>
        <v>30</v>
      </c>
      <c r="AL3" s="1">
        <f>'(1) Detaljerte budsjetter'!AM2</f>
        <v>31</v>
      </c>
      <c r="AM3" s="1">
        <f>'(1) Detaljerte budsjetter'!AN2</f>
        <v>32</v>
      </c>
      <c r="AN3" s="1">
        <f>'(1) Detaljerte budsjetter'!AO2</f>
        <v>33</v>
      </c>
      <c r="AO3" s="1">
        <f>'(1) Detaljerte budsjetter'!AP2</f>
        <v>34</v>
      </c>
      <c r="AP3" s="1">
        <f>'(1) Detaljerte budsjetter'!AQ2</f>
        <v>35</v>
      </c>
      <c r="AQ3" s="1">
        <f>'(1) Detaljerte budsjetter'!AR2</f>
        <v>36</v>
      </c>
      <c r="AR3" s="1">
        <f>'(1) Detaljerte budsjetter'!AS2</f>
        <v>37</v>
      </c>
      <c r="AS3" s="1">
        <f>'(1) Detaljerte budsjetter'!AT2</f>
        <v>38</v>
      </c>
      <c r="AT3" s="1">
        <f>'(1) Detaljerte budsjetter'!AU2</f>
        <v>39</v>
      </c>
      <c r="AU3" s="1">
        <f>'(1) Detaljerte budsjetter'!AV2</f>
        <v>40</v>
      </c>
      <c r="AV3" s="1">
        <f>'(1) Detaljerte budsjetter'!AW2</f>
        <v>41</v>
      </c>
      <c r="AW3" s="1">
        <f>'(1) Detaljerte budsjetter'!AX2</f>
        <v>42</v>
      </c>
      <c r="AX3" s="1">
        <f>'(1) Detaljerte budsjetter'!AY2</f>
        <v>43</v>
      </c>
      <c r="AY3" s="1">
        <f>'(1) Detaljerte budsjetter'!AZ2</f>
        <v>44</v>
      </c>
      <c r="AZ3" s="1">
        <f>'(1) Detaljerte budsjetter'!BA2</f>
        <v>45</v>
      </c>
      <c r="BA3" s="1">
        <f>'(1) Detaljerte budsjetter'!BB2</f>
        <v>46</v>
      </c>
      <c r="BB3" s="1">
        <f>'(1) Detaljerte budsjetter'!BC2</f>
        <v>47</v>
      </c>
      <c r="BC3" s="1">
        <f>'(1) Detaljerte budsjetter'!BD2</f>
        <v>48</v>
      </c>
      <c r="BD3" s="1">
        <f>'(1) Detaljerte budsjetter'!BE2</f>
        <v>49</v>
      </c>
    </row>
    <row r="5" spans="3:56" ht="18" x14ac:dyDescent="0.35">
      <c r="C5" s="180" t="s">
        <v>119</v>
      </c>
      <c r="D5" s="181"/>
      <c r="E5" s="181"/>
      <c r="F5" s="181"/>
      <c r="G5" s="182" t="str">
        <f>'(1) Detaljerte budsjetter'!H3</f>
        <v/>
      </c>
      <c r="H5" s="182" t="str">
        <f>'(1) Detaljerte budsjetter'!I3</f>
        <v/>
      </c>
      <c r="I5" s="182" t="str">
        <f>'(1) Detaljerte budsjetter'!J3</f>
        <v/>
      </c>
      <c r="J5" s="182" t="str">
        <f>'(1) Detaljerte budsjetter'!K3</f>
        <v/>
      </c>
      <c r="K5" s="182" t="str">
        <f>'(1) Detaljerte budsjetter'!L3</f>
        <v/>
      </c>
      <c r="L5" s="182" t="str">
        <f>'(1) Detaljerte budsjetter'!M3</f>
        <v/>
      </c>
      <c r="M5" s="182" t="str">
        <f>'(1) Detaljerte budsjetter'!N3</f>
        <v/>
      </c>
      <c r="N5" s="182" t="str">
        <f>'(1) Detaljerte budsjetter'!O3</f>
        <v/>
      </c>
      <c r="O5" s="182" t="str">
        <f>'(1) Detaljerte budsjetter'!P3</f>
        <v/>
      </c>
      <c r="P5" s="182" t="str">
        <f>'(1) Detaljerte budsjetter'!Q3</f>
        <v/>
      </c>
      <c r="Q5" s="182" t="str">
        <f>'(1) Detaljerte budsjetter'!R3</f>
        <v/>
      </c>
      <c r="R5" s="182" t="str">
        <f>'(1) Detaljerte budsjetter'!S3</f>
        <v/>
      </c>
      <c r="S5" s="182" t="str">
        <f>'(1) Detaljerte budsjetter'!T3</f>
        <v/>
      </c>
      <c r="T5" s="182" t="str">
        <f>'(1) Detaljerte budsjetter'!U3</f>
        <v/>
      </c>
      <c r="U5" s="182" t="str">
        <f>'(1) Detaljerte budsjetter'!V3</f>
        <v/>
      </c>
      <c r="V5" s="182" t="str">
        <f>'(1) Detaljerte budsjetter'!W3</f>
        <v/>
      </c>
      <c r="W5" s="182" t="str">
        <f>'(1) Detaljerte budsjetter'!X3</f>
        <v/>
      </c>
      <c r="X5" s="182" t="str">
        <f>'(1) Detaljerte budsjetter'!Y3</f>
        <v/>
      </c>
      <c r="Y5" s="182" t="str">
        <f>'(1) Detaljerte budsjetter'!Z3</f>
        <v/>
      </c>
      <c r="Z5" s="182" t="str">
        <f>'(1) Detaljerte budsjetter'!AA3</f>
        <v/>
      </c>
      <c r="AA5" s="182" t="str">
        <f>'(1) Detaljerte budsjetter'!AB3</f>
        <v/>
      </c>
      <c r="AB5" s="182" t="str">
        <f>'(1) Detaljerte budsjetter'!AC3</f>
        <v/>
      </c>
      <c r="AC5" s="182" t="str">
        <f>'(1) Detaljerte budsjetter'!AD3</f>
        <v/>
      </c>
      <c r="AD5" s="182" t="str">
        <f>'(1) Detaljerte budsjetter'!AE3</f>
        <v/>
      </c>
      <c r="AE5" s="182" t="str">
        <f>'(1) Detaljerte budsjetter'!AF3</f>
        <v/>
      </c>
      <c r="AF5" s="182" t="str">
        <f>'(1) Detaljerte budsjetter'!AG3</f>
        <v/>
      </c>
      <c r="AG5" s="182" t="str">
        <f>'(1) Detaljerte budsjetter'!AH3</f>
        <v/>
      </c>
      <c r="AH5" s="182" t="str">
        <f>'(1) Detaljerte budsjetter'!AI3</f>
        <v/>
      </c>
      <c r="AI5" s="182" t="str">
        <f>'(1) Detaljerte budsjetter'!AJ3</f>
        <v/>
      </c>
      <c r="AJ5" s="182" t="str">
        <f>'(1) Detaljerte budsjetter'!AK3</f>
        <v/>
      </c>
      <c r="AK5" s="182" t="str">
        <f>'(1) Detaljerte budsjetter'!AL3</f>
        <v/>
      </c>
      <c r="AL5" s="182" t="str">
        <f>'(1) Detaljerte budsjetter'!AM3</f>
        <v/>
      </c>
      <c r="AM5" s="182" t="str">
        <f>'(1) Detaljerte budsjetter'!AN3</f>
        <v/>
      </c>
      <c r="AN5" s="182" t="str">
        <f>'(1) Detaljerte budsjetter'!AO3</f>
        <v/>
      </c>
      <c r="AO5" s="182" t="str">
        <f>'(1) Detaljerte budsjetter'!AP3</f>
        <v/>
      </c>
      <c r="AP5" s="182" t="str">
        <f>'(1) Detaljerte budsjetter'!AQ3</f>
        <v/>
      </c>
      <c r="AQ5" s="182" t="str">
        <f>'(1) Detaljerte budsjetter'!AR3</f>
        <v/>
      </c>
      <c r="AR5" s="182" t="str">
        <f>'(1) Detaljerte budsjetter'!AS3</f>
        <v/>
      </c>
      <c r="AS5" s="182" t="str">
        <f>'(1) Detaljerte budsjetter'!AT3</f>
        <v/>
      </c>
      <c r="AT5" s="182" t="str">
        <f>'(1) Detaljerte budsjetter'!AU3</f>
        <v/>
      </c>
      <c r="AU5" s="182" t="str">
        <f>'(1) Detaljerte budsjetter'!AV3</f>
        <v/>
      </c>
      <c r="AV5" s="182" t="str">
        <f>'(1) Detaljerte budsjetter'!AW3</f>
        <v/>
      </c>
      <c r="AW5" s="182" t="str">
        <f>'(1) Detaljerte budsjetter'!AX3</f>
        <v/>
      </c>
      <c r="AX5" s="182" t="str">
        <f>'(1) Detaljerte budsjetter'!AY3</f>
        <v/>
      </c>
      <c r="AY5" s="182" t="str">
        <f>'(1) Detaljerte budsjetter'!AZ3</f>
        <v/>
      </c>
      <c r="AZ5" s="182" t="str">
        <f>'(1) Detaljerte budsjetter'!BA3</f>
        <v/>
      </c>
      <c r="BA5" s="182" t="str">
        <f>'(1) Detaljerte budsjetter'!BB3</f>
        <v/>
      </c>
      <c r="BB5" s="182" t="str">
        <f>'(1) Detaljerte budsjetter'!BC3</f>
        <v/>
      </c>
      <c r="BC5" s="182" t="str">
        <f>'(1) Detaljerte budsjetter'!BD3</f>
        <v/>
      </c>
      <c r="BD5" s="182" t="str">
        <f>'(1) Detaljerte budsjetter'!BE3</f>
        <v/>
      </c>
    </row>
    <row r="6" spans="3:56" x14ac:dyDescent="0.3">
      <c r="C6" t="s">
        <v>120</v>
      </c>
    </row>
    <row r="7" spans="3:56" x14ac:dyDescent="0.3">
      <c r="C7" t="s">
        <v>121</v>
      </c>
    </row>
    <row r="9" spans="3:56" x14ac:dyDescent="0.3">
      <c r="C9" s="1" t="s">
        <v>122</v>
      </c>
      <c r="D9" s="1" t="s">
        <v>123</v>
      </c>
      <c r="E9" s="1"/>
      <c r="F9" s="1"/>
      <c r="G9" s="1" t="s">
        <v>124</v>
      </c>
    </row>
    <row r="10" spans="3:56" x14ac:dyDescent="0.3">
      <c r="C10" s="26" t="s">
        <v>125</v>
      </c>
      <c r="D10" s="79" t="s">
        <v>126</v>
      </c>
      <c r="E10" s="80"/>
      <c r="F10" s="81"/>
      <c r="G10" s="82" t="str">
        <f>VLOOKUP($C$10,'Forutsetninger ENOVA (skjules)'!$K$1:$CJ$5,MATCH('(1) Detaljerte budsjetter'!H1,'Forutsetninger ENOVA (skjules)'!$K$1:$CJ$1))</f>
        <v>(1) Kvotepliktig utslipp (unntatt petroleum og innsatsfordelingen)</v>
      </c>
      <c r="H10" s="82" t="str">
        <f>VLOOKUP($C$10,'Forutsetninger ENOVA (skjules)'!$K$1:$CJ$6,MATCH('(1) Detaljerte budsjetter'!I1,'Forutsetninger ENOVA (skjules)'!$K$1:$CJ$1))</f>
        <v>(1) Kvotepliktig utslipp (unntatt petroleum og innsatsfordelingen)</v>
      </c>
      <c r="I10" s="82" t="str">
        <f>VLOOKUP($C$10,'Forutsetninger ENOVA (skjules)'!$K$1:$CJ$6,MATCH('(1) Detaljerte budsjetter'!J1,'Forutsetninger ENOVA (skjules)'!$K$1:$CJ$1))</f>
        <v>(1) Kvotepliktig utslipp (unntatt petroleum og innsatsfordelingen)</v>
      </c>
      <c r="J10" s="82" t="str">
        <f>VLOOKUP($C$10,'Forutsetninger ENOVA (skjules)'!$K$1:$CJ$6,MATCH('(1) Detaljerte budsjetter'!K1,'Forutsetninger ENOVA (skjules)'!$K$1:$CJ$1))</f>
        <v>(1) Kvotepliktig utslipp (unntatt petroleum og innsatsfordelingen)</v>
      </c>
      <c r="K10" s="82" t="str">
        <f>VLOOKUP($C$10,'Forutsetninger ENOVA (skjules)'!$K$1:$CJ$6,MATCH('(1) Detaljerte budsjetter'!L1,'Forutsetninger ENOVA (skjules)'!$K$1:$CJ$1))</f>
        <v>(1) Kvotepliktig utslipp (unntatt petroleum og innsatsfordelingen)</v>
      </c>
      <c r="L10" s="82" t="str">
        <f>VLOOKUP($C$10,'Forutsetninger ENOVA (skjules)'!$K$1:$CJ$6,MATCH('(1) Detaljerte budsjetter'!M1,'Forutsetninger ENOVA (skjules)'!$K$1:$CJ$1))</f>
        <v>(1) Kvotepliktig utslipp (unntatt petroleum og innsatsfordelingen)</v>
      </c>
      <c r="M10" s="82" t="str">
        <f>VLOOKUP($C$10,'Forutsetninger ENOVA (skjules)'!$K$1:$CJ$6,MATCH('(1) Detaljerte budsjetter'!N1,'Forutsetninger ENOVA (skjules)'!$K$1:$CJ$1))</f>
        <v>(1) Kvotepliktig utslipp (unntatt petroleum og innsatsfordelingen)</v>
      </c>
      <c r="N10" s="82" t="str">
        <f>VLOOKUP($C$10,'Forutsetninger ENOVA (skjules)'!$K$1:$CJ$6,MATCH('(1) Detaljerte budsjetter'!O1,'Forutsetninger ENOVA (skjules)'!$K$1:$CJ$1))</f>
        <v>(1) Kvotepliktig utslipp (unntatt petroleum og innsatsfordelingen)</v>
      </c>
      <c r="O10" s="82" t="str">
        <f>VLOOKUP($C$10,'Forutsetninger ENOVA (skjules)'!$K$1:$CJ$6,MATCH('(1) Detaljerte budsjetter'!P1,'Forutsetninger ENOVA (skjules)'!$K$1:$CJ$1))</f>
        <v>(1) Kvotepliktig utslipp (unntatt petroleum og innsatsfordelingen)</v>
      </c>
      <c r="P10" s="82" t="str">
        <f>VLOOKUP($C$10,'Forutsetninger ENOVA (skjules)'!$K$1:$CJ$6,MATCH('(1) Detaljerte budsjetter'!Q1,'Forutsetninger ENOVA (skjules)'!$K$1:$CJ$1))</f>
        <v>(1) Kvotepliktig utslipp (unntatt petroleum og innsatsfordelingen)</v>
      </c>
      <c r="Q10" s="82" t="str">
        <f>VLOOKUP($C$10,'Forutsetninger ENOVA (skjules)'!$K$1:$CJ$6,MATCH('(1) Detaljerte budsjetter'!R1,'Forutsetninger ENOVA (skjules)'!$K$1:$CJ$1))</f>
        <v>(1) Kvotepliktig utslipp (unntatt petroleum og innsatsfordelingen)</v>
      </c>
      <c r="R10" s="82" t="str">
        <f>VLOOKUP($C$10,'Forutsetninger ENOVA (skjules)'!$K$1:$CJ$6,MATCH('(1) Detaljerte budsjetter'!S1,'Forutsetninger ENOVA (skjules)'!$K$1:$CJ$1))</f>
        <v>(1) Kvotepliktig utslipp (unntatt petroleum og innsatsfordelingen)</v>
      </c>
      <c r="S10" s="82" t="str">
        <f>VLOOKUP($C$10,'Forutsetninger ENOVA (skjules)'!$K$1:$CJ$6,MATCH('(1) Detaljerte budsjetter'!T1,'Forutsetninger ENOVA (skjules)'!$K$1:$CJ$1))</f>
        <v>(1) Kvotepliktig utslipp (unntatt petroleum og innsatsfordelingen)</v>
      </c>
      <c r="T10" s="82" t="str">
        <f>VLOOKUP($C$10,'Forutsetninger ENOVA (skjules)'!$K$1:$CJ$6,MATCH('(1) Detaljerte budsjetter'!U1,'Forutsetninger ENOVA (skjules)'!$K$1:$CJ$1))</f>
        <v>(1) Kvotepliktig utslipp (unntatt petroleum og innsatsfordelingen)</v>
      </c>
      <c r="U10" s="82" t="str">
        <f>VLOOKUP($C$10,'Forutsetninger ENOVA (skjules)'!$K$1:$CJ$6,MATCH('(1) Detaljerte budsjetter'!V1,'Forutsetninger ENOVA (skjules)'!$K$1:$CJ$1))</f>
        <v>(1) Kvotepliktig utslipp (unntatt petroleum og innsatsfordelingen)</v>
      </c>
      <c r="V10" s="82" t="str">
        <f>VLOOKUP($C$10,'Forutsetninger ENOVA (skjules)'!$K$1:$CJ$6,MATCH('(1) Detaljerte budsjetter'!W1,'Forutsetninger ENOVA (skjules)'!$K$1:$CJ$1))</f>
        <v>(1) Kvotepliktig utslipp (unntatt petroleum og innsatsfordelingen)</v>
      </c>
      <c r="W10" s="82" t="str">
        <f>VLOOKUP($C$10,'Forutsetninger ENOVA (skjules)'!$K$1:$CJ$6,MATCH('(1) Detaljerte budsjetter'!X1,'Forutsetninger ENOVA (skjules)'!$K$1:$CJ$1))</f>
        <v>(1) Kvotepliktig utslipp (unntatt petroleum og innsatsfordelingen)</v>
      </c>
      <c r="X10" s="82" t="str">
        <f>VLOOKUP($C$10,'Forutsetninger ENOVA (skjules)'!$K$1:$CJ$6,MATCH('(1) Detaljerte budsjetter'!Y1,'Forutsetninger ENOVA (skjules)'!$K$1:$CJ$1))</f>
        <v>(1) Kvotepliktig utslipp (unntatt petroleum og innsatsfordelingen)</v>
      </c>
      <c r="Y10" s="82" t="str">
        <f>VLOOKUP($C$10,'Forutsetninger ENOVA (skjules)'!$K$1:$CJ$6,MATCH('(1) Detaljerte budsjetter'!Z1,'Forutsetninger ENOVA (skjules)'!$K$1:$CJ$1))</f>
        <v>(1) Kvotepliktig utslipp (unntatt petroleum og innsatsfordelingen)</v>
      </c>
      <c r="Z10" s="82" t="str">
        <f>VLOOKUP($C$10,'Forutsetninger ENOVA (skjules)'!$K$1:$CJ$6,MATCH('(1) Detaljerte budsjetter'!AA1,'Forutsetninger ENOVA (skjules)'!$K$1:$CJ$1))</f>
        <v>(1) Kvotepliktig utslipp (unntatt petroleum og innsatsfordelingen)</v>
      </c>
      <c r="AA10" s="82" t="str">
        <f>VLOOKUP($C$10,'Forutsetninger ENOVA (skjules)'!$K$1:$CJ$6,MATCH('(1) Detaljerte budsjetter'!AB1,'Forutsetninger ENOVA (skjules)'!$K$1:$CJ$1))</f>
        <v>(1) Kvotepliktig utslipp (unntatt petroleum og innsatsfordelingen)</v>
      </c>
      <c r="AB10" s="82" t="str">
        <f>VLOOKUP($C$10,'Forutsetninger ENOVA (skjules)'!$K$1:$CJ$6,MATCH('(1) Detaljerte budsjetter'!AC1,'Forutsetninger ENOVA (skjules)'!$K$1:$CJ$1))</f>
        <v>(1) Kvotepliktig utslipp (unntatt petroleum og innsatsfordelingen)</v>
      </c>
      <c r="AC10" s="82" t="str">
        <f>VLOOKUP($C$10,'Forutsetninger ENOVA (skjules)'!$K$1:$CJ$6,MATCH('(1) Detaljerte budsjetter'!AD1,'Forutsetninger ENOVA (skjules)'!$K$1:$CJ$1))</f>
        <v>(1) Kvotepliktig utslipp (unntatt petroleum og innsatsfordelingen)</v>
      </c>
      <c r="AD10" s="82" t="str">
        <f>VLOOKUP($C$10,'Forutsetninger ENOVA (skjules)'!$K$1:$CJ$6,MATCH('(1) Detaljerte budsjetter'!AE1,'Forutsetninger ENOVA (skjules)'!$K$1:$CJ$1))</f>
        <v>(1) Kvotepliktig utslipp (unntatt petroleum og innsatsfordelingen)</v>
      </c>
      <c r="AE10" s="82" t="str">
        <f>VLOOKUP($C$10,'Forutsetninger ENOVA (skjules)'!$K$1:$CJ$6,MATCH('(1) Detaljerte budsjetter'!AF1,'Forutsetninger ENOVA (skjules)'!$K$1:$CJ$1))</f>
        <v>(1) Kvotepliktig utslipp (unntatt petroleum og innsatsfordelingen)</v>
      </c>
      <c r="AF10" s="82" t="str">
        <f>VLOOKUP($C$10,'Forutsetninger ENOVA (skjules)'!$K$1:$CJ$6,MATCH('(1) Detaljerte budsjetter'!AG1,'Forutsetninger ENOVA (skjules)'!$K$1:$CJ$1))</f>
        <v>(1) Kvotepliktig utslipp (unntatt petroleum og innsatsfordelingen)</v>
      </c>
      <c r="AG10" s="82" t="str">
        <f>VLOOKUP($C$10,'Forutsetninger ENOVA (skjules)'!$K$1:$CJ$6,MATCH('(1) Detaljerte budsjetter'!AH1,'Forutsetninger ENOVA (skjules)'!$K$1:$CJ$1))</f>
        <v>(1) Kvotepliktig utslipp (unntatt petroleum og innsatsfordelingen)</v>
      </c>
      <c r="AH10" s="82" t="str">
        <f>VLOOKUP($C$10,'Forutsetninger ENOVA (skjules)'!$K$1:$CJ$6,MATCH('(1) Detaljerte budsjetter'!AI1,'Forutsetninger ENOVA (skjules)'!$K$1:$CJ$1))</f>
        <v>(1) Kvotepliktig utslipp (unntatt petroleum og innsatsfordelingen)</v>
      </c>
      <c r="AI10" s="82" t="str">
        <f>VLOOKUP($C$10,'Forutsetninger ENOVA (skjules)'!$K$1:$CJ$6,MATCH('(1) Detaljerte budsjetter'!AJ1,'Forutsetninger ENOVA (skjules)'!$K$1:$CJ$1))</f>
        <v>(1) Kvotepliktig utslipp (unntatt petroleum og innsatsfordelingen)</v>
      </c>
      <c r="AJ10" s="82" t="str">
        <f>VLOOKUP($C$10,'Forutsetninger ENOVA (skjules)'!$K$1:$CJ$6,MATCH('(1) Detaljerte budsjetter'!AK1,'Forutsetninger ENOVA (skjules)'!$K$1:$CJ$1))</f>
        <v>(1) Kvotepliktig utslipp (unntatt petroleum og innsatsfordelingen)</v>
      </c>
      <c r="AK10" s="82" t="str">
        <f>VLOOKUP($C$10,'Forutsetninger ENOVA (skjules)'!$K$1:$CJ$6,MATCH('(1) Detaljerte budsjetter'!AL1,'Forutsetninger ENOVA (skjules)'!$K$1:$CJ$1))</f>
        <v>(1) Kvotepliktig utslipp (unntatt petroleum og innsatsfordelingen)</v>
      </c>
      <c r="AL10" s="82" t="str">
        <f>VLOOKUP($C$10,'Forutsetninger ENOVA (skjules)'!$K$1:$CJ$6,MATCH('(1) Detaljerte budsjetter'!AM1,'Forutsetninger ENOVA (skjules)'!$K$1:$CJ$1))</f>
        <v>(1) Kvotepliktig utslipp (unntatt petroleum og innsatsfordelingen)</v>
      </c>
      <c r="AM10" s="82" t="str">
        <f>VLOOKUP($C$10,'Forutsetninger ENOVA (skjules)'!$K$1:$CJ$6,MATCH('(1) Detaljerte budsjetter'!AN1,'Forutsetninger ENOVA (skjules)'!$K$1:$CJ$1))</f>
        <v>(1) Kvotepliktig utslipp (unntatt petroleum og innsatsfordelingen)</v>
      </c>
      <c r="AN10" s="82" t="str">
        <f>VLOOKUP($C$10,'Forutsetninger ENOVA (skjules)'!$K$1:$CJ$6,MATCH('(1) Detaljerte budsjetter'!AO1,'Forutsetninger ENOVA (skjules)'!$K$1:$CJ$1))</f>
        <v>(1) Kvotepliktig utslipp (unntatt petroleum og innsatsfordelingen)</v>
      </c>
      <c r="AO10" s="82" t="str">
        <f>VLOOKUP($C$10,'Forutsetninger ENOVA (skjules)'!$K$1:$CJ$6,MATCH('(1) Detaljerte budsjetter'!AP1,'Forutsetninger ENOVA (skjules)'!$K$1:$CJ$1))</f>
        <v>(1) Kvotepliktig utslipp (unntatt petroleum og innsatsfordelingen)</v>
      </c>
      <c r="AP10" s="82" t="str">
        <f>VLOOKUP($C$10,'Forutsetninger ENOVA (skjules)'!$K$1:$CJ$6,MATCH('(1) Detaljerte budsjetter'!AQ1,'Forutsetninger ENOVA (skjules)'!$K$1:$CJ$1))</f>
        <v>(1) Kvotepliktig utslipp (unntatt petroleum og innsatsfordelingen)</v>
      </c>
      <c r="AQ10" s="82" t="str">
        <f>VLOOKUP($C$10,'Forutsetninger ENOVA (skjules)'!$K$1:$CJ$6,MATCH('(1) Detaljerte budsjetter'!AR1,'Forutsetninger ENOVA (skjules)'!$K$1:$CJ$1))</f>
        <v>(1) Kvotepliktig utslipp (unntatt petroleum og innsatsfordelingen)</v>
      </c>
      <c r="AR10" s="82" t="str">
        <f>VLOOKUP($C$10,'Forutsetninger ENOVA (skjules)'!$K$1:$CJ$6,MATCH('(1) Detaljerte budsjetter'!AS1,'Forutsetninger ENOVA (skjules)'!$K$1:$CJ$1))</f>
        <v>(1) Kvotepliktig utslipp (unntatt petroleum og innsatsfordelingen)</v>
      </c>
      <c r="AS10" s="82" t="str">
        <f>VLOOKUP($C$10,'Forutsetninger ENOVA (skjules)'!$K$1:$CJ$6,MATCH('(1) Detaljerte budsjetter'!AT1,'Forutsetninger ENOVA (skjules)'!$K$1:$CJ$1))</f>
        <v>(1) Kvotepliktig utslipp (unntatt petroleum og innsatsfordelingen)</v>
      </c>
      <c r="AT10" s="82" t="str">
        <f>VLOOKUP($C$10,'Forutsetninger ENOVA (skjules)'!$K$1:$CJ$6,MATCH('(1) Detaljerte budsjetter'!AU1,'Forutsetninger ENOVA (skjules)'!$K$1:$CJ$1))</f>
        <v>(1) Kvotepliktig utslipp (unntatt petroleum og innsatsfordelingen)</v>
      </c>
      <c r="AU10" s="82" t="str">
        <f>VLOOKUP($C$10,'Forutsetninger ENOVA (skjules)'!$K$1:$CJ$6,MATCH('(1) Detaljerte budsjetter'!AV1,'Forutsetninger ENOVA (skjules)'!$K$1:$CJ$1))</f>
        <v>(1) Kvotepliktig utslipp (unntatt petroleum og innsatsfordelingen)</v>
      </c>
      <c r="AV10" s="82" t="str">
        <f>VLOOKUP($C$10,'Forutsetninger ENOVA (skjules)'!$K$1:$CJ$6,MATCH('(1) Detaljerte budsjetter'!AW1,'Forutsetninger ENOVA (skjules)'!$K$1:$CJ$1))</f>
        <v>(1) Kvotepliktig utslipp (unntatt petroleum og innsatsfordelingen)</v>
      </c>
      <c r="AW10" s="82" t="str">
        <f>VLOOKUP($C$10,'Forutsetninger ENOVA (skjules)'!$K$1:$CJ$6,MATCH('(1) Detaljerte budsjetter'!AX1,'Forutsetninger ENOVA (skjules)'!$K$1:$CJ$1))</f>
        <v>(1) Kvotepliktig utslipp (unntatt petroleum og innsatsfordelingen)</v>
      </c>
      <c r="AX10" s="82" t="str">
        <f>VLOOKUP($C$10,'Forutsetninger ENOVA (skjules)'!$K$1:$CJ$6,MATCH('(1) Detaljerte budsjetter'!AY1,'Forutsetninger ENOVA (skjules)'!$K$1:$CJ$1))</f>
        <v>(1) Kvotepliktig utslipp (unntatt petroleum og innsatsfordelingen)</v>
      </c>
      <c r="AY10" s="82" t="str">
        <f>VLOOKUP($C$10,'Forutsetninger ENOVA (skjules)'!$K$1:$CJ$6,MATCH('(1) Detaljerte budsjetter'!AZ1,'Forutsetninger ENOVA (skjules)'!$K$1:$CJ$1))</f>
        <v>(1) Kvotepliktig utslipp (unntatt petroleum og innsatsfordelingen)</v>
      </c>
      <c r="AZ10" s="82" t="str">
        <f>VLOOKUP($C$10,'Forutsetninger ENOVA (skjules)'!$K$1:$CJ$6,MATCH('(1) Detaljerte budsjetter'!BA1,'Forutsetninger ENOVA (skjules)'!$K$1:$CJ$1))</f>
        <v>(1) Kvotepliktig utslipp (unntatt petroleum og innsatsfordelingen)</v>
      </c>
      <c r="BA10" s="82" t="str">
        <f>VLOOKUP($C$10,'Forutsetninger ENOVA (skjules)'!$K$1:$CJ$6,MATCH('(1) Detaljerte budsjetter'!BB1,'Forutsetninger ENOVA (skjules)'!$K$1:$CJ$1))</f>
        <v>(1) Kvotepliktig utslipp (unntatt petroleum og innsatsfordelingen)</v>
      </c>
      <c r="BB10" s="82" t="str">
        <f>VLOOKUP($C$10,'Forutsetninger ENOVA (skjules)'!$K$1:$CJ$6,MATCH('(1) Detaljerte budsjetter'!BC1,'Forutsetninger ENOVA (skjules)'!$K$1:$CJ$1))</f>
        <v>(1) Kvotepliktig utslipp (unntatt petroleum og innsatsfordelingen)</v>
      </c>
      <c r="BC10" s="82" t="str">
        <f>VLOOKUP($C$10,'Forutsetninger ENOVA (skjules)'!$K$1:$CJ$6,MATCH('(1) Detaljerte budsjetter'!BD1,'Forutsetninger ENOVA (skjules)'!$K$1:$CJ$1))</f>
        <v>(1) Kvotepliktig utslipp (unntatt petroleum og innsatsfordelingen)</v>
      </c>
      <c r="BD10" s="82" t="str">
        <f>VLOOKUP($C$10,'Forutsetninger ENOVA (skjules)'!$K$1:$CJ$6,MATCH('(1) Detaljerte budsjetter'!BE1,'Forutsetninger ENOVA (skjules)'!$K$1:$CJ$1))</f>
        <v>(1) Kvotepliktig utslipp (unntatt petroleum og innsatsfordelingen)</v>
      </c>
    </row>
    <row r="11" spans="3:56" x14ac:dyDescent="0.3">
      <c r="C11" s="26" t="s">
        <v>127</v>
      </c>
      <c r="D11" s="26" t="s">
        <v>128</v>
      </c>
      <c r="E11" s="83"/>
      <c r="F11" s="84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</row>
    <row r="12" spans="3:56" x14ac:dyDescent="0.3">
      <c r="C12" s="26" t="s">
        <v>127</v>
      </c>
      <c r="D12" s="26" t="s">
        <v>129</v>
      </c>
      <c r="E12" s="83"/>
      <c r="F12" s="84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</row>
    <row r="13" spans="3:56" x14ac:dyDescent="0.3">
      <c r="C13" s="26" t="s">
        <v>130</v>
      </c>
      <c r="D13" s="263" t="s">
        <v>366</v>
      </c>
      <c r="E13" s="83"/>
      <c r="F13" s="84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</row>
    <row r="14" spans="3:56" x14ac:dyDescent="0.3">
      <c r="C14" s="26" t="s">
        <v>367</v>
      </c>
      <c r="D14" s="26" t="s">
        <v>368</v>
      </c>
      <c r="E14" s="83"/>
      <c r="F14" s="84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</row>
    <row r="15" spans="3:56" x14ac:dyDescent="0.3">
      <c r="C15" s="26"/>
      <c r="D15" s="26"/>
      <c r="E15" s="83"/>
      <c r="F15" s="84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</row>
    <row r="16" spans="3:56" x14ac:dyDescent="0.3">
      <c r="C16" s="26"/>
      <c r="D16" s="26"/>
      <c r="E16" s="83"/>
      <c r="F16" s="84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</row>
    <row r="17" spans="3:56" x14ac:dyDescent="0.3">
      <c r="C17" s="26"/>
      <c r="D17" s="26"/>
      <c r="E17" s="83"/>
      <c r="F17" s="84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</row>
    <row r="18" spans="3:56" x14ac:dyDescent="0.3">
      <c r="C18" s="26"/>
      <c r="D18" s="26"/>
      <c r="E18" s="83"/>
      <c r="F18" s="84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</row>
    <row r="19" spans="3:56" x14ac:dyDescent="0.3">
      <c r="C19" s="26"/>
      <c r="D19" s="26"/>
      <c r="E19" s="83"/>
      <c r="F19" s="84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</row>
    <row r="20" spans="3:56" x14ac:dyDescent="0.3">
      <c r="C20" s="26"/>
      <c r="D20" s="26"/>
      <c r="E20" s="83"/>
      <c r="F20" s="84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</row>
    <row r="21" spans="3:56" x14ac:dyDescent="0.3">
      <c r="C21" s="26"/>
      <c r="D21" s="26"/>
      <c r="E21" s="83"/>
      <c r="F21" s="84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</row>
    <row r="22" spans="3:56" x14ac:dyDescent="0.3">
      <c r="C22" s="26"/>
      <c r="D22" s="26"/>
      <c r="E22" s="83"/>
      <c r="F22" s="84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</row>
    <row r="23" spans="3:56" x14ac:dyDescent="0.3">
      <c r="C23" s="26"/>
      <c r="D23" s="26"/>
      <c r="E23" s="83"/>
      <c r="F23" s="84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</row>
    <row r="24" spans="3:56" x14ac:dyDescent="0.3">
      <c r="C24" s="26"/>
      <c r="D24" s="26"/>
      <c r="E24" s="83"/>
      <c r="F24" s="84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</row>
    <row r="25" spans="3:56" x14ac:dyDescent="0.3">
      <c r="C25" s="26"/>
      <c r="D25" s="26"/>
      <c r="E25" s="83"/>
      <c r="F25" s="84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</row>
    <row r="26" spans="3:56" x14ac:dyDescent="0.3">
      <c r="C26" s="26"/>
      <c r="D26" s="26"/>
      <c r="E26" s="83"/>
      <c r="F26" s="84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spans="3:56" x14ac:dyDescent="0.3">
      <c r="C27" s="26"/>
      <c r="D27" s="26"/>
      <c r="E27" s="83"/>
      <c r="F27" s="84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</row>
    <row r="28" spans="3:56" x14ac:dyDescent="0.3">
      <c r="C28" s="26"/>
      <c r="D28" s="26"/>
      <c r="E28" s="83"/>
      <c r="F28" s="84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</row>
    <row r="29" spans="3:56" x14ac:dyDescent="0.3">
      <c r="C29" s="26"/>
      <c r="D29" s="26"/>
      <c r="E29" s="83"/>
      <c r="F29" s="84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</row>
    <row r="50" spans="3:56" ht="18" x14ac:dyDescent="0.35">
      <c r="C50" s="48" t="s">
        <v>131</v>
      </c>
    </row>
    <row r="51" spans="3:56" x14ac:dyDescent="0.3">
      <c r="C51" t="s">
        <v>132</v>
      </c>
    </row>
    <row r="52" spans="3:56" x14ac:dyDescent="0.3">
      <c r="C52" t="s">
        <v>121</v>
      </c>
    </row>
    <row r="54" spans="3:56" x14ac:dyDescent="0.3">
      <c r="C54" s="1" t="s">
        <v>133</v>
      </c>
      <c r="D54" s="1" t="s">
        <v>123</v>
      </c>
      <c r="E54" s="1"/>
      <c r="F54" s="1"/>
      <c r="G54" s="1" t="s">
        <v>124</v>
      </c>
    </row>
    <row r="55" spans="3:56" x14ac:dyDescent="0.3">
      <c r="C55" s="28" t="s">
        <v>134</v>
      </c>
      <c r="D55" s="92" t="s">
        <v>135</v>
      </c>
      <c r="E55" s="80"/>
      <c r="F55" s="93"/>
      <c r="G55" s="82" t="e">
        <f>VLOOKUP($C$55,'Forutsetninger ENOVA (skjules)'!$K$1:$CJ$6,MATCH('(1) Detaljerte budsjetter'!H1,'Forutsetninger ENOVA (skjules)'!$K$1:$CJ$1))</f>
        <v>#N/A</v>
      </c>
      <c r="H55" s="82" t="e">
        <f>VLOOKUP($C$55,'Forutsetninger ENOVA (skjules)'!$K$1:$CJ$6,MATCH('(1) Detaljerte budsjetter'!I1,'Forutsetninger ENOVA (skjules)'!$K$1:$CJ$1))</f>
        <v>#N/A</v>
      </c>
      <c r="I55" s="82" t="e">
        <f>VLOOKUP($C$55,'Forutsetninger ENOVA (skjules)'!$K$1:$CJ$6,MATCH('(1) Detaljerte budsjetter'!J1,'Forutsetninger ENOVA (skjules)'!$K$1:$CJ$1))</f>
        <v>#N/A</v>
      </c>
      <c r="J55" s="82" t="e">
        <f>VLOOKUP($C$55,'Forutsetninger ENOVA (skjules)'!$K$1:$CJ$6,MATCH('(1) Detaljerte budsjetter'!K1,'Forutsetninger ENOVA (skjules)'!$K$1:$CJ$1))</f>
        <v>#N/A</v>
      </c>
      <c r="K55" s="82" t="e">
        <f>VLOOKUP($C$55,'Forutsetninger ENOVA (skjules)'!$K$1:$CJ$6,MATCH('(1) Detaljerte budsjetter'!L1,'Forutsetninger ENOVA (skjules)'!$K$1:$CJ$1))</f>
        <v>#N/A</v>
      </c>
      <c r="L55" s="82" t="e">
        <f>VLOOKUP($C$55,'Forutsetninger ENOVA (skjules)'!$K$1:$CJ$6,MATCH('(1) Detaljerte budsjetter'!M1,'Forutsetninger ENOVA (skjules)'!$K$1:$CJ$1))</f>
        <v>#N/A</v>
      </c>
      <c r="M55" s="82" t="e">
        <f>VLOOKUP($C$55,'Forutsetninger ENOVA (skjules)'!$K$1:$CJ$6,MATCH('(1) Detaljerte budsjetter'!N1,'Forutsetninger ENOVA (skjules)'!$K$1:$CJ$1))</f>
        <v>#N/A</v>
      </c>
      <c r="N55" s="82" t="e">
        <f>VLOOKUP($C$55,'Forutsetninger ENOVA (skjules)'!$K$1:$CJ$6,MATCH('(1) Detaljerte budsjetter'!O1,'Forutsetninger ENOVA (skjules)'!$K$1:$CJ$1))</f>
        <v>#N/A</v>
      </c>
      <c r="O55" s="82" t="e">
        <f>VLOOKUP($C$55,'Forutsetninger ENOVA (skjules)'!$K$1:$CJ$6,MATCH('(1) Detaljerte budsjetter'!P1,'Forutsetninger ENOVA (skjules)'!$K$1:$CJ$1))</f>
        <v>#N/A</v>
      </c>
      <c r="P55" s="82" t="e">
        <f>VLOOKUP($C$55,'Forutsetninger ENOVA (skjules)'!$K$1:$CJ$6,MATCH('(1) Detaljerte budsjetter'!Q1,'Forutsetninger ENOVA (skjules)'!$K$1:$CJ$1))</f>
        <v>#N/A</v>
      </c>
      <c r="Q55" s="82" t="e">
        <f>VLOOKUP($C$55,'Forutsetninger ENOVA (skjules)'!$K$1:$CJ$6,MATCH('(1) Detaljerte budsjetter'!R1,'Forutsetninger ENOVA (skjules)'!$K$1:$CJ$1))</f>
        <v>#N/A</v>
      </c>
      <c r="R55" s="82" t="e">
        <f>VLOOKUP($C$55,'Forutsetninger ENOVA (skjules)'!$K$1:$CJ$6,MATCH('(1) Detaljerte budsjetter'!S1,'Forutsetninger ENOVA (skjules)'!$K$1:$CJ$1))</f>
        <v>#N/A</v>
      </c>
      <c r="S55" s="82" t="e">
        <f>VLOOKUP($C$55,'Forutsetninger ENOVA (skjules)'!$K$1:$CJ$6,MATCH('(1) Detaljerte budsjetter'!T1,'Forutsetninger ENOVA (skjules)'!$K$1:$CJ$1))</f>
        <v>#N/A</v>
      </c>
      <c r="T55" s="82" t="e">
        <f>VLOOKUP($C$55,'Forutsetninger ENOVA (skjules)'!$K$1:$CJ$6,MATCH('(1) Detaljerte budsjetter'!U1,'Forutsetninger ENOVA (skjules)'!$K$1:$CJ$1))</f>
        <v>#N/A</v>
      </c>
      <c r="U55" s="82" t="e">
        <f>VLOOKUP($C$55,'Forutsetninger ENOVA (skjules)'!$K$1:$CJ$6,MATCH('(1) Detaljerte budsjetter'!V1,'Forutsetninger ENOVA (skjules)'!$K$1:$CJ$1))</f>
        <v>#N/A</v>
      </c>
      <c r="V55" s="82" t="e">
        <f>VLOOKUP($C$55,'Forutsetninger ENOVA (skjules)'!$K$1:$CJ$6,MATCH('(1) Detaljerte budsjetter'!W1,'Forutsetninger ENOVA (skjules)'!$K$1:$CJ$1))</f>
        <v>#N/A</v>
      </c>
      <c r="W55" s="82" t="e">
        <f>VLOOKUP($C$55,'Forutsetninger ENOVA (skjules)'!$K$1:$CJ$6,MATCH('(1) Detaljerte budsjetter'!X1,'Forutsetninger ENOVA (skjules)'!$K$1:$CJ$1))</f>
        <v>#N/A</v>
      </c>
      <c r="X55" s="82" t="e">
        <f>VLOOKUP($C$55,'Forutsetninger ENOVA (skjules)'!$K$1:$CJ$6,MATCH('(1) Detaljerte budsjetter'!Y1,'Forutsetninger ENOVA (skjules)'!$K$1:$CJ$1))</f>
        <v>#N/A</v>
      </c>
      <c r="Y55" s="82" t="e">
        <f>VLOOKUP($C$55,'Forutsetninger ENOVA (skjules)'!$K$1:$CJ$6,MATCH('(1) Detaljerte budsjetter'!Z1,'Forutsetninger ENOVA (skjules)'!$K$1:$CJ$1))</f>
        <v>#N/A</v>
      </c>
      <c r="Z55" s="82" t="e">
        <f>VLOOKUP($C$55,'Forutsetninger ENOVA (skjules)'!$K$1:$CJ$6,MATCH('(1) Detaljerte budsjetter'!AA1,'Forutsetninger ENOVA (skjules)'!$K$1:$CJ$1))</f>
        <v>#N/A</v>
      </c>
      <c r="AA55" s="82" t="e">
        <f>VLOOKUP($C$55,'Forutsetninger ENOVA (skjules)'!$K$1:$CJ$6,MATCH('(1) Detaljerte budsjetter'!AB1,'Forutsetninger ENOVA (skjules)'!$K$1:$CJ$1))</f>
        <v>#N/A</v>
      </c>
      <c r="AB55" s="82" t="e">
        <f>VLOOKUP($C$55,'Forutsetninger ENOVA (skjules)'!$K$1:$CJ$6,MATCH('(1) Detaljerte budsjetter'!AC1,'Forutsetninger ENOVA (skjules)'!$K$1:$CJ$1))</f>
        <v>#N/A</v>
      </c>
      <c r="AC55" s="82" t="e">
        <f>VLOOKUP($C$55,'Forutsetninger ENOVA (skjules)'!$K$1:$CJ$6,MATCH('(1) Detaljerte budsjetter'!AD1,'Forutsetninger ENOVA (skjules)'!$K$1:$CJ$1))</f>
        <v>#N/A</v>
      </c>
      <c r="AD55" s="82" t="e">
        <f>VLOOKUP($C$55,'Forutsetninger ENOVA (skjules)'!$K$1:$CJ$6,MATCH('(1) Detaljerte budsjetter'!AE1,'Forutsetninger ENOVA (skjules)'!$K$1:$CJ$1))</f>
        <v>#N/A</v>
      </c>
      <c r="AE55" s="82" t="e">
        <f>VLOOKUP($C$55,'Forutsetninger ENOVA (skjules)'!$K$1:$CJ$6,MATCH('(1) Detaljerte budsjetter'!AF1,'Forutsetninger ENOVA (skjules)'!$K$1:$CJ$1))</f>
        <v>#N/A</v>
      </c>
      <c r="AF55" s="82" t="e">
        <f>VLOOKUP($C$55,'Forutsetninger ENOVA (skjules)'!$K$1:$CJ$6,MATCH('(1) Detaljerte budsjetter'!AG1,'Forutsetninger ENOVA (skjules)'!$K$1:$CJ$1))</f>
        <v>#N/A</v>
      </c>
      <c r="AG55" s="82" t="e">
        <f>VLOOKUP($C$55,'Forutsetninger ENOVA (skjules)'!$K$1:$CJ$6,MATCH('(1) Detaljerte budsjetter'!AH1,'Forutsetninger ENOVA (skjules)'!$K$1:$CJ$1))</f>
        <v>#N/A</v>
      </c>
      <c r="AH55" s="82" t="e">
        <f>VLOOKUP($C$55,'Forutsetninger ENOVA (skjules)'!$K$1:$CJ$6,MATCH('(1) Detaljerte budsjetter'!AI1,'Forutsetninger ENOVA (skjules)'!$K$1:$CJ$1))</f>
        <v>#N/A</v>
      </c>
      <c r="AI55" s="82" t="e">
        <f>VLOOKUP($C$55,'Forutsetninger ENOVA (skjules)'!$K$1:$CJ$6,MATCH('(1) Detaljerte budsjetter'!AJ1,'Forutsetninger ENOVA (skjules)'!$K$1:$CJ$1))</f>
        <v>#N/A</v>
      </c>
      <c r="AJ55" s="82" t="e">
        <f>VLOOKUP($C$55,'Forutsetninger ENOVA (skjules)'!$K$1:$CJ$6,MATCH('(1) Detaljerte budsjetter'!AK1,'Forutsetninger ENOVA (skjules)'!$K$1:$CJ$1))</f>
        <v>#N/A</v>
      </c>
      <c r="AK55" s="82" t="e">
        <f>VLOOKUP($C$55,'Forutsetninger ENOVA (skjules)'!$K$1:$CJ$6,MATCH('(1) Detaljerte budsjetter'!AL1,'Forutsetninger ENOVA (skjules)'!$K$1:$CJ$1))</f>
        <v>#N/A</v>
      </c>
      <c r="AL55" s="82" t="e">
        <f>VLOOKUP($C$55,'Forutsetninger ENOVA (skjules)'!$K$1:$CJ$6,MATCH('(1) Detaljerte budsjetter'!AM1,'Forutsetninger ENOVA (skjules)'!$K$1:$CJ$1))</f>
        <v>#N/A</v>
      </c>
      <c r="AM55" s="82" t="e">
        <f>VLOOKUP($C$55,'Forutsetninger ENOVA (skjules)'!$K$1:$CJ$6,MATCH('(1) Detaljerte budsjetter'!AN1,'Forutsetninger ENOVA (skjules)'!$K$1:$CJ$1))</f>
        <v>#N/A</v>
      </c>
      <c r="AN55" s="82" t="e">
        <f>VLOOKUP($C$55,'Forutsetninger ENOVA (skjules)'!$K$1:$CJ$6,MATCH('(1) Detaljerte budsjetter'!AO1,'Forutsetninger ENOVA (skjules)'!$K$1:$CJ$1))</f>
        <v>#N/A</v>
      </c>
      <c r="AO55" s="82" t="e">
        <f>VLOOKUP($C$55,'Forutsetninger ENOVA (skjules)'!$K$1:$CJ$6,MATCH('(1) Detaljerte budsjetter'!AP1,'Forutsetninger ENOVA (skjules)'!$K$1:$CJ$1))</f>
        <v>#N/A</v>
      </c>
      <c r="AP55" s="82" t="e">
        <f>VLOOKUP($C$55,'Forutsetninger ENOVA (skjules)'!$K$1:$CJ$6,MATCH('(1) Detaljerte budsjetter'!AQ1,'Forutsetninger ENOVA (skjules)'!$K$1:$CJ$1))</f>
        <v>#N/A</v>
      </c>
      <c r="AQ55" s="82" t="e">
        <f>VLOOKUP($C$55,'Forutsetninger ENOVA (skjules)'!$K$1:$CJ$6,MATCH('(1) Detaljerte budsjetter'!AR1,'Forutsetninger ENOVA (skjules)'!$K$1:$CJ$1))</f>
        <v>#N/A</v>
      </c>
      <c r="AR55" s="82" t="e">
        <f>VLOOKUP($C$55,'Forutsetninger ENOVA (skjules)'!$K$1:$CJ$6,MATCH('(1) Detaljerte budsjetter'!AS1,'Forutsetninger ENOVA (skjules)'!$K$1:$CJ$1))</f>
        <v>#N/A</v>
      </c>
      <c r="AS55" s="82" t="e">
        <f>VLOOKUP($C$55,'Forutsetninger ENOVA (skjules)'!$K$1:$CJ$6,MATCH('(1) Detaljerte budsjetter'!AT1,'Forutsetninger ENOVA (skjules)'!$K$1:$CJ$1))</f>
        <v>#N/A</v>
      </c>
      <c r="AT55" s="82" t="e">
        <f>VLOOKUP($C$55,'Forutsetninger ENOVA (skjules)'!$K$1:$CJ$6,MATCH('(1) Detaljerte budsjetter'!AU1,'Forutsetninger ENOVA (skjules)'!$K$1:$CJ$1))</f>
        <v>#N/A</v>
      </c>
      <c r="AU55" s="82" t="e">
        <f>VLOOKUP($C$55,'Forutsetninger ENOVA (skjules)'!$K$1:$CJ$6,MATCH('(1) Detaljerte budsjetter'!AV1,'Forutsetninger ENOVA (skjules)'!$K$1:$CJ$1))</f>
        <v>#N/A</v>
      </c>
      <c r="AV55" s="82" t="e">
        <f>VLOOKUP($C$55,'Forutsetninger ENOVA (skjules)'!$K$1:$CJ$6,MATCH('(1) Detaljerte budsjetter'!AW1,'Forutsetninger ENOVA (skjules)'!$K$1:$CJ$1))</f>
        <v>#N/A</v>
      </c>
      <c r="AW55" s="82" t="e">
        <f>VLOOKUP($C$55,'Forutsetninger ENOVA (skjules)'!$K$1:$CJ$6,MATCH('(1) Detaljerte budsjetter'!AX1,'Forutsetninger ENOVA (skjules)'!$K$1:$CJ$1))</f>
        <v>#N/A</v>
      </c>
      <c r="AX55" s="82" t="e">
        <f>VLOOKUP($C$55,'Forutsetninger ENOVA (skjules)'!$K$1:$CJ$6,MATCH('(1) Detaljerte budsjetter'!AY1,'Forutsetninger ENOVA (skjules)'!$K$1:$CJ$1))</f>
        <v>#N/A</v>
      </c>
      <c r="AY55" s="82" t="e">
        <f>VLOOKUP($C$55,'Forutsetninger ENOVA (skjules)'!$K$1:$CJ$6,MATCH('(1) Detaljerte budsjetter'!AZ1,'Forutsetninger ENOVA (skjules)'!$K$1:$CJ$1))</f>
        <v>#N/A</v>
      </c>
      <c r="AZ55" s="82" t="e">
        <f>VLOOKUP($C$55,'Forutsetninger ENOVA (skjules)'!$K$1:$CJ$6,MATCH('(1) Detaljerte budsjetter'!BA1,'Forutsetninger ENOVA (skjules)'!$K$1:$CJ$1))</f>
        <v>#N/A</v>
      </c>
      <c r="BA55" s="82" t="e">
        <f>VLOOKUP($C$55,'Forutsetninger ENOVA (skjules)'!$K$1:$CJ$6,MATCH('(1) Detaljerte budsjetter'!BB1,'Forutsetninger ENOVA (skjules)'!$K$1:$CJ$1))</f>
        <v>#N/A</v>
      </c>
      <c r="BB55" s="82" t="e">
        <f>VLOOKUP($C$55,'Forutsetninger ENOVA (skjules)'!$K$1:$CJ$6,MATCH('(1) Detaljerte budsjetter'!BC1,'Forutsetninger ENOVA (skjules)'!$K$1:$CJ$1))</f>
        <v>#N/A</v>
      </c>
      <c r="BC55" s="82" t="e">
        <f>VLOOKUP($C$55,'Forutsetninger ENOVA (skjules)'!$K$1:$CJ$6,MATCH('(1) Detaljerte budsjetter'!BD1,'Forutsetninger ENOVA (skjules)'!$K$1:$CJ$1))</f>
        <v>#N/A</v>
      </c>
      <c r="BD55" s="82" t="e">
        <f>VLOOKUP($C$55,'Forutsetninger ENOVA (skjules)'!$K$1:$CJ$6,MATCH('(1) Detaljerte budsjetter'!BE1,'Forutsetninger ENOVA (skjules)'!$K$1:$CJ$1))</f>
        <v>#N/A</v>
      </c>
    </row>
    <row r="56" spans="3:56" x14ac:dyDescent="0.3">
      <c r="C56" s="28"/>
      <c r="D56" s="28"/>
      <c r="E56" s="83"/>
      <c r="F56" s="94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</row>
    <row r="57" spans="3:56" x14ac:dyDescent="0.3">
      <c r="C57" s="28"/>
      <c r="D57" s="28"/>
      <c r="E57" s="83"/>
      <c r="F57" s="94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</row>
    <row r="58" spans="3:56" x14ac:dyDescent="0.3">
      <c r="C58" s="28"/>
      <c r="D58" s="28"/>
      <c r="E58" s="83"/>
      <c r="F58" s="94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</row>
    <row r="59" spans="3:56" x14ac:dyDescent="0.3">
      <c r="C59" s="28"/>
      <c r="D59" s="28"/>
      <c r="E59" s="83"/>
      <c r="F59" s="94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</row>
    <row r="60" spans="3:56" x14ac:dyDescent="0.3">
      <c r="C60" s="28"/>
      <c r="D60" s="28"/>
      <c r="E60" s="83"/>
      <c r="F60" s="94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</row>
    <row r="61" spans="3:56" x14ac:dyDescent="0.3">
      <c r="C61" s="28"/>
      <c r="D61" s="28"/>
      <c r="E61" s="83"/>
      <c r="F61" s="94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</row>
    <row r="62" spans="3:56" x14ac:dyDescent="0.3">
      <c r="C62" s="28"/>
      <c r="D62" s="28"/>
      <c r="E62" s="83"/>
      <c r="F62" s="94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</row>
    <row r="63" spans="3:56" x14ac:dyDescent="0.3">
      <c r="C63" s="28"/>
      <c r="D63" s="28"/>
      <c r="E63" s="83"/>
      <c r="F63" s="94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</row>
    <row r="64" spans="3:56" x14ac:dyDescent="0.3">
      <c r="C64" s="28"/>
      <c r="D64" s="28"/>
      <c r="E64" s="83"/>
      <c r="F64" s="94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</row>
    <row r="65" spans="3:56" x14ac:dyDescent="0.3">
      <c r="C65" s="28"/>
      <c r="D65" s="28"/>
      <c r="E65" s="83"/>
      <c r="F65" s="94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</row>
    <row r="66" spans="3:56" x14ac:dyDescent="0.3">
      <c r="C66" s="28"/>
      <c r="D66" s="28"/>
      <c r="E66" s="83"/>
      <c r="F66" s="94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</row>
    <row r="67" spans="3:56" x14ac:dyDescent="0.3">
      <c r="C67" s="28"/>
      <c r="D67" s="28"/>
      <c r="E67" s="83"/>
      <c r="F67" s="94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</row>
    <row r="68" spans="3:56" x14ac:dyDescent="0.3">
      <c r="C68" s="28"/>
      <c r="D68" s="28"/>
      <c r="E68" s="83"/>
      <c r="F68" s="94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</row>
    <row r="69" spans="3:56" x14ac:dyDescent="0.3">
      <c r="C69" s="28"/>
      <c r="D69" s="28"/>
      <c r="E69" s="83"/>
      <c r="F69" s="94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</row>
    <row r="70" spans="3:56" x14ac:dyDescent="0.3">
      <c r="C70" s="28"/>
      <c r="D70" s="28"/>
      <c r="E70" s="83"/>
      <c r="F70" s="94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</row>
  </sheetData>
  <hyperlinks>
    <hyperlink ref="D13" r:id="rId1" xr:uid="{B3E9635D-FC9D-4522-A725-FCA9DC5C491B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BC4380-97BE-482B-B79C-0CDB220935E6}">
          <x14:formula1>
            <xm:f>'Forutsetninger ENOVA (skjules)'!$B$1:$E$1</xm:f>
          </x14:formula1>
          <xm:sqref>C55</xm:sqref>
        </x14:dataValidation>
        <x14:dataValidation type="list" allowBlank="1" showInputMessage="1" showErrorMessage="1" xr:uid="{6E379DEA-89AC-45DB-9D05-BD89770FE411}">
          <x14:formula1>
            <xm:f>'Forutsetninger ENOVA (skjules)'!$K$2:$K$5</xm:f>
          </x14:formula1>
          <xm:sqref>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F851-0F63-4E22-8780-AC44BF9A6024}">
  <sheetPr codeName="Sheet7"/>
  <dimension ref="B2:M51"/>
  <sheetViews>
    <sheetView showGridLines="0" showZeros="0" workbookViewId="0"/>
  </sheetViews>
  <sheetFormatPr baseColWidth="10" defaultColWidth="10.88671875" defaultRowHeight="14.4" x14ac:dyDescent="0.3"/>
  <cols>
    <col min="2" max="2" width="28.5546875" customWidth="1"/>
    <col min="3" max="13" width="13.109375" customWidth="1"/>
  </cols>
  <sheetData>
    <row r="2" spans="2:13" ht="18" x14ac:dyDescent="0.35">
      <c r="B2" s="48" t="s">
        <v>136</v>
      </c>
    </row>
    <row r="3" spans="2:13" x14ac:dyDescent="0.3">
      <c r="B3" t="s">
        <v>137</v>
      </c>
    </row>
    <row r="4" spans="2:13" x14ac:dyDescent="0.3">
      <c r="B4" t="s">
        <v>138</v>
      </c>
    </row>
    <row r="5" spans="2:13" x14ac:dyDescent="0.3">
      <c r="B5" t="s">
        <v>139</v>
      </c>
    </row>
    <row r="8" spans="2:13" ht="18" x14ac:dyDescent="0.35">
      <c r="B8" s="48" t="s">
        <v>140</v>
      </c>
    </row>
    <row r="10" spans="2:13" x14ac:dyDescent="0.3">
      <c r="B10" s="155" t="s">
        <v>141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</row>
    <row r="12" spans="2:13" x14ac:dyDescent="0.3">
      <c r="B12" t="s">
        <v>142</v>
      </c>
      <c r="C12" s="52" t="str">
        <f>'(1) Detaljerte budsjetter'!H3</f>
        <v/>
      </c>
      <c r="D12" s="52" t="str">
        <f>'(1) Detaljerte budsjetter'!I3</f>
        <v/>
      </c>
      <c r="E12" s="52" t="str">
        <f>'(1) Detaljerte budsjetter'!J3</f>
        <v/>
      </c>
      <c r="F12" s="52" t="str">
        <f>'(1) Detaljerte budsjetter'!K3</f>
        <v/>
      </c>
      <c r="G12" s="52" t="str">
        <f>'(1) Detaljerte budsjetter'!L3</f>
        <v/>
      </c>
      <c r="H12" s="52" t="str">
        <f>'(1) Detaljerte budsjetter'!M3</f>
        <v/>
      </c>
      <c r="I12" s="52" t="str">
        <f>'(1) Detaljerte budsjetter'!N3</f>
        <v/>
      </c>
      <c r="J12" s="52" t="str">
        <f>'(1) Detaljerte budsjetter'!O3</f>
        <v/>
      </c>
      <c r="K12" s="52" t="str">
        <f>'(1) Detaljerte budsjetter'!P3</f>
        <v/>
      </c>
      <c r="L12" s="52" t="str">
        <f>'(1) Detaljerte budsjetter'!Q3</f>
        <v/>
      </c>
    </row>
    <row r="13" spans="2:13" x14ac:dyDescent="0.3">
      <c r="B13" s="2" t="s">
        <v>5</v>
      </c>
      <c r="C13" s="43">
        <f>'(1) Detaljerte budsjetter'!H1</f>
        <v>0</v>
      </c>
      <c r="D13" s="6">
        <f>'(1) Detaljerte budsjetter'!I1</f>
        <v>1</v>
      </c>
      <c r="E13" s="6">
        <f>'(1) Detaljerte budsjetter'!J1</f>
        <v>2</v>
      </c>
      <c r="F13" s="6">
        <f>'(1) Detaljerte budsjetter'!K1</f>
        <v>3</v>
      </c>
      <c r="G13" s="6">
        <f>'(1) Detaljerte budsjetter'!L1</f>
        <v>4</v>
      </c>
      <c r="H13" s="6">
        <f>'(1) Detaljerte budsjetter'!M1</f>
        <v>5</v>
      </c>
      <c r="I13" s="6">
        <f>'(1) Detaljerte budsjetter'!N1</f>
        <v>6</v>
      </c>
      <c r="J13" s="6">
        <f>'(1) Detaljerte budsjetter'!O1</f>
        <v>7</v>
      </c>
      <c r="K13" s="6">
        <f>'(1) Detaljerte budsjetter'!P1</f>
        <v>8</v>
      </c>
      <c r="L13" s="63">
        <f>'(1) Detaljerte budsjetter'!Q1</f>
        <v>9</v>
      </c>
      <c r="M13" s="2" t="s">
        <v>92</v>
      </c>
    </row>
    <row r="14" spans="2:13" x14ac:dyDescent="0.3">
      <c r="B14" s="153" t="s">
        <v>108</v>
      </c>
      <c r="C14" s="4">
        <f>SUMIF('(1) Detaljerte budsjetter'!$E$44:$E$94,Kontrolltabeller!$B14,'(1) Detaljerte budsjetter'!H$44:H$94) + SUMIF('(1) Detaljerte budsjetter'!$E$98:$E$113,Kontrolltabeller!$B14,'(1) Detaljerte budsjetter'!H$98:H$113)</f>
        <v>0</v>
      </c>
      <c r="D14" s="4">
        <f>SUMIF('(1) Detaljerte budsjetter'!$E$44:$E$94,Kontrolltabeller!$B14,'(1) Detaljerte budsjetter'!I$44:I$94) + SUMIF('(1) Detaljerte budsjetter'!$E$98:$E$113,Kontrolltabeller!$B14,'(1) Detaljerte budsjetter'!I$98:I$113)</f>
        <v>0</v>
      </c>
      <c r="E14" s="4">
        <f>SUMIF('(1) Detaljerte budsjetter'!$E$44:$E$94,Kontrolltabeller!$B14,'(1) Detaljerte budsjetter'!J$44:J$94) + SUMIF('(1) Detaljerte budsjetter'!$E$98:$E$113,Kontrolltabeller!$B14,'(1) Detaljerte budsjetter'!J$98:J$113)</f>
        <v>0</v>
      </c>
      <c r="F14" s="4">
        <f>SUMIF('(1) Detaljerte budsjetter'!$E$44:$E$94,Kontrolltabeller!$B14,'(1) Detaljerte budsjetter'!K$44:K$94) + SUMIF('(1) Detaljerte budsjetter'!$E$98:$E$113,Kontrolltabeller!$B14,'(1) Detaljerte budsjetter'!K$98:K$113)</f>
        <v>0</v>
      </c>
      <c r="G14" s="4">
        <f>SUMIF('(1) Detaljerte budsjetter'!$E$44:$E$94,Kontrolltabeller!$B14,'(1) Detaljerte budsjetter'!L$44:L$94) + SUMIF('(1) Detaljerte budsjetter'!$E$98:$E$113,Kontrolltabeller!$B14,'(1) Detaljerte budsjetter'!L$98:L$113)</f>
        <v>0</v>
      </c>
      <c r="H14" s="4">
        <f>SUMIF('(1) Detaljerte budsjetter'!$E$44:$E$94,Kontrolltabeller!$B14,'(1) Detaljerte budsjetter'!M$44:M$94) + SUMIF('(1) Detaljerte budsjetter'!$E$98:$E$113,Kontrolltabeller!$B14,'(1) Detaljerte budsjetter'!M$98:M$113)</f>
        <v>0</v>
      </c>
      <c r="I14" s="4">
        <f>SUMIF('(1) Detaljerte budsjetter'!$E$44:$E$94,Kontrolltabeller!$B14,'(1) Detaljerte budsjetter'!N$44:N$94) + SUMIF('(1) Detaljerte budsjetter'!$E$98:$E$113,Kontrolltabeller!$B14,'(1) Detaljerte budsjetter'!N$98:N$113)</f>
        <v>0</v>
      </c>
      <c r="J14" s="4">
        <f>SUMIF('(1) Detaljerte budsjetter'!$E$44:$E$94,Kontrolltabeller!$B14,'(1) Detaljerte budsjetter'!O$44:O$94) + SUMIF('(1) Detaljerte budsjetter'!$E$98:$E$113,Kontrolltabeller!$B14,'(1) Detaljerte budsjetter'!O$98:O$113)</f>
        <v>0</v>
      </c>
      <c r="K14" s="4">
        <f>SUMIF('(1) Detaljerte budsjetter'!$E$44:$E$94,Kontrolltabeller!$B14,'(1) Detaljerte budsjetter'!P$44:P$94) + SUMIF('(1) Detaljerte budsjetter'!$E$98:$E$113,Kontrolltabeller!$B14,'(1) Detaljerte budsjetter'!P$98:P$113)</f>
        <v>0</v>
      </c>
      <c r="L14" s="4">
        <f>SUMIF('(1) Detaljerte budsjetter'!$E$44:$E$94,Kontrolltabeller!$B14,'(1) Detaljerte budsjetter'!Q$44:Q$94) + SUMIF('(1) Detaljerte budsjetter'!$E$98:$E$113,Kontrolltabeller!$B14,'(1) Detaljerte budsjetter'!Q$98:Q$113)</f>
        <v>0</v>
      </c>
      <c r="M14" s="46">
        <f>SUM(C14:L14)</f>
        <v>0</v>
      </c>
    </row>
    <row r="15" spans="2:13" x14ac:dyDescent="0.3">
      <c r="B15" s="35" t="s">
        <v>143</v>
      </c>
      <c r="C15" s="4">
        <f>SUMIF('(1) Detaljerte budsjetter'!$E$44:$E$94,Kontrolltabeller!$B15,'(1) Detaljerte budsjetter'!H$44:H$94) + SUMIF('(1) Detaljerte budsjetter'!$E$98:$E$113,Kontrolltabeller!$B15,'(1) Detaljerte budsjetter'!H$98:H$113)</f>
        <v>0</v>
      </c>
      <c r="D15" s="4">
        <f>SUMIF('(1) Detaljerte budsjetter'!$E$44:$E$94,Kontrolltabeller!$B15,'(1) Detaljerte budsjetter'!I$44:I$94) + SUMIF('(1) Detaljerte budsjetter'!$E$98:$E$113,Kontrolltabeller!$B15,'(1) Detaljerte budsjetter'!I$98:I$113)</f>
        <v>0</v>
      </c>
      <c r="E15" s="4">
        <f>SUMIF('(1) Detaljerte budsjetter'!$E$44:$E$94,Kontrolltabeller!$B15,'(1) Detaljerte budsjetter'!J$44:J$94) + SUMIF('(1) Detaljerte budsjetter'!$E$98:$E$113,Kontrolltabeller!$B15,'(1) Detaljerte budsjetter'!J$98:J$113)</f>
        <v>0</v>
      </c>
      <c r="F15" s="4">
        <f>SUMIF('(1) Detaljerte budsjetter'!$E$44:$E$94,Kontrolltabeller!$B15,'(1) Detaljerte budsjetter'!K$44:K$94) + SUMIF('(1) Detaljerte budsjetter'!$E$98:$E$113,Kontrolltabeller!$B15,'(1) Detaljerte budsjetter'!K$98:K$113)</f>
        <v>0</v>
      </c>
      <c r="G15" s="4">
        <f>SUMIF('(1) Detaljerte budsjetter'!$E$44:$E$94,Kontrolltabeller!$B15,'(1) Detaljerte budsjetter'!L$44:L$94) + SUMIF('(1) Detaljerte budsjetter'!$E$98:$E$113,Kontrolltabeller!$B15,'(1) Detaljerte budsjetter'!L$98:L$113)</f>
        <v>0</v>
      </c>
      <c r="H15" s="4">
        <f>SUMIF('(1) Detaljerte budsjetter'!$E$44:$E$94,Kontrolltabeller!$B15,'(1) Detaljerte budsjetter'!M$44:M$94) + SUMIF('(1) Detaljerte budsjetter'!$E$98:$E$113,Kontrolltabeller!$B15,'(1) Detaljerte budsjetter'!M$98:M$113)</f>
        <v>0</v>
      </c>
      <c r="I15" s="4">
        <f>SUMIF('(1) Detaljerte budsjetter'!$E$44:$E$94,Kontrolltabeller!$B15,'(1) Detaljerte budsjetter'!N$44:N$94) + SUMIF('(1) Detaljerte budsjetter'!$E$98:$E$113,Kontrolltabeller!$B15,'(1) Detaljerte budsjetter'!N$98:N$113)</f>
        <v>0</v>
      </c>
      <c r="J15" s="4">
        <f>SUMIF('(1) Detaljerte budsjetter'!$E$44:$E$94,Kontrolltabeller!$B15,'(1) Detaljerte budsjetter'!O$44:O$94) + SUMIF('(1) Detaljerte budsjetter'!$E$98:$E$113,Kontrolltabeller!$B15,'(1) Detaljerte budsjetter'!O$98:O$113)</f>
        <v>0</v>
      </c>
      <c r="K15" s="4">
        <f>SUMIF('(1) Detaljerte budsjetter'!$E$44:$E$94,Kontrolltabeller!$B15,'(1) Detaljerte budsjetter'!P$44:P$94) + SUMIF('(1) Detaljerte budsjetter'!$E$98:$E$113,Kontrolltabeller!$B15,'(1) Detaljerte budsjetter'!P$98:P$113)</f>
        <v>0</v>
      </c>
      <c r="L15" s="4">
        <f>SUMIF('(1) Detaljerte budsjetter'!$E$44:$E$94,Kontrolltabeller!$B15,'(1) Detaljerte budsjetter'!Q$44:Q$94) + SUMIF('(1) Detaljerte budsjetter'!$E$98:$E$113,Kontrolltabeller!$B15,'(1) Detaljerte budsjetter'!Q$98:Q$113)</f>
        <v>0</v>
      </c>
      <c r="M15" s="46">
        <f t="shared" ref="M15:M17" si="0">SUM(C15:L15)</f>
        <v>0</v>
      </c>
    </row>
    <row r="16" spans="2:13" x14ac:dyDescent="0.3">
      <c r="B16" s="35" t="s">
        <v>144</v>
      </c>
      <c r="C16" s="4">
        <f>SUMIF('(1) Detaljerte budsjetter'!$E$44:$E$94,Kontrolltabeller!$B16,'(1) Detaljerte budsjetter'!H$44:H$94) + SUMIF('(1) Detaljerte budsjetter'!$E$98:$E$113,Kontrolltabeller!$B16,'(1) Detaljerte budsjetter'!H$98:H$113)</f>
        <v>0</v>
      </c>
      <c r="D16" s="4">
        <f>SUMIF('(1) Detaljerte budsjetter'!$E$44:$E$94,Kontrolltabeller!$B16,'(1) Detaljerte budsjetter'!I$44:I$94) + SUMIF('(1) Detaljerte budsjetter'!$E$98:$E$113,Kontrolltabeller!$B16,'(1) Detaljerte budsjetter'!I$98:I$113)</f>
        <v>0</v>
      </c>
      <c r="E16" s="4">
        <f>SUMIF('(1) Detaljerte budsjetter'!$E$44:$E$94,Kontrolltabeller!$B16,'(1) Detaljerte budsjetter'!J$44:J$94) + SUMIF('(1) Detaljerte budsjetter'!$E$98:$E$113,Kontrolltabeller!$B16,'(1) Detaljerte budsjetter'!J$98:J$113)</f>
        <v>0</v>
      </c>
      <c r="F16" s="4">
        <f>SUMIF('(1) Detaljerte budsjetter'!$E$44:$E$94,Kontrolltabeller!$B16,'(1) Detaljerte budsjetter'!K$44:K$94) + SUMIF('(1) Detaljerte budsjetter'!$E$98:$E$113,Kontrolltabeller!$B16,'(1) Detaljerte budsjetter'!K$98:K$113)</f>
        <v>0</v>
      </c>
      <c r="G16" s="4">
        <f>SUMIF('(1) Detaljerte budsjetter'!$E$44:$E$94,Kontrolltabeller!$B16,'(1) Detaljerte budsjetter'!L$44:L$94) + SUMIF('(1) Detaljerte budsjetter'!$E$98:$E$113,Kontrolltabeller!$B16,'(1) Detaljerte budsjetter'!L$98:L$113)</f>
        <v>0</v>
      </c>
      <c r="H16" s="4">
        <f>SUMIF('(1) Detaljerte budsjetter'!$E$44:$E$94,Kontrolltabeller!$B16,'(1) Detaljerte budsjetter'!M$44:M$94) + SUMIF('(1) Detaljerte budsjetter'!$E$98:$E$113,Kontrolltabeller!$B16,'(1) Detaljerte budsjetter'!M$98:M$113)</f>
        <v>0</v>
      </c>
      <c r="I16" s="4">
        <f>SUMIF('(1) Detaljerte budsjetter'!$E$44:$E$94,Kontrolltabeller!$B16,'(1) Detaljerte budsjetter'!N$44:N$94) + SUMIF('(1) Detaljerte budsjetter'!$E$98:$E$113,Kontrolltabeller!$B16,'(1) Detaljerte budsjetter'!N$98:N$113)</f>
        <v>0</v>
      </c>
      <c r="J16" s="4">
        <f>SUMIF('(1) Detaljerte budsjetter'!$E$44:$E$94,Kontrolltabeller!$B16,'(1) Detaljerte budsjetter'!O$44:O$94) + SUMIF('(1) Detaljerte budsjetter'!$E$98:$E$113,Kontrolltabeller!$B16,'(1) Detaljerte budsjetter'!O$98:O$113)</f>
        <v>0</v>
      </c>
      <c r="K16" s="4">
        <f>SUMIF('(1) Detaljerte budsjetter'!$E$44:$E$94,Kontrolltabeller!$B16,'(1) Detaljerte budsjetter'!P$44:P$94) + SUMIF('(1) Detaljerte budsjetter'!$E$98:$E$113,Kontrolltabeller!$B16,'(1) Detaljerte budsjetter'!P$98:P$113)</f>
        <v>0</v>
      </c>
      <c r="L16" s="4">
        <f>SUMIF('(1) Detaljerte budsjetter'!$E$44:$E$94,Kontrolltabeller!$B16,'(1) Detaljerte budsjetter'!Q$44:Q$94) + SUMIF('(1) Detaljerte budsjetter'!$E$98:$E$113,Kontrolltabeller!$B16,'(1) Detaljerte budsjetter'!Q$98:Q$113)</f>
        <v>0</v>
      </c>
      <c r="M16" s="46">
        <f t="shared" si="0"/>
        <v>0</v>
      </c>
    </row>
    <row r="17" spans="2:13" x14ac:dyDescent="0.3">
      <c r="B17" s="39" t="s">
        <v>145</v>
      </c>
      <c r="C17" s="4">
        <f>SUMIF('(1) Detaljerte budsjetter'!$E$44:$E$94,Kontrolltabeller!$B17,'(1) Detaljerte budsjetter'!H$44:H$94) + SUMIF('(1) Detaljerte budsjetter'!$E$98:$E$113,Kontrolltabeller!$B17,'(1) Detaljerte budsjetter'!H$98:H$113)</f>
        <v>0</v>
      </c>
      <c r="D17" s="4">
        <f>SUMIF('(1) Detaljerte budsjetter'!$E$44:$E$94,Kontrolltabeller!$B17,'(1) Detaljerte budsjetter'!I$44:I$94) + SUMIF('(1) Detaljerte budsjetter'!$E$98:$E$113,Kontrolltabeller!$B17,'(1) Detaljerte budsjetter'!I$98:I$113)</f>
        <v>0</v>
      </c>
      <c r="E17" s="4">
        <f>SUMIF('(1) Detaljerte budsjetter'!$E$44:$E$94,Kontrolltabeller!$B17,'(1) Detaljerte budsjetter'!J$44:J$94) + SUMIF('(1) Detaljerte budsjetter'!$E$98:$E$113,Kontrolltabeller!$B17,'(1) Detaljerte budsjetter'!J$98:J$113)</f>
        <v>0</v>
      </c>
      <c r="F17" s="4">
        <f>SUMIF('(1) Detaljerte budsjetter'!$E$44:$E$94,Kontrolltabeller!$B17,'(1) Detaljerte budsjetter'!K$44:K$94) + SUMIF('(1) Detaljerte budsjetter'!$E$98:$E$113,Kontrolltabeller!$B17,'(1) Detaljerte budsjetter'!K$98:K$113)</f>
        <v>0</v>
      </c>
      <c r="G17" s="4">
        <f>SUMIF('(1) Detaljerte budsjetter'!$E$44:$E$94,Kontrolltabeller!$B17,'(1) Detaljerte budsjetter'!L$44:L$94) + SUMIF('(1) Detaljerte budsjetter'!$E$98:$E$113,Kontrolltabeller!$B17,'(1) Detaljerte budsjetter'!L$98:L$113)</f>
        <v>0</v>
      </c>
      <c r="H17" s="4">
        <f>SUMIF('(1) Detaljerte budsjetter'!$E$44:$E$94,Kontrolltabeller!$B17,'(1) Detaljerte budsjetter'!M$44:M$94) + SUMIF('(1) Detaljerte budsjetter'!$E$98:$E$113,Kontrolltabeller!$B17,'(1) Detaljerte budsjetter'!M$98:M$113)</f>
        <v>0</v>
      </c>
      <c r="I17" s="4">
        <f>SUMIF('(1) Detaljerte budsjetter'!$E$44:$E$94,Kontrolltabeller!$B17,'(1) Detaljerte budsjetter'!N$44:N$94) + SUMIF('(1) Detaljerte budsjetter'!$E$98:$E$113,Kontrolltabeller!$B17,'(1) Detaljerte budsjetter'!N$98:N$113)</f>
        <v>0</v>
      </c>
      <c r="J17" s="4">
        <f>SUMIF('(1) Detaljerte budsjetter'!$E$44:$E$94,Kontrolltabeller!$B17,'(1) Detaljerte budsjetter'!O$44:O$94) + SUMIF('(1) Detaljerte budsjetter'!$E$98:$E$113,Kontrolltabeller!$B17,'(1) Detaljerte budsjetter'!O$98:O$113)</f>
        <v>0</v>
      </c>
      <c r="K17" s="4">
        <f>SUMIF('(1) Detaljerte budsjetter'!$E$44:$E$94,Kontrolltabeller!$B17,'(1) Detaljerte budsjetter'!P$44:P$94) + SUMIF('(1) Detaljerte budsjetter'!$E$98:$E$113,Kontrolltabeller!$B17,'(1) Detaljerte budsjetter'!P$98:P$113)</f>
        <v>0</v>
      </c>
      <c r="L17" s="4">
        <f>SUMIF('(1) Detaljerte budsjetter'!$E$44:$E$94,Kontrolltabeller!$B17,'(1) Detaljerte budsjetter'!Q$44:Q$94) + SUMIF('(1) Detaljerte budsjetter'!$E$98:$E$113,Kontrolltabeller!$B17,'(1) Detaljerte budsjetter'!Q$98:Q$113)</f>
        <v>0</v>
      </c>
      <c r="M17" s="46">
        <f t="shared" si="0"/>
        <v>0</v>
      </c>
    </row>
    <row r="18" spans="2:13" x14ac:dyDescent="0.3">
      <c r="B18" s="2" t="s">
        <v>92</v>
      </c>
      <c r="C18" s="55">
        <f>SUM(C14:C17)</f>
        <v>0</v>
      </c>
      <c r="D18" s="55">
        <f t="shared" ref="D18:L18" si="1">SUM(D14:D17)</f>
        <v>0</v>
      </c>
      <c r="E18" s="55">
        <f t="shared" si="1"/>
        <v>0</v>
      </c>
      <c r="F18" s="55">
        <f t="shared" si="1"/>
        <v>0</v>
      </c>
      <c r="G18" s="55">
        <f t="shared" si="1"/>
        <v>0</v>
      </c>
      <c r="H18" s="55">
        <f t="shared" si="1"/>
        <v>0</v>
      </c>
      <c r="I18" s="55">
        <f t="shared" si="1"/>
        <v>0</v>
      </c>
      <c r="J18" s="55">
        <f t="shared" si="1"/>
        <v>0</v>
      </c>
      <c r="K18" s="55">
        <f t="shared" si="1"/>
        <v>0</v>
      </c>
      <c r="L18" s="55">
        <f t="shared" si="1"/>
        <v>0</v>
      </c>
      <c r="M18" s="3">
        <f>SUM(C18:L18)</f>
        <v>0</v>
      </c>
    </row>
    <row r="19" spans="2:13" x14ac:dyDescent="0.3">
      <c r="B19" t="s">
        <v>146</v>
      </c>
      <c r="C19" s="156" t="b">
        <f>C18='(1) Detaljerte budsjetter'!H116</f>
        <v>1</v>
      </c>
      <c r="D19" s="156" t="b">
        <f>D18='(1) Detaljerte budsjetter'!I116</f>
        <v>1</v>
      </c>
      <c r="E19" s="156" t="b">
        <f>E18='(1) Detaljerte budsjetter'!J116</f>
        <v>1</v>
      </c>
      <c r="F19" s="156" t="b">
        <f>F18='(1) Detaljerte budsjetter'!K116</f>
        <v>1</v>
      </c>
      <c r="G19" s="156" t="b">
        <f>G18='(1) Detaljerte budsjetter'!L116</f>
        <v>1</v>
      </c>
      <c r="H19" s="156" t="b">
        <f>H18='(1) Detaljerte budsjetter'!M116</f>
        <v>1</v>
      </c>
      <c r="I19" s="156" t="b">
        <f>I18='(1) Detaljerte budsjetter'!N116</f>
        <v>1</v>
      </c>
      <c r="J19" s="156" t="b">
        <f>J18='(1) Detaljerte budsjetter'!O116</f>
        <v>1</v>
      </c>
      <c r="K19" s="156" t="b">
        <f>K18='(1) Detaljerte budsjetter'!P116</f>
        <v>1</v>
      </c>
      <c r="L19" s="156" t="b">
        <f>L18='(1) Detaljerte budsjetter'!Q116</f>
        <v>1</v>
      </c>
    </row>
    <row r="20" spans="2:13" x14ac:dyDescent="0.3">
      <c r="B20" t="s">
        <v>147</v>
      </c>
      <c r="C20" s="4">
        <f>C18-'(1) Detaljerte budsjetter'!H116</f>
        <v>0</v>
      </c>
      <c r="D20" s="4">
        <f>D18-'(1) Detaljerte budsjetter'!I116</f>
        <v>0</v>
      </c>
      <c r="E20" s="4">
        <f>E18-'(1) Detaljerte budsjetter'!J116</f>
        <v>0</v>
      </c>
      <c r="F20" s="4">
        <f>F18-'(1) Detaljerte budsjetter'!K116</f>
        <v>0</v>
      </c>
      <c r="G20" s="4">
        <f>G18-'(1) Detaljerte budsjetter'!L116</f>
        <v>0</v>
      </c>
      <c r="H20" s="4">
        <f>H18-'(1) Detaljerte budsjetter'!M116</f>
        <v>0</v>
      </c>
      <c r="I20" s="4">
        <f>I18-'(1) Detaljerte budsjetter'!N116</f>
        <v>0</v>
      </c>
      <c r="J20" s="4">
        <f>J18-'(1) Detaljerte budsjetter'!O116</f>
        <v>0</v>
      </c>
      <c r="K20" s="4">
        <f>K18-'(1) Detaljerte budsjetter'!P116</f>
        <v>0</v>
      </c>
      <c r="L20" s="4">
        <f>L18-'(1) Detaljerte budsjetter'!Q116</f>
        <v>0</v>
      </c>
    </row>
    <row r="21" spans="2:13" x14ac:dyDescent="0.3">
      <c r="B21" t="s">
        <v>148</v>
      </c>
      <c r="C21" s="52" t="str">
        <f t="shared" ref="C21:L21" si="2">IF(AND(C12&lt;&gt;"INVESTERING",SUM(C14:C17)&lt;&gt;0),"FALSE","TRUE")</f>
        <v>TRUE</v>
      </c>
      <c r="D21" s="52" t="str">
        <f t="shared" si="2"/>
        <v>TRUE</v>
      </c>
      <c r="E21" s="52" t="str">
        <f t="shared" si="2"/>
        <v>TRUE</v>
      </c>
      <c r="F21" s="52" t="str">
        <f t="shared" si="2"/>
        <v>TRUE</v>
      </c>
      <c r="G21" s="52" t="str">
        <f t="shared" si="2"/>
        <v>TRUE</v>
      </c>
      <c r="H21" s="52" t="str">
        <f t="shared" si="2"/>
        <v>TRUE</v>
      </c>
      <c r="I21" s="52" t="str">
        <f t="shared" si="2"/>
        <v>TRUE</v>
      </c>
      <c r="J21" s="52" t="str">
        <f t="shared" si="2"/>
        <v>TRUE</v>
      </c>
      <c r="K21" s="52" t="str">
        <f t="shared" si="2"/>
        <v>TRUE</v>
      </c>
      <c r="L21" s="52" t="str">
        <f t="shared" si="2"/>
        <v>TRUE</v>
      </c>
    </row>
    <row r="24" spans="2:13" x14ac:dyDescent="0.3">
      <c r="B24" s="154" t="s">
        <v>149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</row>
    <row r="26" spans="2:13" x14ac:dyDescent="0.3">
      <c r="B26" s="2" t="s">
        <v>5</v>
      </c>
      <c r="C26" s="6">
        <f>C13</f>
        <v>0</v>
      </c>
      <c r="D26" s="6">
        <f t="shared" ref="D26:M26" si="3">D13</f>
        <v>1</v>
      </c>
      <c r="E26" s="6">
        <f t="shared" si="3"/>
        <v>2</v>
      </c>
      <c r="F26" s="6">
        <f t="shared" si="3"/>
        <v>3</v>
      </c>
      <c r="G26" s="6">
        <f t="shared" si="3"/>
        <v>4</v>
      </c>
      <c r="H26" s="6">
        <f t="shared" si="3"/>
        <v>5</v>
      </c>
      <c r="I26" s="6">
        <f t="shared" si="3"/>
        <v>6</v>
      </c>
      <c r="J26" s="6">
        <f t="shared" si="3"/>
        <v>7</v>
      </c>
      <c r="K26" s="6">
        <f t="shared" si="3"/>
        <v>8</v>
      </c>
      <c r="L26" s="63">
        <f t="shared" si="3"/>
        <v>9</v>
      </c>
      <c r="M26" s="153" t="str">
        <f t="shared" si="3"/>
        <v>Totalt</v>
      </c>
    </row>
    <row r="27" spans="2:13" x14ac:dyDescent="0.3">
      <c r="B27" s="35" t="s">
        <v>108</v>
      </c>
      <c r="C27" s="4">
        <f>SUMIF('(1) Detaljerte budsjetter'!$E$162:$E$178,Kontrolltabeller!$B27,'(1) Detaljerte budsjetter'!H$162:H$178)</f>
        <v>0</v>
      </c>
      <c r="D27" s="4">
        <f>SUMIF('(1) Detaljerte budsjetter'!$E$162:$E$178,Kontrolltabeller!$B27,'(1) Detaljerte budsjetter'!I$162:I$178)</f>
        <v>0</v>
      </c>
      <c r="E27" s="4">
        <f>SUMIF('(1) Detaljerte budsjetter'!$E$162:$E$178,Kontrolltabeller!$B27,'(1) Detaljerte budsjetter'!J$162:J$178)</f>
        <v>0</v>
      </c>
      <c r="F27" s="4">
        <f>SUMIF('(1) Detaljerte budsjetter'!$E$162:$E$178,Kontrolltabeller!$B27,'(1) Detaljerte budsjetter'!K$162:K$178)</f>
        <v>0</v>
      </c>
      <c r="G27" s="4">
        <f>SUMIF('(1) Detaljerte budsjetter'!$E$162:$E$178,Kontrolltabeller!$B27,'(1) Detaljerte budsjetter'!L$162:L$178)</f>
        <v>0</v>
      </c>
      <c r="H27" s="4">
        <f>SUMIF('(1) Detaljerte budsjetter'!$E$162:$E$178,Kontrolltabeller!$B27,'(1) Detaljerte budsjetter'!M$162:M$178)</f>
        <v>0</v>
      </c>
      <c r="I27" s="4">
        <f>SUMIF('(1) Detaljerte budsjetter'!$E$162:$E$178,Kontrolltabeller!$B27,'(1) Detaljerte budsjetter'!N$162:N$178)</f>
        <v>0</v>
      </c>
      <c r="J27" s="4">
        <f>SUMIF('(1) Detaljerte budsjetter'!$E$162:$E$178,Kontrolltabeller!$B27,'(1) Detaljerte budsjetter'!O$162:O$178)</f>
        <v>0</v>
      </c>
      <c r="K27" s="4">
        <f>SUMIF('(1) Detaljerte budsjetter'!$E$162:$E$178,Kontrolltabeller!$B27,'(1) Detaljerte budsjetter'!P$162:P$178)</f>
        <v>0</v>
      </c>
      <c r="L27" s="4">
        <f>SUMIF('(1) Detaljerte budsjetter'!$E$162:$E$178,Kontrolltabeller!$B27,'(1) Detaljerte budsjetter'!Q$162:Q$178)</f>
        <v>0</v>
      </c>
      <c r="M27" s="157">
        <f>SUM(C27:L27)</f>
        <v>0</v>
      </c>
    </row>
    <row r="28" spans="2:13" x14ac:dyDescent="0.3">
      <c r="B28" s="35" t="s">
        <v>143</v>
      </c>
      <c r="C28" s="4">
        <f>SUMIF('(1) Detaljerte budsjetter'!$E$162:$E$178,Kontrolltabeller!$B28,'(1) Detaljerte budsjetter'!H$162:H$178)</f>
        <v>0</v>
      </c>
      <c r="D28" s="4">
        <f>SUMIF('(1) Detaljerte budsjetter'!$E$162:$E$178,Kontrolltabeller!$B28,'(1) Detaljerte budsjetter'!I$162:I$178)</f>
        <v>0</v>
      </c>
      <c r="E28" s="4">
        <f>SUMIF('(1) Detaljerte budsjetter'!$E$162:$E$178,Kontrolltabeller!$B28,'(1) Detaljerte budsjetter'!J$162:J$178)</f>
        <v>0</v>
      </c>
      <c r="F28" s="4">
        <f>SUMIF('(1) Detaljerte budsjetter'!$E$162:$E$178,Kontrolltabeller!$B28,'(1) Detaljerte budsjetter'!K$162:K$178)</f>
        <v>0</v>
      </c>
      <c r="G28" s="4">
        <f>SUMIF('(1) Detaljerte budsjetter'!$E$162:$E$178,Kontrolltabeller!$B28,'(1) Detaljerte budsjetter'!L$162:L$178)</f>
        <v>0</v>
      </c>
      <c r="H28" s="4">
        <f>SUMIF('(1) Detaljerte budsjetter'!$E$162:$E$178,Kontrolltabeller!$B28,'(1) Detaljerte budsjetter'!M$162:M$178)</f>
        <v>0</v>
      </c>
      <c r="I28" s="4">
        <f>SUMIF('(1) Detaljerte budsjetter'!$E$162:$E$178,Kontrolltabeller!$B28,'(1) Detaljerte budsjetter'!N$162:N$178)</f>
        <v>0</v>
      </c>
      <c r="J28" s="4">
        <f>SUMIF('(1) Detaljerte budsjetter'!$E$162:$E$178,Kontrolltabeller!$B28,'(1) Detaljerte budsjetter'!O$162:O$178)</f>
        <v>0</v>
      </c>
      <c r="K28" s="4">
        <f>SUMIF('(1) Detaljerte budsjetter'!$E$162:$E$178,Kontrolltabeller!$B28,'(1) Detaljerte budsjetter'!P$162:P$178)</f>
        <v>0</v>
      </c>
      <c r="L28" s="4">
        <f>SUMIF('(1) Detaljerte budsjetter'!$E$162:$E$178,Kontrolltabeller!$B28,'(1) Detaljerte budsjetter'!Q$162:Q$178)</f>
        <v>0</v>
      </c>
      <c r="M28" s="46">
        <f t="shared" ref="M28:M30" si="4">SUM(C28:L28)</f>
        <v>0</v>
      </c>
    </row>
    <row r="29" spans="2:13" x14ac:dyDescent="0.3">
      <c r="B29" s="35" t="s">
        <v>144</v>
      </c>
      <c r="C29" s="4">
        <f>SUMIF('(1) Detaljerte budsjetter'!$E$162:$E$178,Kontrolltabeller!$B29,'(1) Detaljerte budsjetter'!H$162:H$178)</f>
        <v>0</v>
      </c>
      <c r="D29" s="4">
        <f>SUMIF('(1) Detaljerte budsjetter'!$E$162:$E$178,Kontrolltabeller!$B29,'(1) Detaljerte budsjetter'!I$162:I$178)</f>
        <v>0</v>
      </c>
      <c r="E29" s="4">
        <f>SUMIF('(1) Detaljerte budsjetter'!$E$162:$E$178,Kontrolltabeller!$B29,'(1) Detaljerte budsjetter'!J$162:J$178)</f>
        <v>0</v>
      </c>
      <c r="F29" s="4">
        <f>SUMIF('(1) Detaljerte budsjetter'!$E$162:$E$178,Kontrolltabeller!$B29,'(1) Detaljerte budsjetter'!K$162:K$178)</f>
        <v>0</v>
      </c>
      <c r="G29" s="4">
        <f>SUMIF('(1) Detaljerte budsjetter'!$E$162:$E$178,Kontrolltabeller!$B29,'(1) Detaljerte budsjetter'!L$162:L$178)</f>
        <v>0</v>
      </c>
      <c r="H29" s="4">
        <f>SUMIF('(1) Detaljerte budsjetter'!$E$162:$E$178,Kontrolltabeller!$B29,'(1) Detaljerte budsjetter'!M$162:M$178)</f>
        <v>0</v>
      </c>
      <c r="I29" s="4">
        <f>SUMIF('(1) Detaljerte budsjetter'!$E$162:$E$178,Kontrolltabeller!$B29,'(1) Detaljerte budsjetter'!N$162:N$178)</f>
        <v>0</v>
      </c>
      <c r="J29" s="4">
        <f>SUMIF('(1) Detaljerte budsjetter'!$E$162:$E$178,Kontrolltabeller!$B29,'(1) Detaljerte budsjetter'!O$162:O$178)</f>
        <v>0</v>
      </c>
      <c r="K29" s="4">
        <f>SUMIF('(1) Detaljerte budsjetter'!$E$162:$E$178,Kontrolltabeller!$B29,'(1) Detaljerte budsjetter'!P$162:P$178)</f>
        <v>0</v>
      </c>
      <c r="L29" s="4">
        <f>SUMIF('(1) Detaljerte budsjetter'!$E$162:$E$178,Kontrolltabeller!$B29,'(1) Detaljerte budsjetter'!Q$162:Q$178)</f>
        <v>0</v>
      </c>
      <c r="M29" s="46">
        <f t="shared" si="4"/>
        <v>0</v>
      </c>
    </row>
    <row r="30" spans="2:13" x14ac:dyDescent="0.3">
      <c r="B30" s="35" t="s">
        <v>145</v>
      </c>
      <c r="C30" s="4">
        <f>SUMIF('(1) Detaljerte budsjetter'!$E$162:$E$178,Kontrolltabeller!$B30,'(1) Detaljerte budsjetter'!H$162:H$178)</f>
        <v>0</v>
      </c>
      <c r="D30" s="4">
        <f>SUMIF('(1) Detaljerte budsjetter'!$E$162:$E$178,Kontrolltabeller!$B30,'(1) Detaljerte budsjetter'!I$162:I$178)</f>
        <v>0</v>
      </c>
      <c r="E30" s="4">
        <f>SUMIF('(1) Detaljerte budsjetter'!$E$162:$E$178,Kontrolltabeller!$B30,'(1) Detaljerte budsjetter'!J$162:J$178)</f>
        <v>0</v>
      </c>
      <c r="F30" s="4">
        <f>SUMIF('(1) Detaljerte budsjetter'!$E$162:$E$178,Kontrolltabeller!$B30,'(1) Detaljerte budsjetter'!K$162:K$178)</f>
        <v>0</v>
      </c>
      <c r="G30" s="4">
        <f>SUMIF('(1) Detaljerte budsjetter'!$E$162:$E$178,Kontrolltabeller!$B30,'(1) Detaljerte budsjetter'!L$162:L$178)</f>
        <v>0</v>
      </c>
      <c r="H30" s="4">
        <f>SUMIF('(1) Detaljerte budsjetter'!$E$162:$E$178,Kontrolltabeller!$B30,'(1) Detaljerte budsjetter'!M$162:M$178)</f>
        <v>0</v>
      </c>
      <c r="I30" s="4">
        <f>SUMIF('(1) Detaljerte budsjetter'!$E$162:$E$178,Kontrolltabeller!$B30,'(1) Detaljerte budsjetter'!N$162:N$178)</f>
        <v>0</v>
      </c>
      <c r="J30" s="4">
        <f>SUMIF('(1) Detaljerte budsjetter'!$E$162:$E$178,Kontrolltabeller!$B30,'(1) Detaljerte budsjetter'!O$162:O$178)</f>
        <v>0</v>
      </c>
      <c r="K30" s="4">
        <f>SUMIF('(1) Detaljerte budsjetter'!$E$162:$E$178,Kontrolltabeller!$B30,'(1) Detaljerte budsjetter'!P$162:P$178)</f>
        <v>0</v>
      </c>
      <c r="L30" s="4">
        <f>SUMIF('(1) Detaljerte budsjetter'!$E$162:$E$178,Kontrolltabeller!$B30,'(1) Detaljerte budsjetter'!Q$162:Q$178)</f>
        <v>0</v>
      </c>
      <c r="M30" s="158">
        <f t="shared" si="4"/>
        <v>0</v>
      </c>
    </row>
    <row r="31" spans="2:13" x14ac:dyDescent="0.3">
      <c r="B31" s="2" t="s">
        <v>92</v>
      </c>
      <c r="C31" s="55">
        <f>SUM(C27:C30)</f>
        <v>0</v>
      </c>
      <c r="D31" s="55">
        <f t="shared" ref="D31:L31" si="5">SUM(D27:D30)</f>
        <v>0</v>
      </c>
      <c r="E31" s="55">
        <f t="shared" si="5"/>
        <v>0</v>
      </c>
      <c r="F31" s="55">
        <f t="shared" si="5"/>
        <v>0</v>
      </c>
      <c r="G31" s="55">
        <f t="shared" si="5"/>
        <v>0</v>
      </c>
      <c r="H31" s="55">
        <f t="shared" si="5"/>
        <v>0</v>
      </c>
      <c r="I31" s="55">
        <f t="shared" si="5"/>
        <v>0</v>
      </c>
      <c r="J31" s="55">
        <f t="shared" si="5"/>
        <v>0</v>
      </c>
      <c r="K31" s="55">
        <f t="shared" si="5"/>
        <v>0</v>
      </c>
      <c r="L31" s="55">
        <f t="shared" si="5"/>
        <v>0</v>
      </c>
      <c r="M31" s="158">
        <f>SUM(C31:L31)</f>
        <v>0</v>
      </c>
    </row>
    <row r="32" spans="2:13" x14ac:dyDescent="0.3">
      <c r="B32" t="s">
        <v>146</v>
      </c>
      <c r="C32" s="52" t="b">
        <f>C31='(1) Detaljerte budsjetter'!H179</f>
        <v>1</v>
      </c>
      <c r="D32" s="52" t="b">
        <f>D31='(1) Detaljerte budsjetter'!I179</f>
        <v>1</v>
      </c>
      <c r="E32" s="52" t="b">
        <f>E31='(1) Detaljerte budsjetter'!J179</f>
        <v>1</v>
      </c>
      <c r="F32" s="52" t="b">
        <f>F31='(1) Detaljerte budsjetter'!K179</f>
        <v>1</v>
      </c>
      <c r="G32" s="52" t="b">
        <f>G31='(1) Detaljerte budsjetter'!L179</f>
        <v>1</v>
      </c>
      <c r="H32" s="52" t="b">
        <f>H31='(1) Detaljerte budsjetter'!M179</f>
        <v>1</v>
      </c>
      <c r="I32" s="52" t="b">
        <f>I31='(1) Detaljerte budsjetter'!N179</f>
        <v>1</v>
      </c>
      <c r="J32" s="52" t="b">
        <f>J31='(1) Detaljerte budsjetter'!O179</f>
        <v>1</v>
      </c>
      <c r="K32" s="52" t="b">
        <f>K31='(1) Detaljerte budsjetter'!P179</f>
        <v>1</v>
      </c>
      <c r="L32" s="52" t="b">
        <f>L31='(1) Detaljerte budsjetter'!Q179</f>
        <v>1</v>
      </c>
    </row>
    <row r="33" spans="2:13" x14ac:dyDescent="0.3">
      <c r="B33" t="s">
        <v>147</v>
      </c>
      <c r="C33" s="4">
        <f>C31-'(1) Detaljerte budsjetter'!H179</f>
        <v>0</v>
      </c>
      <c r="D33" s="4">
        <f>D31-'(1) Detaljerte budsjetter'!I179</f>
        <v>0</v>
      </c>
      <c r="E33" s="4">
        <f>E31-'(1) Detaljerte budsjetter'!J179</f>
        <v>0</v>
      </c>
      <c r="F33" s="4">
        <f>F31-'(1) Detaljerte budsjetter'!K179</f>
        <v>0</v>
      </c>
      <c r="G33" s="4">
        <f>G31-'(1) Detaljerte budsjetter'!L179</f>
        <v>0</v>
      </c>
      <c r="H33" s="4">
        <f>H31-'(1) Detaljerte budsjetter'!M179</f>
        <v>0</v>
      </c>
      <c r="I33" s="4">
        <f>I31-'(1) Detaljerte budsjetter'!N179</f>
        <v>0</v>
      </c>
      <c r="J33" s="4">
        <f>J31-'(1) Detaljerte budsjetter'!O179</f>
        <v>0</v>
      </c>
      <c r="K33" s="4">
        <f>K31-'(1) Detaljerte budsjetter'!P179</f>
        <v>0</v>
      </c>
      <c r="L33" s="4">
        <f>L31-'(1) Detaljerte budsjetter'!Q179</f>
        <v>0</v>
      </c>
    </row>
    <row r="36" spans="2:13" ht="18" x14ac:dyDescent="0.35">
      <c r="B36" s="48" t="s">
        <v>150</v>
      </c>
    </row>
    <row r="38" spans="2:13" x14ac:dyDescent="0.3">
      <c r="B38" s="155" t="s">
        <v>141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40" spans="2:13" x14ac:dyDescent="0.3">
      <c r="B40" s="153" t="s">
        <v>5</v>
      </c>
      <c r="C40" s="6">
        <f>C13</f>
        <v>0</v>
      </c>
      <c r="D40" s="6">
        <f t="shared" ref="D40:L40" si="6">D13</f>
        <v>1</v>
      </c>
      <c r="E40" s="6">
        <f t="shared" si="6"/>
        <v>2</v>
      </c>
      <c r="F40" s="6">
        <f t="shared" si="6"/>
        <v>3</v>
      </c>
      <c r="G40" s="6">
        <f t="shared" si="6"/>
        <v>4</v>
      </c>
      <c r="H40" s="6">
        <f t="shared" si="6"/>
        <v>5</v>
      </c>
      <c r="I40" s="6">
        <f t="shared" si="6"/>
        <v>6</v>
      </c>
      <c r="J40" s="6">
        <f t="shared" si="6"/>
        <v>7</v>
      </c>
      <c r="K40" s="6">
        <f t="shared" si="6"/>
        <v>8</v>
      </c>
      <c r="L40" s="6">
        <f t="shared" si="6"/>
        <v>9</v>
      </c>
      <c r="M40" s="153" t="s">
        <v>92</v>
      </c>
    </row>
    <row r="41" spans="2:13" x14ac:dyDescent="0.3">
      <c r="B41" s="153">
        <f>'LES MEG'!B31</f>
        <v>0</v>
      </c>
      <c r="C41" s="4">
        <f>SUMIF('(1) Detaljerte budsjetter'!$F$44:$F$94,Kontrolltabeller!$B41,'(1) Detaljerte budsjetter'!H$44:H$94) + SUMIF('(1) Detaljerte budsjetter'!$F$98:$F$113,Kontrolltabeller!$B41,'(1) Detaljerte budsjetter'!H$98:H$113)</f>
        <v>0</v>
      </c>
      <c r="D41" s="4">
        <f>SUMIF('(1) Detaljerte budsjetter'!$F$44:$F$94,Kontrolltabeller!$B41,'(1) Detaljerte budsjetter'!I$44:I$94) + SUMIF('(1) Detaljerte budsjetter'!$F$98:$F$113,Kontrolltabeller!$B41,'(1) Detaljerte budsjetter'!I$98:I$113)</f>
        <v>0</v>
      </c>
      <c r="E41" s="4">
        <f>SUMIF('(1) Detaljerte budsjetter'!$F$44:$F$94,Kontrolltabeller!$B41,'(1) Detaljerte budsjetter'!J$44:J$94) + SUMIF('(1) Detaljerte budsjetter'!$F$98:$F$113,Kontrolltabeller!$B41,'(1) Detaljerte budsjetter'!J$98:J$113)</f>
        <v>0</v>
      </c>
      <c r="F41" s="4">
        <f>SUMIF('(1) Detaljerte budsjetter'!$F$44:$F$94,Kontrolltabeller!$B41,'(1) Detaljerte budsjetter'!K$44:K$94) + SUMIF('(1) Detaljerte budsjetter'!$F$98:$F$113,Kontrolltabeller!$B41,'(1) Detaljerte budsjetter'!K$98:K$113)</f>
        <v>0</v>
      </c>
      <c r="G41" s="4">
        <f>SUMIF('(1) Detaljerte budsjetter'!$F$44:$F$94,Kontrolltabeller!$B41,'(1) Detaljerte budsjetter'!L$44:L$94) + SUMIF('(1) Detaljerte budsjetter'!$F$98:$F$113,Kontrolltabeller!$B41,'(1) Detaljerte budsjetter'!L$98:L$113)</f>
        <v>0</v>
      </c>
      <c r="H41" s="4">
        <f>SUMIF('(1) Detaljerte budsjetter'!$F$44:$F$94,Kontrolltabeller!$B41,'(1) Detaljerte budsjetter'!M$44:M$94) + SUMIF('(1) Detaljerte budsjetter'!$F$98:$F$113,Kontrolltabeller!$B41,'(1) Detaljerte budsjetter'!M$98:M$113)</f>
        <v>0</v>
      </c>
      <c r="I41" s="4">
        <f>SUMIF('(1) Detaljerte budsjetter'!$F$44:$F$94,Kontrolltabeller!$B41,'(1) Detaljerte budsjetter'!N$44:N$94) + SUMIF('(1) Detaljerte budsjetter'!$F$98:$F$113,Kontrolltabeller!$B41,'(1) Detaljerte budsjetter'!N$98:N$113)</f>
        <v>0</v>
      </c>
      <c r="J41" s="4">
        <f>SUMIF('(1) Detaljerte budsjetter'!$F$44:$F$94,Kontrolltabeller!$B41,'(1) Detaljerte budsjetter'!O$44:O$94) + SUMIF('(1) Detaljerte budsjetter'!$F$98:$F$113,Kontrolltabeller!$B41,'(1) Detaljerte budsjetter'!O$98:O$113)</f>
        <v>0</v>
      </c>
      <c r="K41" s="4">
        <f>SUMIF('(1) Detaljerte budsjetter'!$F$44:$F$94,Kontrolltabeller!$B41,'(1) Detaljerte budsjetter'!P$44:P$94) + SUMIF('(1) Detaljerte budsjetter'!$F$98:$F$113,Kontrolltabeller!$B41,'(1) Detaljerte budsjetter'!P$98:P$113)</f>
        <v>0</v>
      </c>
      <c r="L41" s="4">
        <f>SUMIF('(1) Detaljerte budsjetter'!$F$44:$F$94,Kontrolltabeller!$B41,'(1) Detaljerte budsjetter'!Q$44:Q$94) + SUMIF('(1) Detaljerte budsjetter'!$F$98:$F$113,Kontrolltabeller!$B41,'(1) Detaljerte budsjetter'!Q$98:Q$113)</f>
        <v>0</v>
      </c>
      <c r="M41" s="157">
        <f>SUM(C41:L41)</f>
        <v>0</v>
      </c>
    </row>
    <row r="42" spans="2:13" x14ac:dyDescent="0.3">
      <c r="B42" s="35">
        <f>'LES MEG'!B32</f>
        <v>0</v>
      </c>
      <c r="C42" s="4">
        <f>SUMIF('(1) Detaljerte budsjetter'!$F$44:$F$94,Kontrolltabeller!$B42,'(1) Detaljerte budsjetter'!H$44:H$94) + SUMIF('(1) Detaljerte budsjetter'!$F$98:$F$113,Kontrolltabeller!$B42,'(1) Detaljerte budsjetter'!H$98:H$113)</f>
        <v>0</v>
      </c>
      <c r="D42" s="4">
        <f>SUMIF('(1) Detaljerte budsjetter'!$F$44:$F$94,Kontrolltabeller!$B42,'(1) Detaljerte budsjetter'!I$44:I$94) + SUMIF('(1) Detaljerte budsjetter'!$F$98:$F$113,Kontrolltabeller!$B42,'(1) Detaljerte budsjetter'!I$98:I$113)</f>
        <v>0</v>
      </c>
      <c r="E42" s="4">
        <f>SUMIF('(1) Detaljerte budsjetter'!$F$44:$F$94,Kontrolltabeller!$B42,'(1) Detaljerte budsjetter'!J$44:J$94) + SUMIF('(1) Detaljerte budsjetter'!$F$98:$F$113,Kontrolltabeller!$B42,'(1) Detaljerte budsjetter'!J$98:J$113)</f>
        <v>0</v>
      </c>
      <c r="F42" s="4">
        <f>SUMIF('(1) Detaljerte budsjetter'!$F$44:$F$94,Kontrolltabeller!$B42,'(1) Detaljerte budsjetter'!K$44:K$94) + SUMIF('(1) Detaljerte budsjetter'!$F$98:$F$113,Kontrolltabeller!$B42,'(1) Detaljerte budsjetter'!K$98:K$113)</f>
        <v>0</v>
      </c>
      <c r="G42" s="4">
        <f>SUMIF('(1) Detaljerte budsjetter'!$F$44:$F$94,Kontrolltabeller!$B42,'(1) Detaljerte budsjetter'!L$44:L$94) + SUMIF('(1) Detaljerte budsjetter'!$F$98:$F$113,Kontrolltabeller!$B42,'(1) Detaljerte budsjetter'!L$98:L$113)</f>
        <v>0</v>
      </c>
      <c r="H42" s="4">
        <f>SUMIF('(1) Detaljerte budsjetter'!$F$44:$F$94,Kontrolltabeller!$B42,'(1) Detaljerte budsjetter'!M$44:M$94) + SUMIF('(1) Detaljerte budsjetter'!$F$98:$F$113,Kontrolltabeller!$B42,'(1) Detaljerte budsjetter'!M$98:M$113)</f>
        <v>0</v>
      </c>
      <c r="I42" s="4">
        <f>SUMIF('(1) Detaljerte budsjetter'!$F$44:$F$94,Kontrolltabeller!$B42,'(1) Detaljerte budsjetter'!N$44:N$94) + SUMIF('(1) Detaljerte budsjetter'!$F$98:$F$113,Kontrolltabeller!$B42,'(1) Detaljerte budsjetter'!N$98:N$113)</f>
        <v>0</v>
      </c>
      <c r="J42" s="4">
        <f>SUMIF('(1) Detaljerte budsjetter'!$F$44:$F$94,Kontrolltabeller!$B42,'(1) Detaljerte budsjetter'!O$44:O$94) + SUMIF('(1) Detaljerte budsjetter'!$F$98:$F$113,Kontrolltabeller!$B42,'(1) Detaljerte budsjetter'!O$98:O$113)</f>
        <v>0</v>
      </c>
      <c r="K42" s="4">
        <f>SUMIF('(1) Detaljerte budsjetter'!$F$44:$F$94,Kontrolltabeller!$B42,'(1) Detaljerte budsjetter'!P$44:P$94) + SUMIF('(1) Detaljerte budsjetter'!$F$98:$F$113,Kontrolltabeller!$B42,'(1) Detaljerte budsjetter'!P$98:P$113)</f>
        <v>0</v>
      </c>
      <c r="L42" s="4">
        <f>SUMIF('(1) Detaljerte budsjetter'!$F$44:$F$94,Kontrolltabeller!$B42,'(1) Detaljerte budsjetter'!Q$44:Q$94) + SUMIF('(1) Detaljerte budsjetter'!$F$98:$F$113,Kontrolltabeller!$B42,'(1) Detaljerte budsjetter'!Q$98:Q$113)</f>
        <v>0</v>
      </c>
      <c r="M42" s="46">
        <f t="shared" ref="M42:M48" si="7">SUM(C42:L42)</f>
        <v>0</v>
      </c>
    </row>
    <row r="43" spans="2:13" x14ac:dyDescent="0.3">
      <c r="B43" s="35">
        <f>'LES MEG'!B33</f>
        <v>0</v>
      </c>
      <c r="C43" s="4">
        <f>SUMIF('(1) Detaljerte budsjetter'!$F$44:$F$94,Kontrolltabeller!$B43,'(1) Detaljerte budsjetter'!H$44:H$94) + SUMIF('(1) Detaljerte budsjetter'!$F$98:$F$113,Kontrolltabeller!$B43,'(1) Detaljerte budsjetter'!H$98:H$113)</f>
        <v>0</v>
      </c>
      <c r="D43" s="4">
        <f>SUMIF('(1) Detaljerte budsjetter'!$F$44:$F$94,Kontrolltabeller!$B43,'(1) Detaljerte budsjetter'!I$44:I$94) + SUMIF('(1) Detaljerte budsjetter'!$F$98:$F$113,Kontrolltabeller!$B43,'(1) Detaljerte budsjetter'!I$98:I$113)</f>
        <v>0</v>
      </c>
      <c r="E43" s="4">
        <f>SUMIF('(1) Detaljerte budsjetter'!$F$44:$F$94,Kontrolltabeller!$B43,'(1) Detaljerte budsjetter'!J$44:J$94) + SUMIF('(1) Detaljerte budsjetter'!$F$98:$F$113,Kontrolltabeller!$B43,'(1) Detaljerte budsjetter'!J$98:J$113)</f>
        <v>0</v>
      </c>
      <c r="F43" s="4">
        <f>SUMIF('(1) Detaljerte budsjetter'!$F$44:$F$94,Kontrolltabeller!$B43,'(1) Detaljerte budsjetter'!K$44:K$94) + SUMIF('(1) Detaljerte budsjetter'!$F$98:$F$113,Kontrolltabeller!$B43,'(1) Detaljerte budsjetter'!K$98:K$113)</f>
        <v>0</v>
      </c>
      <c r="G43" s="4">
        <f>SUMIF('(1) Detaljerte budsjetter'!$F$44:$F$94,Kontrolltabeller!$B43,'(1) Detaljerte budsjetter'!L$44:L$94) + SUMIF('(1) Detaljerte budsjetter'!$F$98:$F$113,Kontrolltabeller!$B43,'(1) Detaljerte budsjetter'!L$98:L$113)</f>
        <v>0</v>
      </c>
      <c r="H43" s="4">
        <f>SUMIF('(1) Detaljerte budsjetter'!$F$44:$F$94,Kontrolltabeller!$B43,'(1) Detaljerte budsjetter'!M$44:M$94) + SUMIF('(1) Detaljerte budsjetter'!$F$98:$F$113,Kontrolltabeller!$B43,'(1) Detaljerte budsjetter'!M$98:M$113)</f>
        <v>0</v>
      </c>
      <c r="I43" s="4">
        <f>SUMIF('(1) Detaljerte budsjetter'!$F$44:$F$94,Kontrolltabeller!$B43,'(1) Detaljerte budsjetter'!N$44:N$94) + SUMIF('(1) Detaljerte budsjetter'!$F$98:$F$113,Kontrolltabeller!$B43,'(1) Detaljerte budsjetter'!N$98:N$113)</f>
        <v>0</v>
      </c>
      <c r="J43" s="4">
        <f>SUMIF('(1) Detaljerte budsjetter'!$F$44:$F$94,Kontrolltabeller!$B43,'(1) Detaljerte budsjetter'!O$44:O$94) + SUMIF('(1) Detaljerte budsjetter'!$F$98:$F$113,Kontrolltabeller!$B43,'(1) Detaljerte budsjetter'!O$98:O$113)</f>
        <v>0</v>
      </c>
      <c r="K43" s="4">
        <f>SUMIF('(1) Detaljerte budsjetter'!$F$44:$F$94,Kontrolltabeller!$B43,'(1) Detaljerte budsjetter'!P$44:P$94) + SUMIF('(1) Detaljerte budsjetter'!$F$98:$F$113,Kontrolltabeller!$B43,'(1) Detaljerte budsjetter'!P$98:P$113)</f>
        <v>0</v>
      </c>
      <c r="L43" s="4">
        <f>SUMIF('(1) Detaljerte budsjetter'!$F$44:$F$94,Kontrolltabeller!$B43,'(1) Detaljerte budsjetter'!Q$44:Q$94) + SUMIF('(1) Detaljerte budsjetter'!$F$98:$F$113,Kontrolltabeller!$B43,'(1) Detaljerte budsjetter'!Q$98:Q$113)</f>
        <v>0</v>
      </c>
      <c r="M43" s="46">
        <f>SUM(C43:L43)</f>
        <v>0</v>
      </c>
    </row>
    <row r="44" spans="2:13" x14ac:dyDescent="0.3">
      <c r="B44" s="35">
        <f>'LES MEG'!B34</f>
        <v>0</v>
      </c>
      <c r="C44" s="4">
        <f>SUMIF('(1) Detaljerte budsjetter'!$F$44:$F$94,Kontrolltabeller!$B44,'(1) Detaljerte budsjetter'!H$44:H$94) + SUMIF('(1) Detaljerte budsjetter'!$F$98:$F$113,Kontrolltabeller!$B44,'(1) Detaljerte budsjetter'!H$98:H$113)</f>
        <v>0</v>
      </c>
      <c r="D44" s="4">
        <f>SUMIF('(1) Detaljerte budsjetter'!$F$44:$F$94,Kontrolltabeller!$B44,'(1) Detaljerte budsjetter'!I$44:I$94) + SUMIF('(1) Detaljerte budsjetter'!$F$98:$F$113,Kontrolltabeller!$B44,'(1) Detaljerte budsjetter'!I$98:I$113)</f>
        <v>0</v>
      </c>
      <c r="E44" s="4">
        <f>SUMIF('(1) Detaljerte budsjetter'!$F$44:$F$94,Kontrolltabeller!$B44,'(1) Detaljerte budsjetter'!J$44:J$94) + SUMIF('(1) Detaljerte budsjetter'!$F$98:$F$113,Kontrolltabeller!$B44,'(1) Detaljerte budsjetter'!J$98:J$113)</f>
        <v>0</v>
      </c>
      <c r="F44" s="4">
        <f>SUMIF('(1) Detaljerte budsjetter'!$F$44:$F$94,Kontrolltabeller!$B44,'(1) Detaljerte budsjetter'!K$44:K$94) + SUMIF('(1) Detaljerte budsjetter'!$F$98:$F$113,Kontrolltabeller!$B44,'(1) Detaljerte budsjetter'!K$98:K$113)</f>
        <v>0</v>
      </c>
      <c r="G44" s="4">
        <f>SUMIF('(1) Detaljerte budsjetter'!$F$44:$F$94,Kontrolltabeller!$B44,'(1) Detaljerte budsjetter'!L$44:L$94) + SUMIF('(1) Detaljerte budsjetter'!$F$98:$F$113,Kontrolltabeller!$B44,'(1) Detaljerte budsjetter'!L$98:L$113)</f>
        <v>0</v>
      </c>
      <c r="H44" s="4">
        <f>SUMIF('(1) Detaljerte budsjetter'!$F$44:$F$94,Kontrolltabeller!$B44,'(1) Detaljerte budsjetter'!M$44:M$94) + SUMIF('(1) Detaljerte budsjetter'!$F$98:$F$113,Kontrolltabeller!$B44,'(1) Detaljerte budsjetter'!M$98:M$113)</f>
        <v>0</v>
      </c>
      <c r="I44" s="4">
        <f>SUMIF('(1) Detaljerte budsjetter'!$F$44:$F$94,Kontrolltabeller!$B44,'(1) Detaljerte budsjetter'!N$44:N$94) + SUMIF('(1) Detaljerte budsjetter'!$F$98:$F$113,Kontrolltabeller!$B44,'(1) Detaljerte budsjetter'!N$98:N$113)</f>
        <v>0</v>
      </c>
      <c r="J44" s="4">
        <f>SUMIF('(1) Detaljerte budsjetter'!$F$44:$F$94,Kontrolltabeller!$B44,'(1) Detaljerte budsjetter'!O$44:O$94) + SUMIF('(1) Detaljerte budsjetter'!$F$98:$F$113,Kontrolltabeller!$B44,'(1) Detaljerte budsjetter'!O$98:O$113)</f>
        <v>0</v>
      </c>
      <c r="K44" s="4">
        <f>SUMIF('(1) Detaljerte budsjetter'!$F$44:$F$94,Kontrolltabeller!$B44,'(1) Detaljerte budsjetter'!P$44:P$94) + SUMIF('(1) Detaljerte budsjetter'!$F$98:$F$113,Kontrolltabeller!$B44,'(1) Detaljerte budsjetter'!P$98:P$113)</f>
        <v>0</v>
      </c>
      <c r="L44" s="4">
        <f>SUMIF('(1) Detaljerte budsjetter'!$F$44:$F$94,Kontrolltabeller!$B44,'(1) Detaljerte budsjetter'!Q$44:Q$94) + SUMIF('(1) Detaljerte budsjetter'!$F$98:$F$113,Kontrolltabeller!$B44,'(1) Detaljerte budsjetter'!Q$98:Q$113)</f>
        <v>0</v>
      </c>
      <c r="M44" s="46">
        <f t="shared" si="7"/>
        <v>0</v>
      </c>
    </row>
    <row r="45" spans="2:13" x14ac:dyDescent="0.3">
      <c r="B45" s="35">
        <f>'LES MEG'!B35</f>
        <v>0</v>
      </c>
      <c r="C45" s="4">
        <f>SUMIF('(1) Detaljerte budsjetter'!$F$44:$F$94,Kontrolltabeller!$B45,'(1) Detaljerte budsjetter'!H$44:H$94) + SUMIF('(1) Detaljerte budsjetter'!$F$98:$F$113,Kontrolltabeller!$B45,'(1) Detaljerte budsjetter'!H$98:H$113)</f>
        <v>0</v>
      </c>
      <c r="D45" s="4">
        <f>SUMIF('(1) Detaljerte budsjetter'!$F$44:$F$94,Kontrolltabeller!$B45,'(1) Detaljerte budsjetter'!I$44:I$94) + SUMIF('(1) Detaljerte budsjetter'!$F$98:$F$113,Kontrolltabeller!$B45,'(1) Detaljerte budsjetter'!I$98:I$113)</f>
        <v>0</v>
      </c>
      <c r="E45" s="4">
        <f>SUMIF('(1) Detaljerte budsjetter'!$F$44:$F$94,Kontrolltabeller!$B45,'(1) Detaljerte budsjetter'!J$44:J$94) + SUMIF('(1) Detaljerte budsjetter'!$F$98:$F$113,Kontrolltabeller!$B45,'(1) Detaljerte budsjetter'!J$98:J$113)</f>
        <v>0</v>
      </c>
      <c r="F45" s="4">
        <f>SUMIF('(1) Detaljerte budsjetter'!$F$44:$F$94,Kontrolltabeller!$B45,'(1) Detaljerte budsjetter'!K$44:K$94) + SUMIF('(1) Detaljerte budsjetter'!$F$98:$F$113,Kontrolltabeller!$B45,'(1) Detaljerte budsjetter'!K$98:K$113)</f>
        <v>0</v>
      </c>
      <c r="G45" s="4">
        <f>SUMIF('(1) Detaljerte budsjetter'!$F$44:$F$94,Kontrolltabeller!$B45,'(1) Detaljerte budsjetter'!L$44:L$94) + SUMIF('(1) Detaljerte budsjetter'!$F$98:$F$113,Kontrolltabeller!$B45,'(1) Detaljerte budsjetter'!L$98:L$113)</f>
        <v>0</v>
      </c>
      <c r="H45" s="4">
        <f>SUMIF('(1) Detaljerte budsjetter'!$F$44:$F$94,Kontrolltabeller!$B45,'(1) Detaljerte budsjetter'!M$44:M$94) + SUMIF('(1) Detaljerte budsjetter'!$F$98:$F$113,Kontrolltabeller!$B45,'(1) Detaljerte budsjetter'!M$98:M$113)</f>
        <v>0</v>
      </c>
      <c r="I45" s="4">
        <f>SUMIF('(1) Detaljerte budsjetter'!$F$44:$F$94,Kontrolltabeller!$B45,'(1) Detaljerte budsjetter'!N$44:N$94) + SUMIF('(1) Detaljerte budsjetter'!$F$98:$F$113,Kontrolltabeller!$B45,'(1) Detaljerte budsjetter'!N$98:N$113)</f>
        <v>0</v>
      </c>
      <c r="J45" s="4">
        <f>SUMIF('(1) Detaljerte budsjetter'!$F$44:$F$94,Kontrolltabeller!$B45,'(1) Detaljerte budsjetter'!O$44:O$94) + SUMIF('(1) Detaljerte budsjetter'!$F$98:$F$113,Kontrolltabeller!$B45,'(1) Detaljerte budsjetter'!O$98:O$113)</f>
        <v>0</v>
      </c>
      <c r="K45" s="4">
        <f>SUMIF('(1) Detaljerte budsjetter'!$F$44:$F$94,Kontrolltabeller!$B45,'(1) Detaljerte budsjetter'!P$44:P$94) + SUMIF('(1) Detaljerte budsjetter'!$F$98:$F$113,Kontrolltabeller!$B45,'(1) Detaljerte budsjetter'!P$98:P$113)</f>
        <v>0</v>
      </c>
      <c r="L45" s="4">
        <f>SUMIF('(1) Detaljerte budsjetter'!$F$44:$F$94,Kontrolltabeller!$B45,'(1) Detaljerte budsjetter'!Q$44:Q$94) + SUMIF('(1) Detaljerte budsjetter'!$F$98:$F$113,Kontrolltabeller!$B45,'(1) Detaljerte budsjetter'!Q$98:Q$113)</f>
        <v>0</v>
      </c>
      <c r="M45" s="46">
        <f t="shared" si="7"/>
        <v>0</v>
      </c>
    </row>
    <row r="46" spans="2:13" x14ac:dyDescent="0.3">
      <c r="B46" s="35">
        <f>'LES MEG'!B36</f>
        <v>0</v>
      </c>
      <c r="C46" s="4">
        <f>SUMIF('(1) Detaljerte budsjetter'!$F$44:$F$94,Kontrolltabeller!$B46,'(1) Detaljerte budsjetter'!H$44:H$94) + SUMIF('(1) Detaljerte budsjetter'!$F$98:$F$113,Kontrolltabeller!$B46,'(1) Detaljerte budsjetter'!H$98:H$113)</f>
        <v>0</v>
      </c>
      <c r="D46" s="4">
        <f>SUMIF('(1) Detaljerte budsjetter'!$F$44:$F$94,Kontrolltabeller!$B46,'(1) Detaljerte budsjetter'!I$44:I$94) + SUMIF('(1) Detaljerte budsjetter'!$F$98:$F$113,Kontrolltabeller!$B46,'(1) Detaljerte budsjetter'!I$98:I$113)</f>
        <v>0</v>
      </c>
      <c r="E46" s="4">
        <f>SUMIF('(1) Detaljerte budsjetter'!$F$44:$F$94,Kontrolltabeller!$B46,'(1) Detaljerte budsjetter'!J$44:J$94) + SUMIF('(1) Detaljerte budsjetter'!$F$98:$F$113,Kontrolltabeller!$B46,'(1) Detaljerte budsjetter'!J$98:J$113)</f>
        <v>0</v>
      </c>
      <c r="F46" s="4">
        <f>SUMIF('(1) Detaljerte budsjetter'!$F$44:$F$94,Kontrolltabeller!$B46,'(1) Detaljerte budsjetter'!K$44:K$94) + SUMIF('(1) Detaljerte budsjetter'!$F$98:$F$113,Kontrolltabeller!$B46,'(1) Detaljerte budsjetter'!K$98:K$113)</f>
        <v>0</v>
      </c>
      <c r="G46" s="4">
        <f>SUMIF('(1) Detaljerte budsjetter'!$F$44:$F$94,Kontrolltabeller!$B46,'(1) Detaljerte budsjetter'!L$44:L$94) + SUMIF('(1) Detaljerte budsjetter'!$F$98:$F$113,Kontrolltabeller!$B46,'(1) Detaljerte budsjetter'!L$98:L$113)</f>
        <v>0</v>
      </c>
      <c r="H46" s="4">
        <f>SUMIF('(1) Detaljerte budsjetter'!$F$44:$F$94,Kontrolltabeller!$B46,'(1) Detaljerte budsjetter'!M$44:M$94) + SUMIF('(1) Detaljerte budsjetter'!$F$98:$F$113,Kontrolltabeller!$B46,'(1) Detaljerte budsjetter'!M$98:M$113)</f>
        <v>0</v>
      </c>
      <c r="I46" s="4">
        <f>SUMIF('(1) Detaljerte budsjetter'!$F$44:$F$94,Kontrolltabeller!$B46,'(1) Detaljerte budsjetter'!N$44:N$94) + SUMIF('(1) Detaljerte budsjetter'!$F$98:$F$113,Kontrolltabeller!$B46,'(1) Detaljerte budsjetter'!N$98:N$113)</f>
        <v>0</v>
      </c>
      <c r="J46" s="4">
        <f>SUMIF('(1) Detaljerte budsjetter'!$F$44:$F$94,Kontrolltabeller!$B46,'(1) Detaljerte budsjetter'!O$44:O$94) + SUMIF('(1) Detaljerte budsjetter'!$F$98:$F$113,Kontrolltabeller!$B46,'(1) Detaljerte budsjetter'!O$98:O$113)</f>
        <v>0</v>
      </c>
      <c r="K46" s="4">
        <f>SUMIF('(1) Detaljerte budsjetter'!$F$44:$F$94,Kontrolltabeller!$B46,'(1) Detaljerte budsjetter'!P$44:P$94) + SUMIF('(1) Detaljerte budsjetter'!$F$98:$F$113,Kontrolltabeller!$B46,'(1) Detaljerte budsjetter'!P$98:P$113)</f>
        <v>0</v>
      </c>
      <c r="L46" s="4">
        <f>SUMIF('(1) Detaljerte budsjetter'!$F$44:$F$94,Kontrolltabeller!$B46,'(1) Detaljerte budsjetter'!Q$44:Q$94) + SUMIF('(1) Detaljerte budsjetter'!$F$98:$F$113,Kontrolltabeller!$B46,'(1) Detaljerte budsjetter'!Q$98:Q$113)</f>
        <v>0</v>
      </c>
      <c r="M46" s="46">
        <f t="shared" si="7"/>
        <v>0</v>
      </c>
    </row>
    <row r="47" spans="2:13" x14ac:dyDescent="0.3">
      <c r="B47" s="35">
        <f>'LES MEG'!B37</f>
        <v>0</v>
      </c>
      <c r="C47" s="4">
        <f>SUMIF('(1) Detaljerte budsjetter'!$F$44:$F$94,Kontrolltabeller!$B47,'(1) Detaljerte budsjetter'!H$44:H$94) + SUMIF('(1) Detaljerte budsjetter'!$F$98:$F$113,Kontrolltabeller!$B47,'(1) Detaljerte budsjetter'!H$98:H$113)</f>
        <v>0</v>
      </c>
      <c r="D47" s="4">
        <f>SUMIF('(1) Detaljerte budsjetter'!$F$44:$F$94,Kontrolltabeller!$B47,'(1) Detaljerte budsjetter'!I$44:I$94) + SUMIF('(1) Detaljerte budsjetter'!$F$98:$F$113,Kontrolltabeller!$B47,'(1) Detaljerte budsjetter'!I$98:I$113)</f>
        <v>0</v>
      </c>
      <c r="E47" s="4">
        <f>SUMIF('(1) Detaljerte budsjetter'!$F$44:$F$94,Kontrolltabeller!$B47,'(1) Detaljerte budsjetter'!J$44:J$94) + SUMIF('(1) Detaljerte budsjetter'!$F$98:$F$113,Kontrolltabeller!$B47,'(1) Detaljerte budsjetter'!J$98:J$113)</f>
        <v>0</v>
      </c>
      <c r="F47" s="4">
        <f>SUMIF('(1) Detaljerte budsjetter'!$F$44:$F$94,Kontrolltabeller!$B47,'(1) Detaljerte budsjetter'!K$44:K$94) + SUMIF('(1) Detaljerte budsjetter'!$F$98:$F$113,Kontrolltabeller!$B47,'(1) Detaljerte budsjetter'!K$98:K$113)</f>
        <v>0</v>
      </c>
      <c r="G47" s="4">
        <f>SUMIF('(1) Detaljerte budsjetter'!$F$44:$F$94,Kontrolltabeller!$B47,'(1) Detaljerte budsjetter'!L$44:L$94) + SUMIF('(1) Detaljerte budsjetter'!$F$98:$F$113,Kontrolltabeller!$B47,'(1) Detaljerte budsjetter'!L$98:L$113)</f>
        <v>0</v>
      </c>
      <c r="H47" s="4">
        <f>SUMIF('(1) Detaljerte budsjetter'!$F$44:$F$94,Kontrolltabeller!$B47,'(1) Detaljerte budsjetter'!M$44:M$94) + SUMIF('(1) Detaljerte budsjetter'!$F$98:$F$113,Kontrolltabeller!$B47,'(1) Detaljerte budsjetter'!M$98:M$113)</f>
        <v>0</v>
      </c>
      <c r="I47" s="4">
        <f>SUMIF('(1) Detaljerte budsjetter'!$F$44:$F$94,Kontrolltabeller!$B47,'(1) Detaljerte budsjetter'!N$44:N$94) + SUMIF('(1) Detaljerte budsjetter'!$F$98:$F$113,Kontrolltabeller!$B47,'(1) Detaljerte budsjetter'!N$98:N$113)</f>
        <v>0</v>
      </c>
      <c r="J47" s="4">
        <f>SUMIF('(1) Detaljerte budsjetter'!$F$44:$F$94,Kontrolltabeller!$B47,'(1) Detaljerte budsjetter'!O$44:O$94) + SUMIF('(1) Detaljerte budsjetter'!$F$98:$F$113,Kontrolltabeller!$B47,'(1) Detaljerte budsjetter'!O$98:O$113)</f>
        <v>0</v>
      </c>
      <c r="K47" s="4">
        <f>SUMIF('(1) Detaljerte budsjetter'!$F$44:$F$94,Kontrolltabeller!$B47,'(1) Detaljerte budsjetter'!P$44:P$94) + SUMIF('(1) Detaljerte budsjetter'!$F$98:$F$113,Kontrolltabeller!$B47,'(1) Detaljerte budsjetter'!P$98:P$113)</f>
        <v>0</v>
      </c>
      <c r="L47" s="4">
        <f>SUMIF('(1) Detaljerte budsjetter'!$F$44:$F$94,Kontrolltabeller!$B47,'(1) Detaljerte budsjetter'!Q$44:Q$94) + SUMIF('(1) Detaljerte budsjetter'!$F$98:$F$113,Kontrolltabeller!$B47,'(1) Detaljerte budsjetter'!Q$98:Q$113)</f>
        <v>0</v>
      </c>
      <c r="M47" s="46">
        <f t="shared" si="7"/>
        <v>0</v>
      </c>
    </row>
    <row r="48" spans="2:13" x14ac:dyDescent="0.3">
      <c r="B48" s="39">
        <f>'LES MEG'!B38</f>
        <v>0</v>
      </c>
      <c r="C48" s="4">
        <f>SUMIF('(1) Detaljerte budsjetter'!$F$44:$F$94,Kontrolltabeller!$B48,'(1) Detaljerte budsjetter'!H$44:H$94) + SUMIF('(1) Detaljerte budsjetter'!$F$98:$F$113,Kontrolltabeller!$B48,'(1) Detaljerte budsjetter'!H$98:H$113)</f>
        <v>0</v>
      </c>
      <c r="D48" s="4">
        <f>SUMIF('(1) Detaljerte budsjetter'!$F$44:$F$94,Kontrolltabeller!$B48,'(1) Detaljerte budsjetter'!I$44:I$94) + SUMIF('(1) Detaljerte budsjetter'!$F$98:$F$113,Kontrolltabeller!$B48,'(1) Detaljerte budsjetter'!I$98:I$113)</f>
        <v>0</v>
      </c>
      <c r="E48" s="4">
        <f>SUMIF('(1) Detaljerte budsjetter'!$F$44:$F$94,Kontrolltabeller!$B48,'(1) Detaljerte budsjetter'!J$44:J$94) + SUMIF('(1) Detaljerte budsjetter'!$F$98:$F$113,Kontrolltabeller!$B48,'(1) Detaljerte budsjetter'!J$98:J$113)</f>
        <v>0</v>
      </c>
      <c r="F48" s="4">
        <f>SUMIF('(1) Detaljerte budsjetter'!$F$44:$F$94,Kontrolltabeller!$B48,'(1) Detaljerte budsjetter'!K$44:K$94) + SUMIF('(1) Detaljerte budsjetter'!$F$98:$F$113,Kontrolltabeller!$B48,'(1) Detaljerte budsjetter'!K$98:K$113)</f>
        <v>0</v>
      </c>
      <c r="G48" s="4">
        <f>SUMIF('(1) Detaljerte budsjetter'!$F$44:$F$94,Kontrolltabeller!$B48,'(1) Detaljerte budsjetter'!L$44:L$94) + SUMIF('(1) Detaljerte budsjetter'!$F$98:$F$113,Kontrolltabeller!$B48,'(1) Detaljerte budsjetter'!L$98:L$113)</f>
        <v>0</v>
      </c>
      <c r="H48" s="4">
        <f>SUMIF('(1) Detaljerte budsjetter'!$F$44:$F$94,Kontrolltabeller!$B48,'(1) Detaljerte budsjetter'!M$44:M$94) + SUMIF('(1) Detaljerte budsjetter'!$F$98:$F$113,Kontrolltabeller!$B48,'(1) Detaljerte budsjetter'!M$98:M$113)</f>
        <v>0</v>
      </c>
      <c r="I48" s="4">
        <f>SUMIF('(1) Detaljerte budsjetter'!$F$44:$F$94,Kontrolltabeller!$B48,'(1) Detaljerte budsjetter'!N$44:N$94) + SUMIF('(1) Detaljerte budsjetter'!$F$98:$F$113,Kontrolltabeller!$B48,'(1) Detaljerte budsjetter'!N$98:N$113)</f>
        <v>0</v>
      </c>
      <c r="J48" s="4">
        <f>SUMIF('(1) Detaljerte budsjetter'!$F$44:$F$94,Kontrolltabeller!$B48,'(1) Detaljerte budsjetter'!O$44:O$94) + SUMIF('(1) Detaljerte budsjetter'!$F$98:$F$113,Kontrolltabeller!$B48,'(1) Detaljerte budsjetter'!O$98:O$113)</f>
        <v>0</v>
      </c>
      <c r="K48" s="4">
        <f>SUMIF('(1) Detaljerte budsjetter'!$F$44:$F$94,Kontrolltabeller!$B48,'(1) Detaljerte budsjetter'!P$44:P$94) + SUMIF('(1) Detaljerte budsjetter'!$F$98:$F$113,Kontrolltabeller!$B48,'(1) Detaljerte budsjetter'!P$98:P$113)</f>
        <v>0</v>
      </c>
      <c r="L48" s="4">
        <f>SUMIF('(1) Detaljerte budsjetter'!$F$44:$F$94,Kontrolltabeller!$B48,'(1) Detaljerte budsjetter'!Q$44:Q$94) + SUMIF('(1) Detaljerte budsjetter'!$F$98:$F$113,Kontrolltabeller!$B48,'(1) Detaljerte budsjetter'!Q$98:Q$113)</f>
        <v>0</v>
      </c>
      <c r="M48" s="46">
        <f t="shared" si="7"/>
        <v>0</v>
      </c>
    </row>
    <row r="49" spans="2:13" x14ac:dyDescent="0.3">
      <c r="B49" s="39" t="s">
        <v>92</v>
      </c>
      <c r="C49" s="55">
        <f>SUM(C41:C48)</f>
        <v>0</v>
      </c>
      <c r="D49" s="55">
        <f t="shared" ref="D49:L49" si="8">SUM(D41:D48)</f>
        <v>0</v>
      </c>
      <c r="E49" s="55">
        <f t="shared" si="8"/>
        <v>0</v>
      </c>
      <c r="F49" s="55">
        <f t="shared" si="8"/>
        <v>0</v>
      </c>
      <c r="G49" s="55">
        <f t="shared" si="8"/>
        <v>0</v>
      </c>
      <c r="H49" s="55">
        <f t="shared" si="8"/>
        <v>0</v>
      </c>
      <c r="I49" s="55">
        <f t="shared" si="8"/>
        <v>0</v>
      </c>
      <c r="J49" s="55">
        <f t="shared" si="8"/>
        <v>0</v>
      </c>
      <c r="K49" s="55">
        <f t="shared" si="8"/>
        <v>0</v>
      </c>
      <c r="L49" s="55">
        <f t="shared" si="8"/>
        <v>0</v>
      </c>
      <c r="M49" s="3">
        <f>SUM(C49:L49)</f>
        <v>0</v>
      </c>
    </row>
    <row r="50" spans="2:13" x14ac:dyDescent="0.3">
      <c r="B50" t="s">
        <v>146</v>
      </c>
      <c r="C50" t="b">
        <f>C49='(1) Detaljerte budsjetter'!H116</f>
        <v>1</v>
      </c>
      <c r="D50" t="b">
        <f>D49='(1) Detaljerte budsjetter'!I116</f>
        <v>1</v>
      </c>
      <c r="E50" t="b">
        <f>E49='(1) Detaljerte budsjetter'!J116</f>
        <v>1</v>
      </c>
      <c r="F50" t="b">
        <f>F49='(1) Detaljerte budsjetter'!K116</f>
        <v>1</v>
      </c>
      <c r="G50" t="b">
        <f>G49='(1) Detaljerte budsjetter'!L116</f>
        <v>1</v>
      </c>
      <c r="H50" t="b">
        <f>H49='(1) Detaljerte budsjetter'!M116</f>
        <v>1</v>
      </c>
      <c r="I50" t="b">
        <f>I49='(1) Detaljerte budsjetter'!N116</f>
        <v>1</v>
      </c>
      <c r="J50" t="b">
        <f>J49='(1) Detaljerte budsjetter'!O116</f>
        <v>1</v>
      </c>
      <c r="K50" t="b">
        <f>K49='(1) Detaljerte budsjetter'!P116</f>
        <v>1</v>
      </c>
      <c r="L50" t="b">
        <f>L49='(1) Detaljerte budsjetter'!Q116</f>
        <v>1</v>
      </c>
    </row>
    <row r="51" spans="2:13" x14ac:dyDescent="0.3">
      <c r="B51" t="s">
        <v>147</v>
      </c>
      <c r="C51" s="4">
        <f>C49-'(1) Detaljerte budsjetter'!H116</f>
        <v>0</v>
      </c>
      <c r="D51" s="4">
        <f>D49-'(1) Detaljerte budsjetter'!I116</f>
        <v>0</v>
      </c>
      <c r="E51" s="4">
        <f>E49-'(1) Detaljerte budsjetter'!J116</f>
        <v>0</v>
      </c>
      <c r="F51" s="4">
        <f>F49-'(1) Detaljerte budsjetter'!K116</f>
        <v>0</v>
      </c>
      <c r="G51" s="4">
        <f>G49-'(1) Detaljerte budsjetter'!L116</f>
        <v>0</v>
      </c>
      <c r="H51" s="4">
        <f>H49-'(1) Detaljerte budsjetter'!M116</f>
        <v>0</v>
      </c>
      <c r="I51" s="4">
        <f>I49-'(1) Detaljerte budsjetter'!N116</f>
        <v>0</v>
      </c>
      <c r="J51" s="4">
        <f>J49-'(1) Detaljerte budsjetter'!O116</f>
        <v>0</v>
      </c>
      <c r="K51" s="4">
        <f>K49-'(1) Detaljerte budsjetter'!P116</f>
        <v>0</v>
      </c>
      <c r="L51" s="4">
        <f>L49-'(1) Detaljerte budsjetter'!Q116</f>
        <v>0</v>
      </c>
    </row>
  </sheetData>
  <sheetProtection algorithmName="SHA-512" hashValue="JCMMscrnAGXXhJGurNmAI8LxpZvgnGM5ls/E4hC8g8tfAkbLP9xNr1Hh9xHkVHuM3i/iHgoxO+44S9rGNUYX3A==" saltValue="igaKkMwWrwFEKhI95k61iw==" spinCount="100000" sheet="1" objects="1" scenarios="1"/>
  <conditionalFormatting sqref="C19:L19 C21:L21 C32:L32 C50:L50">
    <cfRule type="cellIs" dxfId="9" priority="4" operator="equal">
      <formula>TRUE</formula>
    </cfRule>
    <cfRule type="cellIs" dxfId="8" priority="5" operator="equal">
      <formula>FALSE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95C5-A6F3-4BAE-B024-99E6A7ED9D57}">
  <sheetPr codeName="Sheet4"/>
  <dimension ref="A1:CY79"/>
  <sheetViews>
    <sheetView showGridLines="0" showZeros="0" zoomScale="80" zoomScaleNormal="80" workbookViewId="0">
      <pane ySplit="18" topLeftCell="A19" activePane="bottomLeft" state="frozen"/>
      <selection pane="bottomLeft" activeCell="B62" sqref="B62"/>
    </sheetView>
  </sheetViews>
  <sheetFormatPr baseColWidth="10" defaultColWidth="11.44140625" defaultRowHeight="14.4" x14ac:dyDescent="0.3"/>
  <cols>
    <col min="1" max="1" width="11.44140625" style="52"/>
    <col min="2" max="2" width="57.5546875" customWidth="1"/>
    <col min="3" max="3" width="25.33203125" customWidth="1"/>
    <col min="4" max="4" width="15.33203125" customWidth="1"/>
    <col min="5" max="53" width="15.109375" customWidth="1"/>
  </cols>
  <sheetData>
    <row r="1" spans="2:8" ht="0.6" customHeight="1" x14ac:dyDescent="0.3"/>
    <row r="2" spans="2:8" ht="18" x14ac:dyDescent="0.35">
      <c r="B2" s="48" t="s">
        <v>151</v>
      </c>
      <c r="C2" s="5"/>
    </row>
    <row r="4" spans="2:8" x14ac:dyDescent="0.3">
      <c r="B4" t="s">
        <v>152</v>
      </c>
      <c r="D4" s="105"/>
      <c r="E4" s="134" t="s">
        <v>153</v>
      </c>
    </row>
    <row r="5" spans="2:8" ht="14.4" customHeight="1" x14ac:dyDescent="0.3">
      <c r="B5" t="s">
        <v>154</v>
      </c>
      <c r="D5" s="3" t="str">
        <f>IF('LES MEG'!C23="","Se ark 'LES MEG'",SUM(D53:BA53))</f>
        <v>Se ark 'LES MEG'</v>
      </c>
      <c r="E5" s="133" t="s">
        <v>155</v>
      </c>
    </row>
    <row r="6" spans="2:8" x14ac:dyDescent="0.3">
      <c r="B6" t="s">
        <v>156</v>
      </c>
      <c r="D6" s="45"/>
      <c r="E6" s="133" t="s">
        <v>157</v>
      </c>
    </row>
    <row r="7" spans="2:8" x14ac:dyDescent="0.3">
      <c r="B7" t="s">
        <v>16</v>
      </c>
      <c r="D7" s="3" t="e">
        <f>D5*D6</f>
        <v>#VALUE!</v>
      </c>
      <c r="E7" s="134" t="s">
        <v>158</v>
      </c>
    </row>
    <row r="8" spans="2:8" x14ac:dyDescent="0.3">
      <c r="F8" s="4"/>
    </row>
    <row r="9" spans="2:8" ht="18" x14ac:dyDescent="0.35">
      <c r="B9" s="48" t="s">
        <v>159</v>
      </c>
      <c r="F9" s="4"/>
    </row>
    <row r="10" spans="2:8" ht="14.4" customHeight="1" x14ac:dyDescent="0.3">
      <c r="B10" t="s">
        <v>160</v>
      </c>
      <c r="F10" s="4"/>
    </row>
    <row r="11" spans="2:8" x14ac:dyDescent="0.3">
      <c r="F11" s="4"/>
    </row>
    <row r="12" spans="2:8" x14ac:dyDescent="0.3">
      <c r="B12" s="172"/>
      <c r="C12" s="173" t="s">
        <v>161</v>
      </c>
      <c r="D12" s="174" t="s">
        <v>162</v>
      </c>
      <c r="E12" s="175" t="s">
        <v>163</v>
      </c>
    </row>
    <row r="13" spans="2:8" x14ac:dyDescent="0.3">
      <c r="B13" s="43" t="s">
        <v>164</v>
      </c>
      <c r="C13" s="165">
        <f>D65</f>
        <v>0</v>
      </c>
      <c r="D13" s="164">
        <f>D26</f>
        <v>0</v>
      </c>
      <c r="E13" s="176">
        <f>D35</f>
        <v>0</v>
      </c>
      <c r="H13" s="134"/>
    </row>
    <row r="14" spans="2:8" x14ac:dyDescent="0.3">
      <c r="B14" s="43" t="s">
        <v>165</v>
      </c>
      <c r="C14" s="165" t="e">
        <f>D70</f>
        <v>#DIV/0!</v>
      </c>
      <c r="D14" s="163" t="s">
        <v>36</v>
      </c>
      <c r="E14" s="176" t="s">
        <v>36</v>
      </c>
      <c r="H14" s="134"/>
    </row>
    <row r="15" spans="2:8" x14ac:dyDescent="0.3">
      <c r="D15" s="4"/>
      <c r="E15" s="134"/>
      <c r="F15" s="4"/>
    </row>
    <row r="16" spans="2:8" ht="18" x14ac:dyDescent="0.35">
      <c r="B16" s="48" t="s">
        <v>166</v>
      </c>
      <c r="C16" s="5"/>
      <c r="D16" s="4"/>
    </row>
    <row r="17" spans="1:103" x14ac:dyDescent="0.3">
      <c r="B17" s="23" t="s">
        <v>5</v>
      </c>
      <c r="C17" s="23"/>
      <c r="D17" s="52">
        <f>'LES MEG'!C20</f>
        <v>0</v>
      </c>
      <c r="E17" s="52">
        <f>D17+1</f>
        <v>1</v>
      </c>
      <c r="F17" s="52">
        <f t="shared" ref="F17:AF17" si="0">E17+1</f>
        <v>2</v>
      </c>
      <c r="G17" s="52">
        <f t="shared" si="0"/>
        <v>3</v>
      </c>
      <c r="H17" s="52">
        <f t="shared" si="0"/>
        <v>4</v>
      </c>
      <c r="I17" s="52">
        <f t="shared" si="0"/>
        <v>5</v>
      </c>
      <c r="J17" s="52">
        <f t="shared" si="0"/>
        <v>6</v>
      </c>
      <c r="K17" s="52">
        <f t="shared" si="0"/>
        <v>7</v>
      </c>
      <c r="L17" s="52">
        <f t="shared" si="0"/>
        <v>8</v>
      </c>
      <c r="M17" s="52">
        <f t="shared" si="0"/>
        <v>9</v>
      </c>
      <c r="N17" s="52">
        <f t="shared" si="0"/>
        <v>10</v>
      </c>
      <c r="O17" s="52">
        <f t="shared" si="0"/>
        <v>11</v>
      </c>
      <c r="P17" s="52">
        <f t="shared" si="0"/>
        <v>12</v>
      </c>
      <c r="Q17" s="52">
        <f t="shared" si="0"/>
        <v>13</v>
      </c>
      <c r="R17" s="52">
        <f t="shared" si="0"/>
        <v>14</v>
      </c>
      <c r="S17" s="52">
        <f t="shared" si="0"/>
        <v>15</v>
      </c>
      <c r="T17" s="52">
        <f t="shared" si="0"/>
        <v>16</v>
      </c>
      <c r="U17" s="52">
        <f t="shared" si="0"/>
        <v>17</v>
      </c>
      <c r="V17" s="52">
        <f t="shared" si="0"/>
        <v>18</v>
      </c>
      <c r="W17" s="52">
        <f t="shared" si="0"/>
        <v>19</v>
      </c>
      <c r="X17" s="52">
        <f t="shared" si="0"/>
        <v>20</v>
      </c>
      <c r="Y17" s="52">
        <f t="shared" si="0"/>
        <v>21</v>
      </c>
      <c r="Z17" s="52">
        <f t="shared" si="0"/>
        <v>22</v>
      </c>
      <c r="AA17" s="52">
        <f t="shared" si="0"/>
        <v>23</v>
      </c>
      <c r="AB17" s="52">
        <f t="shared" si="0"/>
        <v>24</v>
      </c>
      <c r="AC17" s="52">
        <f t="shared" si="0"/>
        <v>25</v>
      </c>
      <c r="AD17" s="52">
        <f t="shared" si="0"/>
        <v>26</v>
      </c>
      <c r="AE17" s="52">
        <f t="shared" si="0"/>
        <v>27</v>
      </c>
      <c r="AF17" s="52">
        <f t="shared" si="0"/>
        <v>28</v>
      </c>
      <c r="AG17" s="52">
        <f t="shared" ref="AG17:BA17" si="1">AF17+1</f>
        <v>29</v>
      </c>
      <c r="AH17" s="52">
        <f t="shared" si="1"/>
        <v>30</v>
      </c>
      <c r="AI17" s="52">
        <f t="shared" si="1"/>
        <v>31</v>
      </c>
      <c r="AJ17" s="52">
        <f t="shared" si="1"/>
        <v>32</v>
      </c>
      <c r="AK17" s="52">
        <f t="shared" si="1"/>
        <v>33</v>
      </c>
      <c r="AL17" s="52">
        <f t="shared" si="1"/>
        <v>34</v>
      </c>
      <c r="AM17" s="52">
        <f t="shared" si="1"/>
        <v>35</v>
      </c>
      <c r="AN17" s="52">
        <f t="shared" si="1"/>
        <v>36</v>
      </c>
      <c r="AO17" s="52">
        <f t="shared" si="1"/>
        <v>37</v>
      </c>
      <c r="AP17" s="52">
        <f t="shared" si="1"/>
        <v>38</v>
      </c>
      <c r="AQ17" s="52">
        <f t="shared" si="1"/>
        <v>39</v>
      </c>
      <c r="AR17" s="52">
        <f t="shared" si="1"/>
        <v>40</v>
      </c>
      <c r="AS17" s="52">
        <f t="shared" si="1"/>
        <v>41</v>
      </c>
      <c r="AT17" s="52">
        <f t="shared" si="1"/>
        <v>42</v>
      </c>
      <c r="AU17" s="52">
        <f t="shared" si="1"/>
        <v>43</v>
      </c>
      <c r="AV17" s="52">
        <f t="shared" si="1"/>
        <v>44</v>
      </c>
      <c r="AW17" s="52">
        <f t="shared" si="1"/>
        <v>45</v>
      </c>
      <c r="AX17" s="52">
        <f t="shared" si="1"/>
        <v>46</v>
      </c>
      <c r="AY17" s="52">
        <f t="shared" si="1"/>
        <v>47</v>
      </c>
      <c r="AZ17" s="52">
        <f t="shared" si="1"/>
        <v>48</v>
      </c>
      <c r="BA17" s="52">
        <f t="shared" si="1"/>
        <v>49</v>
      </c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</row>
    <row r="18" spans="1:103" x14ac:dyDescent="0.3">
      <c r="B18" t="s">
        <v>118</v>
      </c>
      <c r="D18" s="179">
        <f>'(1) Detaljerte budsjetter'!H2</f>
        <v>0</v>
      </c>
      <c r="E18" s="179">
        <f>'(1) Detaljerte budsjetter'!I2</f>
        <v>1</v>
      </c>
      <c r="F18" s="179">
        <f>'(1) Detaljerte budsjetter'!J2</f>
        <v>2</v>
      </c>
      <c r="G18" s="179">
        <f>'(1) Detaljerte budsjetter'!K2</f>
        <v>3</v>
      </c>
      <c r="H18" s="179">
        <f>'(1) Detaljerte budsjetter'!L2</f>
        <v>4</v>
      </c>
      <c r="I18" s="179">
        <f>'(1) Detaljerte budsjetter'!M2</f>
        <v>5</v>
      </c>
      <c r="J18" s="179">
        <f>'(1) Detaljerte budsjetter'!N2</f>
        <v>6</v>
      </c>
      <c r="K18" s="179">
        <f>'(1) Detaljerte budsjetter'!O2</f>
        <v>7</v>
      </c>
      <c r="L18" s="179">
        <f>'(1) Detaljerte budsjetter'!P2</f>
        <v>8</v>
      </c>
      <c r="M18" s="179">
        <f>'(1) Detaljerte budsjetter'!Q2</f>
        <v>9</v>
      </c>
      <c r="N18" s="179">
        <f>'(1) Detaljerte budsjetter'!R2</f>
        <v>10</v>
      </c>
      <c r="O18" s="179">
        <f>'(1) Detaljerte budsjetter'!S2</f>
        <v>11</v>
      </c>
      <c r="P18" s="179">
        <f>'(1) Detaljerte budsjetter'!T2</f>
        <v>12</v>
      </c>
      <c r="Q18" s="179">
        <f>'(1) Detaljerte budsjetter'!U2</f>
        <v>13</v>
      </c>
      <c r="R18" s="179">
        <f>'(1) Detaljerte budsjetter'!V2</f>
        <v>14</v>
      </c>
      <c r="S18" s="179">
        <f>'(1) Detaljerte budsjetter'!W2</f>
        <v>15</v>
      </c>
      <c r="T18" s="179">
        <f>'(1) Detaljerte budsjetter'!X2</f>
        <v>16</v>
      </c>
      <c r="U18" s="179">
        <f>'(1) Detaljerte budsjetter'!Y2</f>
        <v>17</v>
      </c>
      <c r="V18" s="179">
        <f>'(1) Detaljerte budsjetter'!Z2</f>
        <v>18</v>
      </c>
      <c r="W18" s="179">
        <f>'(1) Detaljerte budsjetter'!AA2</f>
        <v>19</v>
      </c>
      <c r="X18" s="179">
        <f>'(1) Detaljerte budsjetter'!AB2</f>
        <v>20</v>
      </c>
      <c r="Y18" s="179">
        <f>'(1) Detaljerte budsjetter'!AC2</f>
        <v>21</v>
      </c>
      <c r="Z18" s="179">
        <f>'(1) Detaljerte budsjetter'!AD2</f>
        <v>22</v>
      </c>
      <c r="AA18" s="179">
        <f>'(1) Detaljerte budsjetter'!AE2</f>
        <v>23</v>
      </c>
      <c r="AB18" s="179">
        <f>'(1) Detaljerte budsjetter'!AF2</f>
        <v>24</v>
      </c>
      <c r="AC18" s="179">
        <f>'(1) Detaljerte budsjetter'!AG2</f>
        <v>25</v>
      </c>
      <c r="AD18" s="179">
        <f>'(1) Detaljerte budsjetter'!AH2</f>
        <v>26</v>
      </c>
      <c r="AE18" s="179">
        <f>'(1) Detaljerte budsjetter'!AI2</f>
        <v>27</v>
      </c>
      <c r="AF18" s="179">
        <f>'(1) Detaljerte budsjetter'!AJ2</f>
        <v>28</v>
      </c>
      <c r="AG18" s="179">
        <f>'(1) Detaljerte budsjetter'!AK2</f>
        <v>29</v>
      </c>
      <c r="AH18" s="179">
        <f>'(1) Detaljerte budsjetter'!AL2</f>
        <v>30</v>
      </c>
      <c r="AI18" s="179">
        <f>'(1) Detaljerte budsjetter'!AM2</f>
        <v>31</v>
      </c>
      <c r="AJ18" s="179">
        <f>'(1) Detaljerte budsjetter'!AN2</f>
        <v>32</v>
      </c>
      <c r="AK18" s="179">
        <f>'(1) Detaljerte budsjetter'!AO2</f>
        <v>33</v>
      </c>
      <c r="AL18" s="179">
        <f>'(1) Detaljerte budsjetter'!AP2</f>
        <v>34</v>
      </c>
      <c r="AM18" s="179">
        <f>'(1) Detaljerte budsjetter'!AQ2</f>
        <v>35</v>
      </c>
      <c r="AN18" s="179">
        <f>'(1) Detaljerte budsjetter'!AR2</f>
        <v>36</v>
      </c>
      <c r="AO18" s="179">
        <f>'(1) Detaljerte budsjetter'!AS2</f>
        <v>37</v>
      </c>
      <c r="AP18" s="179">
        <f>'(1) Detaljerte budsjetter'!AT2</f>
        <v>38</v>
      </c>
      <c r="AQ18" s="179">
        <f>'(1) Detaljerte budsjetter'!AU2</f>
        <v>39</v>
      </c>
      <c r="AR18" s="179">
        <f>'(1) Detaljerte budsjetter'!AV2</f>
        <v>40</v>
      </c>
      <c r="AS18" s="179">
        <f>'(1) Detaljerte budsjetter'!AW2</f>
        <v>41</v>
      </c>
      <c r="AT18" s="179">
        <f>'(1) Detaljerte budsjetter'!AX2</f>
        <v>42</v>
      </c>
      <c r="AU18" s="179">
        <f>'(1) Detaljerte budsjetter'!AY2</f>
        <v>43</v>
      </c>
      <c r="AV18" s="179">
        <f>'(1) Detaljerte budsjetter'!AZ2</f>
        <v>44</v>
      </c>
      <c r="AW18" s="179">
        <f>'(1) Detaljerte budsjetter'!BA2</f>
        <v>45</v>
      </c>
      <c r="AX18" s="179">
        <f>'(1) Detaljerte budsjetter'!BB2</f>
        <v>46</v>
      </c>
      <c r="AY18" s="179">
        <f>'(1) Detaljerte budsjetter'!BC2</f>
        <v>47</v>
      </c>
      <c r="AZ18" s="179">
        <f>'(1) Detaljerte budsjetter'!BD2</f>
        <v>48</v>
      </c>
      <c r="BA18" s="179">
        <f>'(1) Detaljerte budsjetter'!BE2</f>
        <v>49</v>
      </c>
    </row>
    <row r="19" spans="1:103" x14ac:dyDescent="0.3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103" x14ac:dyDescent="0.3">
      <c r="B20" s="145" t="s">
        <v>162</v>
      </c>
      <c r="C20" s="146"/>
      <c r="D20" s="159" t="str">
        <f>'(1) Detaljerte budsjetter'!H3</f>
        <v/>
      </c>
      <c r="E20" s="159" t="str">
        <f>'(1) Detaljerte budsjetter'!I3</f>
        <v/>
      </c>
      <c r="F20" s="159" t="str">
        <f>'(1) Detaljerte budsjetter'!J3</f>
        <v/>
      </c>
      <c r="G20" s="159" t="str">
        <f>'(1) Detaljerte budsjetter'!K3</f>
        <v/>
      </c>
      <c r="H20" s="159" t="str">
        <f>'(1) Detaljerte budsjetter'!L3</f>
        <v/>
      </c>
      <c r="I20" s="159" t="str">
        <f>'(1) Detaljerte budsjetter'!M3</f>
        <v/>
      </c>
      <c r="J20" s="159" t="str">
        <f>'(1) Detaljerte budsjetter'!N3</f>
        <v/>
      </c>
      <c r="K20" s="159" t="str">
        <f>'(1) Detaljerte budsjetter'!O3</f>
        <v/>
      </c>
      <c r="L20" s="159" t="str">
        <f>'(1) Detaljerte budsjetter'!P3</f>
        <v/>
      </c>
      <c r="M20" s="159" t="str">
        <f>'(1) Detaljerte budsjetter'!Q3</f>
        <v/>
      </c>
      <c r="N20" s="159" t="str">
        <f>'(1) Detaljerte budsjetter'!R3</f>
        <v/>
      </c>
      <c r="O20" s="159" t="str">
        <f>'(1) Detaljerte budsjetter'!S3</f>
        <v/>
      </c>
      <c r="P20" s="159" t="str">
        <f>'(1) Detaljerte budsjetter'!T3</f>
        <v/>
      </c>
      <c r="Q20" s="159" t="str">
        <f>'(1) Detaljerte budsjetter'!U3</f>
        <v/>
      </c>
      <c r="R20" s="159" t="str">
        <f>'(1) Detaljerte budsjetter'!V3</f>
        <v/>
      </c>
      <c r="S20" s="159" t="str">
        <f>'(1) Detaljerte budsjetter'!W3</f>
        <v/>
      </c>
      <c r="T20" s="159" t="str">
        <f>'(1) Detaljerte budsjetter'!X3</f>
        <v/>
      </c>
      <c r="U20" s="159" t="str">
        <f>'(1) Detaljerte budsjetter'!Y3</f>
        <v/>
      </c>
      <c r="V20" s="159" t="str">
        <f>'(1) Detaljerte budsjetter'!Z3</f>
        <v/>
      </c>
      <c r="W20" s="159" t="str">
        <f>'(1) Detaljerte budsjetter'!AA3</f>
        <v/>
      </c>
      <c r="X20" s="159" t="str">
        <f>'(1) Detaljerte budsjetter'!AB3</f>
        <v/>
      </c>
      <c r="Y20" s="159" t="str">
        <f>'(1) Detaljerte budsjetter'!AC3</f>
        <v/>
      </c>
      <c r="Z20" s="159" t="str">
        <f>'(1) Detaljerte budsjetter'!AD3</f>
        <v/>
      </c>
      <c r="AA20" s="159" t="str">
        <f>'(1) Detaljerte budsjetter'!AE3</f>
        <v/>
      </c>
      <c r="AB20" s="159" t="str">
        <f>'(1) Detaljerte budsjetter'!AF3</f>
        <v/>
      </c>
      <c r="AC20" s="159" t="str">
        <f>'(1) Detaljerte budsjetter'!AG3</f>
        <v/>
      </c>
      <c r="AD20" s="159" t="str">
        <f>'(1) Detaljerte budsjetter'!AH3</f>
        <v/>
      </c>
      <c r="AE20" s="159" t="str">
        <f>'(1) Detaljerte budsjetter'!AI3</f>
        <v/>
      </c>
      <c r="AF20" s="159" t="str">
        <f>'(1) Detaljerte budsjetter'!AJ3</f>
        <v/>
      </c>
      <c r="AG20" s="159" t="str">
        <f>'(1) Detaljerte budsjetter'!AK3</f>
        <v/>
      </c>
      <c r="AH20" s="159" t="str">
        <f>'(1) Detaljerte budsjetter'!AL3</f>
        <v/>
      </c>
      <c r="AI20" s="159" t="str">
        <f>'(1) Detaljerte budsjetter'!AM3</f>
        <v/>
      </c>
      <c r="AJ20" s="159" t="str">
        <f>'(1) Detaljerte budsjetter'!AN3</f>
        <v/>
      </c>
      <c r="AK20" s="159" t="str">
        <f>'(1) Detaljerte budsjetter'!AO3</f>
        <v/>
      </c>
      <c r="AL20" s="159" t="str">
        <f>'(1) Detaljerte budsjetter'!AP3</f>
        <v/>
      </c>
      <c r="AM20" s="159" t="str">
        <f>'(1) Detaljerte budsjetter'!AQ3</f>
        <v/>
      </c>
      <c r="AN20" s="159" t="str">
        <f>'(1) Detaljerte budsjetter'!AR3</f>
        <v/>
      </c>
      <c r="AO20" s="159" t="str">
        <f>'(1) Detaljerte budsjetter'!AS3</f>
        <v/>
      </c>
      <c r="AP20" s="159" t="str">
        <f>'(1) Detaljerte budsjetter'!AT3</f>
        <v/>
      </c>
      <c r="AQ20" s="159" t="str">
        <f>'(1) Detaljerte budsjetter'!AU3</f>
        <v/>
      </c>
      <c r="AR20" s="159" t="str">
        <f>'(1) Detaljerte budsjetter'!AV3</f>
        <v/>
      </c>
      <c r="AS20" s="159" t="str">
        <f>'(1) Detaljerte budsjetter'!AW3</f>
        <v/>
      </c>
      <c r="AT20" s="159" t="str">
        <f>'(1) Detaljerte budsjetter'!AX3</f>
        <v/>
      </c>
      <c r="AU20" s="159" t="str">
        <f>'(1) Detaljerte budsjetter'!AY3</f>
        <v/>
      </c>
      <c r="AV20" s="159" t="str">
        <f>'(1) Detaljerte budsjetter'!AZ3</f>
        <v/>
      </c>
      <c r="AW20" s="159" t="str">
        <f>'(1) Detaljerte budsjetter'!BA3</f>
        <v/>
      </c>
      <c r="AX20" s="159" t="str">
        <f>'(1) Detaljerte budsjetter'!BB3</f>
        <v/>
      </c>
      <c r="AY20" s="159" t="str">
        <f>'(1) Detaljerte budsjetter'!BC3</f>
        <v/>
      </c>
      <c r="AZ20" s="159" t="str">
        <f>'(1) Detaljerte budsjetter'!BD3</f>
        <v/>
      </c>
      <c r="BA20" s="159" t="str">
        <f>'(1) Detaljerte budsjetter'!BE3</f>
        <v/>
      </c>
    </row>
    <row r="21" spans="1:103" x14ac:dyDescent="0.3">
      <c r="A21" s="54"/>
      <c r="B21" t="s">
        <v>167</v>
      </c>
      <c r="D21" s="4">
        <f>'(1) Detaljerte budsjetter'!H17</f>
        <v>0</v>
      </c>
      <c r="E21" s="4">
        <f>'(1) Detaljerte budsjetter'!I17</f>
        <v>0</v>
      </c>
      <c r="F21" s="4">
        <f>'(1) Detaljerte budsjetter'!J17</f>
        <v>0</v>
      </c>
      <c r="G21" s="4">
        <f>'(1) Detaljerte budsjetter'!K17</f>
        <v>0</v>
      </c>
      <c r="H21" s="4">
        <f>'(1) Detaljerte budsjetter'!L17</f>
        <v>0</v>
      </c>
      <c r="I21" s="4">
        <f>'(1) Detaljerte budsjetter'!M17</f>
        <v>0</v>
      </c>
      <c r="J21" s="4">
        <f>'(1) Detaljerte budsjetter'!N17</f>
        <v>0</v>
      </c>
      <c r="K21" s="4">
        <f>'(1) Detaljerte budsjetter'!O17</f>
        <v>0</v>
      </c>
      <c r="L21" s="4">
        <f>'(1) Detaljerte budsjetter'!P17</f>
        <v>0</v>
      </c>
      <c r="M21" s="4">
        <f>'(1) Detaljerte budsjetter'!Q17</f>
        <v>0</v>
      </c>
      <c r="N21" s="4">
        <f>'(1) Detaljerte budsjetter'!R17</f>
        <v>0</v>
      </c>
      <c r="O21" s="4">
        <f>'(1) Detaljerte budsjetter'!S17</f>
        <v>0</v>
      </c>
      <c r="P21" s="4">
        <f>'(1) Detaljerte budsjetter'!T17</f>
        <v>0</v>
      </c>
      <c r="Q21" s="4">
        <f>'(1) Detaljerte budsjetter'!U17</f>
        <v>0</v>
      </c>
      <c r="R21" s="4">
        <f>'(1) Detaljerte budsjetter'!V17</f>
        <v>0</v>
      </c>
      <c r="S21" s="4">
        <f>'(1) Detaljerte budsjetter'!W17</f>
        <v>0</v>
      </c>
      <c r="T21" s="4">
        <f>'(1) Detaljerte budsjetter'!X17</f>
        <v>0</v>
      </c>
      <c r="U21" s="4">
        <f>'(1) Detaljerte budsjetter'!Y17</f>
        <v>0</v>
      </c>
      <c r="V21" s="4">
        <f>'(1) Detaljerte budsjetter'!Z17</f>
        <v>0</v>
      </c>
      <c r="W21" s="4">
        <f>'(1) Detaljerte budsjetter'!AA17</f>
        <v>0</v>
      </c>
      <c r="X21" s="4">
        <f>'(1) Detaljerte budsjetter'!AB17</f>
        <v>0</v>
      </c>
      <c r="Y21" s="4">
        <f>'(1) Detaljerte budsjetter'!AC17</f>
        <v>0</v>
      </c>
      <c r="Z21" s="4">
        <f>'(1) Detaljerte budsjetter'!AD17</f>
        <v>0</v>
      </c>
      <c r="AA21" s="4">
        <f>'(1) Detaljerte budsjetter'!AE17</f>
        <v>0</v>
      </c>
      <c r="AB21" s="4">
        <f>'(1) Detaljerte budsjetter'!AF17</f>
        <v>0</v>
      </c>
      <c r="AC21" s="4">
        <f>'(1) Detaljerte budsjetter'!AG17</f>
        <v>0</v>
      </c>
      <c r="AD21" s="4">
        <f>'(1) Detaljerte budsjetter'!AH17</f>
        <v>0</v>
      </c>
      <c r="AE21" s="4">
        <f>'(1) Detaljerte budsjetter'!AI17</f>
        <v>0</v>
      </c>
      <c r="AF21" s="4">
        <f>'(1) Detaljerte budsjetter'!AJ17</f>
        <v>0</v>
      </c>
      <c r="AG21" s="4">
        <f>'(1) Detaljerte budsjetter'!AK17</f>
        <v>0</v>
      </c>
      <c r="AH21" s="4">
        <f>'(1) Detaljerte budsjetter'!AL17</f>
        <v>0</v>
      </c>
      <c r="AI21" s="4">
        <f>'(1) Detaljerte budsjetter'!AM17</f>
        <v>0</v>
      </c>
      <c r="AJ21" s="4">
        <f>'(1) Detaljerte budsjetter'!AN17</f>
        <v>0</v>
      </c>
      <c r="AK21" s="4">
        <f>'(1) Detaljerte budsjetter'!AO17</f>
        <v>0</v>
      </c>
      <c r="AL21" s="4">
        <f>'(1) Detaljerte budsjetter'!AP17</f>
        <v>0</v>
      </c>
      <c r="AM21" s="4">
        <f>'(1) Detaljerte budsjetter'!AQ17</f>
        <v>0</v>
      </c>
      <c r="AN21" s="4">
        <f>'(1) Detaljerte budsjetter'!AR17</f>
        <v>0</v>
      </c>
      <c r="AO21" s="4">
        <f>'(1) Detaljerte budsjetter'!AS17</f>
        <v>0</v>
      </c>
      <c r="AP21" s="4">
        <f>'(1) Detaljerte budsjetter'!AT17</f>
        <v>0</v>
      </c>
      <c r="AQ21" s="4">
        <f>'(1) Detaljerte budsjetter'!AU17</f>
        <v>0</v>
      </c>
      <c r="AR21" s="4">
        <f>'(1) Detaljerte budsjetter'!AV17</f>
        <v>0</v>
      </c>
      <c r="AS21" s="4">
        <f>'(1) Detaljerte budsjetter'!AW17</f>
        <v>0</v>
      </c>
      <c r="AT21" s="4">
        <f>'(1) Detaljerte budsjetter'!AX17</f>
        <v>0</v>
      </c>
      <c r="AU21" s="4">
        <f>'(1) Detaljerte budsjetter'!AY17</f>
        <v>0</v>
      </c>
      <c r="AV21" s="4">
        <f>'(1) Detaljerte budsjetter'!AZ17</f>
        <v>0</v>
      </c>
      <c r="AW21" s="4">
        <f>'(1) Detaljerte budsjetter'!BA17</f>
        <v>0</v>
      </c>
      <c r="AX21" s="4">
        <f>'(1) Detaljerte budsjetter'!BB17</f>
        <v>0</v>
      </c>
      <c r="AY21" s="4">
        <f>'(1) Detaljerte budsjetter'!BC17</f>
        <v>0</v>
      </c>
      <c r="AZ21" s="4">
        <f>'(1) Detaljerte budsjetter'!BD17</f>
        <v>0</v>
      </c>
      <c r="BA21" s="4">
        <f>'(1) Detaljerte budsjetter'!BE17</f>
        <v>0</v>
      </c>
    </row>
    <row r="22" spans="1:103" x14ac:dyDescent="0.3">
      <c r="A22" s="54"/>
      <c r="B22" t="s">
        <v>168</v>
      </c>
      <c r="D22" s="4">
        <f>'(1) Detaljerte budsjetter'!H41</f>
        <v>0</v>
      </c>
      <c r="E22" s="4">
        <f>'(1) Detaljerte budsjetter'!I41</f>
        <v>0</v>
      </c>
      <c r="F22" s="4">
        <f>'(1) Detaljerte budsjetter'!J41</f>
        <v>0</v>
      </c>
      <c r="G22" s="4">
        <f>'(1) Detaljerte budsjetter'!K41</f>
        <v>0</v>
      </c>
      <c r="H22" s="4">
        <f>'(1) Detaljerte budsjetter'!L41</f>
        <v>0</v>
      </c>
      <c r="I22" s="4">
        <f>'(1) Detaljerte budsjetter'!M41</f>
        <v>0</v>
      </c>
      <c r="J22" s="4">
        <f>'(1) Detaljerte budsjetter'!N41</f>
        <v>0</v>
      </c>
      <c r="K22" s="4">
        <f>'(1) Detaljerte budsjetter'!O41</f>
        <v>0</v>
      </c>
      <c r="L22" s="4">
        <f>'(1) Detaljerte budsjetter'!P41</f>
        <v>0</v>
      </c>
      <c r="M22" s="4">
        <f>'(1) Detaljerte budsjetter'!Q41</f>
        <v>0</v>
      </c>
      <c r="N22" s="4">
        <f>'(1) Detaljerte budsjetter'!R41</f>
        <v>0</v>
      </c>
      <c r="O22" s="4">
        <f>'(1) Detaljerte budsjetter'!S41</f>
        <v>0</v>
      </c>
      <c r="P22" s="4">
        <f>'(1) Detaljerte budsjetter'!T41</f>
        <v>0</v>
      </c>
      <c r="Q22" s="4">
        <f>'(1) Detaljerte budsjetter'!U41</f>
        <v>0</v>
      </c>
      <c r="R22" s="4">
        <f>'(1) Detaljerte budsjetter'!V41</f>
        <v>0</v>
      </c>
      <c r="S22" s="4">
        <f>'(1) Detaljerte budsjetter'!W41</f>
        <v>0</v>
      </c>
      <c r="T22" s="4">
        <f>'(1) Detaljerte budsjetter'!X41</f>
        <v>0</v>
      </c>
      <c r="U22" s="4">
        <f>'(1) Detaljerte budsjetter'!Y41</f>
        <v>0</v>
      </c>
      <c r="V22" s="4">
        <f>'(1) Detaljerte budsjetter'!Z41</f>
        <v>0</v>
      </c>
      <c r="W22" s="4">
        <f>'(1) Detaljerte budsjetter'!AA41</f>
        <v>0</v>
      </c>
      <c r="X22" s="4">
        <f>'(1) Detaljerte budsjetter'!AB41</f>
        <v>0</v>
      </c>
      <c r="Y22" s="4">
        <f>'(1) Detaljerte budsjetter'!AC41</f>
        <v>0</v>
      </c>
      <c r="Z22" s="4">
        <f>'(1) Detaljerte budsjetter'!AD41</f>
        <v>0</v>
      </c>
      <c r="AA22" s="4">
        <f>'(1) Detaljerte budsjetter'!AE41</f>
        <v>0</v>
      </c>
      <c r="AB22" s="4">
        <f>'(1) Detaljerte budsjetter'!AF41</f>
        <v>0</v>
      </c>
      <c r="AC22" s="4">
        <f>'(1) Detaljerte budsjetter'!AG41</f>
        <v>0</v>
      </c>
      <c r="AD22" s="4">
        <f>'(1) Detaljerte budsjetter'!AH41</f>
        <v>0</v>
      </c>
      <c r="AE22" s="4">
        <f>'(1) Detaljerte budsjetter'!AI41</f>
        <v>0</v>
      </c>
      <c r="AF22" s="4">
        <f>'(1) Detaljerte budsjetter'!AJ41</f>
        <v>0</v>
      </c>
      <c r="AG22" s="4">
        <f>'(1) Detaljerte budsjetter'!AK41</f>
        <v>0</v>
      </c>
      <c r="AH22" s="4">
        <f>'(1) Detaljerte budsjetter'!AL41</f>
        <v>0</v>
      </c>
      <c r="AI22" s="4">
        <f>'(1) Detaljerte budsjetter'!AM41</f>
        <v>0</v>
      </c>
      <c r="AJ22" s="4">
        <f>'(1) Detaljerte budsjetter'!AN41</f>
        <v>0</v>
      </c>
      <c r="AK22" s="4">
        <f>'(1) Detaljerte budsjetter'!AO41</f>
        <v>0</v>
      </c>
      <c r="AL22" s="4">
        <f>'(1) Detaljerte budsjetter'!AP41</f>
        <v>0</v>
      </c>
      <c r="AM22" s="4">
        <f>'(1) Detaljerte budsjetter'!AQ41</f>
        <v>0</v>
      </c>
      <c r="AN22" s="4">
        <f>'(1) Detaljerte budsjetter'!AR41</f>
        <v>0</v>
      </c>
      <c r="AO22" s="4">
        <f>'(1) Detaljerte budsjetter'!AS41</f>
        <v>0</v>
      </c>
      <c r="AP22" s="4">
        <f>'(1) Detaljerte budsjetter'!AT41</f>
        <v>0</v>
      </c>
      <c r="AQ22" s="4">
        <f>'(1) Detaljerte budsjetter'!AU41</f>
        <v>0</v>
      </c>
      <c r="AR22" s="4">
        <f>'(1) Detaljerte budsjetter'!AV41</f>
        <v>0</v>
      </c>
      <c r="AS22" s="4">
        <f>'(1) Detaljerte budsjetter'!AW41</f>
        <v>0</v>
      </c>
      <c r="AT22" s="4">
        <f>'(1) Detaljerte budsjetter'!AX41</f>
        <v>0</v>
      </c>
      <c r="AU22" s="4">
        <f>'(1) Detaljerte budsjetter'!AY41</f>
        <v>0</v>
      </c>
      <c r="AV22" s="4">
        <f>'(1) Detaljerte budsjetter'!AZ41</f>
        <v>0</v>
      </c>
      <c r="AW22" s="4">
        <f>'(1) Detaljerte budsjetter'!BA41</f>
        <v>0</v>
      </c>
      <c r="AX22" s="4">
        <f>'(1) Detaljerte budsjetter'!BB41</f>
        <v>0</v>
      </c>
      <c r="AY22" s="4">
        <f>'(1) Detaljerte budsjetter'!BC41</f>
        <v>0</v>
      </c>
      <c r="AZ22" s="4">
        <f>'(1) Detaljerte budsjetter'!BD41</f>
        <v>0</v>
      </c>
      <c r="BA22" s="4">
        <f>'(1) Detaljerte budsjetter'!BE41</f>
        <v>0</v>
      </c>
    </row>
    <row r="23" spans="1:103" x14ac:dyDescent="0.3">
      <c r="A23" s="54"/>
      <c r="B23" t="s">
        <v>169</v>
      </c>
      <c r="D23" s="4">
        <f>'(1) Detaljerte budsjetter'!H114</f>
        <v>0</v>
      </c>
      <c r="E23" s="4">
        <f>'(1) Detaljerte budsjetter'!I114</f>
        <v>0</v>
      </c>
      <c r="F23" s="4">
        <f>'(1) Detaljerte budsjetter'!J114</f>
        <v>0</v>
      </c>
      <c r="G23" s="4">
        <f>'(1) Detaljerte budsjetter'!K114</f>
        <v>0</v>
      </c>
      <c r="H23" s="4">
        <f>'(1) Detaljerte budsjetter'!L114</f>
        <v>0</v>
      </c>
      <c r="I23" s="4">
        <f>'(1) Detaljerte budsjetter'!M114</f>
        <v>0</v>
      </c>
      <c r="J23" s="4">
        <f>'(1) Detaljerte budsjetter'!N114</f>
        <v>0</v>
      </c>
      <c r="K23" s="4">
        <f>'(1) Detaljerte budsjetter'!O114</f>
        <v>0</v>
      </c>
      <c r="L23" s="4">
        <f>'(1) Detaljerte budsjetter'!P114</f>
        <v>0</v>
      </c>
      <c r="M23" s="4">
        <f>'(1) Detaljerte budsjetter'!Q114</f>
        <v>0</v>
      </c>
      <c r="N23" s="4">
        <f>'(1) Detaljerte budsjetter'!R114</f>
        <v>0</v>
      </c>
      <c r="O23" s="4">
        <f>'(1) Detaljerte budsjetter'!S114</f>
        <v>0</v>
      </c>
      <c r="P23" s="4">
        <f>'(1) Detaljerte budsjetter'!T114</f>
        <v>0</v>
      </c>
      <c r="Q23" s="4">
        <f>'(1) Detaljerte budsjetter'!U114</f>
        <v>0</v>
      </c>
      <c r="R23" s="4">
        <f>'(1) Detaljerte budsjetter'!V114</f>
        <v>0</v>
      </c>
      <c r="S23" s="4">
        <f>'(1) Detaljerte budsjetter'!W114</f>
        <v>0</v>
      </c>
      <c r="T23" s="4">
        <f>'(1) Detaljerte budsjetter'!X114</f>
        <v>0</v>
      </c>
      <c r="U23" s="4">
        <f>'(1) Detaljerte budsjetter'!Y114</f>
        <v>0</v>
      </c>
      <c r="V23" s="4">
        <f>'(1) Detaljerte budsjetter'!Z114</f>
        <v>0</v>
      </c>
      <c r="W23" s="4">
        <f>'(1) Detaljerte budsjetter'!AA114</f>
        <v>0</v>
      </c>
      <c r="X23" s="4">
        <f>'(1) Detaljerte budsjetter'!AB114</f>
        <v>0</v>
      </c>
      <c r="Y23" s="4">
        <f>'(1) Detaljerte budsjetter'!AC114</f>
        <v>0</v>
      </c>
      <c r="Z23" s="4">
        <f>'(1) Detaljerte budsjetter'!AD114</f>
        <v>0</v>
      </c>
      <c r="AA23" s="4">
        <f>'(1) Detaljerte budsjetter'!AE114</f>
        <v>0</v>
      </c>
      <c r="AB23" s="4">
        <f>'(1) Detaljerte budsjetter'!AF114</f>
        <v>0</v>
      </c>
      <c r="AC23" s="4">
        <f>'(1) Detaljerte budsjetter'!AG114</f>
        <v>0</v>
      </c>
      <c r="AD23" s="4">
        <f>'(1) Detaljerte budsjetter'!AH114</f>
        <v>0</v>
      </c>
      <c r="AE23" s="4">
        <f>'(1) Detaljerte budsjetter'!AI114</f>
        <v>0</v>
      </c>
      <c r="AF23" s="4">
        <f>'(1) Detaljerte budsjetter'!AJ114</f>
        <v>0</v>
      </c>
      <c r="AG23" s="4">
        <f>'(1) Detaljerte budsjetter'!AK114</f>
        <v>0</v>
      </c>
      <c r="AH23" s="4">
        <f>'(1) Detaljerte budsjetter'!AL114</f>
        <v>0</v>
      </c>
      <c r="AI23" s="4">
        <f>'(1) Detaljerte budsjetter'!AM114</f>
        <v>0</v>
      </c>
      <c r="AJ23" s="4">
        <f>'(1) Detaljerte budsjetter'!AN114</f>
        <v>0</v>
      </c>
      <c r="AK23" s="4">
        <f>'(1) Detaljerte budsjetter'!AO114</f>
        <v>0</v>
      </c>
      <c r="AL23" s="4">
        <f>'(1) Detaljerte budsjetter'!AP114</f>
        <v>0</v>
      </c>
      <c r="AM23" s="4">
        <f>'(1) Detaljerte budsjetter'!AQ114</f>
        <v>0</v>
      </c>
      <c r="AN23" s="4">
        <f>'(1) Detaljerte budsjetter'!AR114</f>
        <v>0</v>
      </c>
      <c r="AO23" s="4">
        <f>'(1) Detaljerte budsjetter'!AS114</f>
        <v>0</v>
      </c>
      <c r="AP23" s="4">
        <f>'(1) Detaljerte budsjetter'!AT114</f>
        <v>0</v>
      </c>
      <c r="AQ23" s="4">
        <f>'(1) Detaljerte budsjetter'!AU114</f>
        <v>0</v>
      </c>
      <c r="AR23" s="4">
        <f>'(1) Detaljerte budsjetter'!AV114</f>
        <v>0</v>
      </c>
      <c r="AS23" s="4">
        <f>'(1) Detaljerte budsjetter'!AW114</f>
        <v>0</v>
      </c>
      <c r="AT23" s="4">
        <f>'(1) Detaljerte budsjetter'!AX114</f>
        <v>0</v>
      </c>
      <c r="AU23" s="4">
        <f>'(1) Detaljerte budsjetter'!AY114</f>
        <v>0</v>
      </c>
      <c r="AV23" s="4">
        <f>'(1) Detaljerte budsjetter'!AZ114</f>
        <v>0</v>
      </c>
      <c r="AW23" s="4">
        <f>'(1) Detaljerte budsjetter'!BA114</f>
        <v>0</v>
      </c>
      <c r="AX23" s="4">
        <f>'(1) Detaljerte budsjetter'!BB114</f>
        <v>0</v>
      </c>
      <c r="AY23" s="4">
        <f>'(1) Detaljerte budsjetter'!BC114</f>
        <v>0</v>
      </c>
      <c r="AZ23" s="4">
        <f>'(1) Detaljerte budsjetter'!BD114</f>
        <v>0</v>
      </c>
      <c r="BA23" s="4">
        <f>'(1) Detaljerte budsjetter'!BE114</f>
        <v>0</v>
      </c>
    </row>
    <row r="24" spans="1:103" x14ac:dyDescent="0.3">
      <c r="A24" s="54"/>
      <c r="B24" t="s">
        <v>15</v>
      </c>
      <c r="D24" s="4">
        <f>'(1) Detaljerte budsjetter'!H95</f>
        <v>0</v>
      </c>
      <c r="E24" s="4">
        <f>'(1) Detaljerte budsjetter'!I95</f>
        <v>0</v>
      </c>
      <c r="F24" s="4">
        <f>'(1) Detaljerte budsjetter'!J95</f>
        <v>0</v>
      </c>
      <c r="G24" s="4">
        <f>'(1) Detaljerte budsjetter'!K95</f>
        <v>0</v>
      </c>
      <c r="H24" s="4">
        <f>'(1) Detaljerte budsjetter'!L95</f>
        <v>0</v>
      </c>
      <c r="I24" s="4">
        <f>'(1) Detaljerte budsjetter'!M95</f>
        <v>0</v>
      </c>
      <c r="J24" s="4">
        <f>'(1) Detaljerte budsjetter'!N95</f>
        <v>0</v>
      </c>
      <c r="K24" s="4">
        <f>'(1) Detaljerte budsjetter'!O95</f>
        <v>0</v>
      </c>
      <c r="L24" s="4">
        <f>'(1) Detaljerte budsjetter'!P95</f>
        <v>0</v>
      </c>
      <c r="M24" s="4">
        <f>'(1) Detaljerte budsjetter'!Q95</f>
        <v>0</v>
      </c>
      <c r="N24" s="4">
        <f>'(1) Detaljerte budsjetter'!R95</f>
        <v>0</v>
      </c>
      <c r="O24" s="4">
        <f>'(1) Detaljerte budsjetter'!S95</f>
        <v>0</v>
      </c>
      <c r="P24" s="4">
        <f>'(1) Detaljerte budsjetter'!T95</f>
        <v>0</v>
      </c>
      <c r="Q24" s="4">
        <f>'(1) Detaljerte budsjetter'!U95</f>
        <v>0</v>
      </c>
      <c r="R24" s="4">
        <f>'(1) Detaljerte budsjetter'!V95</f>
        <v>0</v>
      </c>
      <c r="S24" s="4">
        <f>'(1) Detaljerte budsjetter'!W95</f>
        <v>0</v>
      </c>
      <c r="T24" s="4">
        <f>'(1) Detaljerte budsjetter'!X95</f>
        <v>0</v>
      </c>
      <c r="U24" s="4">
        <f>'(1) Detaljerte budsjetter'!Y95</f>
        <v>0</v>
      </c>
      <c r="V24" s="4">
        <f>'(1) Detaljerte budsjetter'!Z95</f>
        <v>0</v>
      </c>
      <c r="W24" s="4">
        <f>'(1) Detaljerte budsjetter'!AA95</f>
        <v>0</v>
      </c>
      <c r="X24" s="4">
        <f>'(1) Detaljerte budsjetter'!AB95</f>
        <v>0</v>
      </c>
      <c r="Y24" s="4">
        <f>'(1) Detaljerte budsjetter'!AC95</f>
        <v>0</v>
      </c>
      <c r="Z24" s="4">
        <f>'(1) Detaljerte budsjetter'!AD95</f>
        <v>0</v>
      </c>
      <c r="AA24" s="4">
        <f>'(1) Detaljerte budsjetter'!AE95</f>
        <v>0</v>
      </c>
      <c r="AB24" s="4">
        <f>'(1) Detaljerte budsjetter'!AF95</f>
        <v>0</v>
      </c>
      <c r="AC24" s="4">
        <f>'(1) Detaljerte budsjetter'!AG95</f>
        <v>0</v>
      </c>
      <c r="AD24" s="4">
        <f>'(1) Detaljerte budsjetter'!AH95</f>
        <v>0</v>
      </c>
      <c r="AE24" s="4">
        <f>'(1) Detaljerte budsjetter'!AI95</f>
        <v>0</v>
      </c>
      <c r="AF24" s="4">
        <f>'(1) Detaljerte budsjetter'!AJ95</f>
        <v>0</v>
      </c>
      <c r="AG24" s="4">
        <f>'(1) Detaljerte budsjetter'!AK95</f>
        <v>0</v>
      </c>
      <c r="AH24" s="4">
        <f>'(1) Detaljerte budsjetter'!AL95</f>
        <v>0</v>
      </c>
      <c r="AI24" s="4">
        <f>'(1) Detaljerte budsjetter'!AM95</f>
        <v>0</v>
      </c>
      <c r="AJ24" s="4">
        <f>'(1) Detaljerte budsjetter'!AN95</f>
        <v>0</v>
      </c>
      <c r="AK24" s="4">
        <f>'(1) Detaljerte budsjetter'!AO95</f>
        <v>0</v>
      </c>
      <c r="AL24" s="4">
        <f>'(1) Detaljerte budsjetter'!AP95</f>
        <v>0</v>
      </c>
      <c r="AM24" s="4">
        <f>'(1) Detaljerte budsjetter'!AQ95</f>
        <v>0</v>
      </c>
      <c r="AN24" s="4">
        <f>'(1) Detaljerte budsjetter'!AR95</f>
        <v>0</v>
      </c>
      <c r="AO24" s="4">
        <f>'(1) Detaljerte budsjetter'!AS95</f>
        <v>0</v>
      </c>
      <c r="AP24" s="4">
        <f>'(1) Detaljerte budsjetter'!AT95</f>
        <v>0</v>
      </c>
      <c r="AQ24" s="4">
        <f>'(1) Detaljerte budsjetter'!AU95</f>
        <v>0</v>
      </c>
      <c r="AR24" s="4">
        <f>'(1) Detaljerte budsjetter'!AV95</f>
        <v>0</v>
      </c>
      <c r="AS24" s="4">
        <f>'(1) Detaljerte budsjetter'!AW95</f>
        <v>0</v>
      </c>
      <c r="AT24" s="4">
        <f>'(1) Detaljerte budsjetter'!AX95</f>
        <v>0</v>
      </c>
      <c r="AU24" s="4">
        <f>'(1) Detaljerte budsjetter'!AY95</f>
        <v>0</v>
      </c>
      <c r="AV24" s="4">
        <f>'(1) Detaljerte budsjetter'!AZ95</f>
        <v>0</v>
      </c>
      <c r="AW24" s="4">
        <f>'(1) Detaljerte budsjetter'!BA95</f>
        <v>0</v>
      </c>
      <c r="AX24" s="4">
        <f>'(1) Detaljerte budsjetter'!BB95</f>
        <v>0</v>
      </c>
      <c r="AY24" s="4">
        <f>'(1) Detaljerte budsjetter'!BC95</f>
        <v>0</v>
      </c>
      <c r="AZ24" s="4">
        <f>'(1) Detaljerte budsjetter'!BD95</f>
        <v>0</v>
      </c>
      <c r="BA24" s="4">
        <f>'(1) Detaljerte budsjetter'!BE95</f>
        <v>0</v>
      </c>
    </row>
    <row r="25" spans="1:103" x14ac:dyDescent="0.3">
      <c r="A25" s="54"/>
      <c r="B25" s="6" t="s">
        <v>170</v>
      </c>
      <c r="C25" s="6"/>
      <c r="D25" s="55">
        <f t="shared" ref="D25:AI25" si="2">D21-D22-D23-D24</f>
        <v>0</v>
      </c>
      <c r="E25" s="55">
        <f t="shared" si="2"/>
        <v>0</v>
      </c>
      <c r="F25" s="55">
        <f t="shared" si="2"/>
        <v>0</v>
      </c>
      <c r="G25" s="55">
        <f t="shared" si="2"/>
        <v>0</v>
      </c>
      <c r="H25" s="55">
        <f t="shared" si="2"/>
        <v>0</v>
      </c>
      <c r="I25" s="55">
        <f t="shared" si="2"/>
        <v>0</v>
      </c>
      <c r="J25" s="55">
        <f t="shared" si="2"/>
        <v>0</v>
      </c>
      <c r="K25" s="55">
        <f t="shared" si="2"/>
        <v>0</v>
      </c>
      <c r="L25" s="55">
        <f t="shared" si="2"/>
        <v>0</v>
      </c>
      <c r="M25" s="55">
        <f t="shared" si="2"/>
        <v>0</v>
      </c>
      <c r="N25" s="55">
        <f t="shared" si="2"/>
        <v>0</v>
      </c>
      <c r="O25" s="55">
        <f t="shared" si="2"/>
        <v>0</v>
      </c>
      <c r="P25" s="55">
        <f t="shared" si="2"/>
        <v>0</v>
      </c>
      <c r="Q25" s="55">
        <f t="shared" si="2"/>
        <v>0</v>
      </c>
      <c r="R25" s="55">
        <f t="shared" si="2"/>
        <v>0</v>
      </c>
      <c r="S25" s="55">
        <f t="shared" si="2"/>
        <v>0</v>
      </c>
      <c r="T25" s="55">
        <f t="shared" si="2"/>
        <v>0</v>
      </c>
      <c r="U25" s="55">
        <f t="shared" si="2"/>
        <v>0</v>
      </c>
      <c r="V25" s="55">
        <f t="shared" si="2"/>
        <v>0</v>
      </c>
      <c r="W25" s="55">
        <f t="shared" si="2"/>
        <v>0</v>
      </c>
      <c r="X25" s="55">
        <f t="shared" si="2"/>
        <v>0</v>
      </c>
      <c r="Y25" s="55">
        <f t="shared" si="2"/>
        <v>0</v>
      </c>
      <c r="Z25" s="55">
        <f t="shared" si="2"/>
        <v>0</v>
      </c>
      <c r="AA25" s="55">
        <f t="shared" si="2"/>
        <v>0</v>
      </c>
      <c r="AB25" s="55">
        <f t="shared" si="2"/>
        <v>0</v>
      </c>
      <c r="AC25" s="55">
        <f t="shared" si="2"/>
        <v>0</v>
      </c>
      <c r="AD25" s="55">
        <f t="shared" si="2"/>
        <v>0</v>
      </c>
      <c r="AE25" s="55">
        <f t="shared" si="2"/>
        <v>0</v>
      </c>
      <c r="AF25" s="55">
        <f t="shared" si="2"/>
        <v>0</v>
      </c>
      <c r="AG25" s="55">
        <f t="shared" si="2"/>
        <v>0</v>
      </c>
      <c r="AH25" s="55">
        <f t="shared" si="2"/>
        <v>0</v>
      </c>
      <c r="AI25" s="55">
        <f t="shared" si="2"/>
        <v>0</v>
      </c>
      <c r="AJ25" s="55">
        <f t="shared" ref="AJ25:BA25" si="3">AJ21-AJ22-AJ23-AJ24</f>
        <v>0</v>
      </c>
      <c r="AK25" s="55">
        <f t="shared" si="3"/>
        <v>0</v>
      </c>
      <c r="AL25" s="55">
        <f t="shared" si="3"/>
        <v>0</v>
      </c>
      <c r="AM25" s="55">
        <f t="shared" si="3"/>
        <v>0</v>
      </c>
      <c r="AN25" s="55">
        <f t="shared" si="3"/>
        <v>0</v>
      </c>
      <c r="AO25" s="55">
        <f t="shared" si="3"/>
        <v>0</v>
      </c>
      <c r="AP25" s="55">
        <f t="shared" si="3"/>
        <v>0</v>
      </c>
      <c r="AQ25" s="55">
        <f t="shared" si="3"/>
        <v>0</v>
      </c>
      <c r="AR25" s="55">
        <f t="shared" si="3"/>
        <v>0</v>
      </c>
      <c r="AS25" s="55">
        <f t="shared" si="3"/>
        <v>0</v>
      </c>
      <c r="AT25" s="55">
        <f t="shared" si="3"/>
        <v>0</v>
      </c>
      <c r="AU25" s="55">
        <f t="shared" si="3"/>
        <v>0</v>
      </c>
      <c r="AV25" s="55">
        <f t="shared" si="3"/>
        <v>0</v>
      </c>
      <c r="AW25" s="55">
        <f t="shared" si="3"/>
        <v>0</v>
      </c>
      <c r="AX25" s="55">
        <f t="shared" si="3"/>
        <v>0</v>
      </c>
      <c r="AY25" s="55">
        <f t="shared" si="3"/>
        <v>0</v>
      </c>
      <c r="AZ25" s="55">
        <f t="shared" si="3"/>
        <v>0</v>
      </c>
      <c r="BA25" s="55">
        <f t="shared" si="3"/>
        <v>0</v>
      </c>
    </row>
    <row r="26" spans="1:103" ht="15" thickBot="1" x14ac:dyDescent="0.35">
      <c r="A26" s="54"/>
      <c r="B26" s="61" t="s">
        <v>171</v>
      </c>
      <c r="C26" s="61"/>
      <c r="D26" s="62">
        <f>D25+NPV($D$4,E25:BA25)</f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</row>
    <row r="27" spans="1:103" x14ac:dyDescent="0.3">
      <c r="A27" s="54"/>
      <c r="B27" s="1" t="s">
        <v>172</v>
      </c>
      <c r="C27" s="1"/>
      <c r="D27" s="100" t="e">
        <f>IRR(D25:BA25)</f>
        <v>#NUM!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</row>
    <row r="29" spans="1:103" x14ac:dyDescent="0.3">
      <c r="B29" s="58"/>
      <c r="C29" s="58"/>
    </row>
    <row r="30" spans="1:103" x14ac:dyDescent="0.3">
      <c r="B30" s="147" t="s">
        <v>163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9"/>
    </row>
    <row r="31" spans="1:103" x14ac:dyDescent="0.3">
      <c r="A31" s="54"/>
      <c r="B31" t="s">
        <v>167</v>
      </c>
      <c r="D31" s="4">
        <f>'(1) Detaljerte budsjetter'!H136</f>
        <v>0</v>
      </c>
      <c r="E31" s="4">
        <f>'(1) Detaljerte budsjetter'!I136</f>
        <v>0</v>
      </c>
      <c r="F31" s="4">
        <f>'(1) Detaljerte budsjetter'!J136</f>
        <v>0</v>
      </c>
      <c r="G31" s="4">
        <f>'(1) Detaljerte budsjetter'!K136</f>
        <v>0</v>
      </c>
      <c r="H31" s="4">
        <f>'(1) Detaljerte budsjetter'!L136</f>
        <v>0</v>
      </c>
      <c r="I31" s="4">
        <f>'(1) Detaljerte budsjetter'!M136</f>
        <v>0</v>
      </c>
      <c r="J31" s="4">
        <f>'(1) Detaljerte budsjetter'!N136</f>
        <v>0</v>
      </c>
      <c r="K31" s="4">
        <f>'(1) Detaljerte budsjetter'!O136</f>
        <v>0</v>
      </c>
      <c r="L31" s="4">
        <f>'(1) Detaljerte budsjetter'!P136</f>
        <v>0</v>
      </c>
      <c r="M31" s="4">
        <f>'(1) Detaljerte budsjetter'!Q136</f>
        <v>0</v>
      </c>
      <c r="N31" s="4">
        <f>'(1) Detaljerte budsjetter'!R136</f>
        <v>0</v>
      </c>
      <c r="O31" s="4">
        <f>'(1) Detaljerte budsjetter'!S136</f>
        <v>0</v>
      </c>
      <c r="P31" s="4">
        <f>'(1) Detaljerte budsjetter'!T136</f>
        <v>0</v>
      </c>
      <c r="Q31" s="4">
        <f>'(1) Detaljerte budsjetter'!U136</f>
        <v>0</v>
      </c>
      <c r="R31" s="4">
        <f>'(1) Detaljerte budsjetter'!V136</f>
        <v>0</v>
      </c>
      <c r="S31" s="4">
        <f>'(1) Detaljerte budsjetter'!W136</f>
        <v>0</v>
      </c>
      <c r="T31" s="4">
        <f>'(1) Detaljerte budsjetter'!X136</f>
        <v>0</v>
      </c>
      <c r="U31" s="4">
        <f>'(1) Detaljerte budsjetter'!Y136</f>
        <v>0</v>
      </c>
      <c r="V31" s="4">
        <f>'(1) Detaljerte budsjetter'!Z136</f>
        <v>0</v>
      </c>
      <c r="W31" s="4">
        <f>'(1) Detaljerte budsjetter'!AA136</f>
        <v>0</v>
      </c>
      <c r="X31" s="4">
        <f>'(1) Detaljerte budsjetter'!AB136</f>
        <v>0</v>
      </c>
      <c r="Y31" s="4">
        <f>'(1) Detaljerte budsjetter'!AC136</f>
        <v>0</v>
      </c>
      <c r="Z31" s="4">
        <f>'(1) Detaljerte budsjetter'!AD136</f>
        <v>0</v>
      </c>
      <c r="AA31" s="4">
        <f>'(1) Detaljerte budsjetter'!AE136</f>
        <v>0</v>
      </c>
      <c r="AB31" s="4">
        <f>'(1) Detaljerte budsjetter'!AF136</f>
        <v>0</v>
      </c>
      <c r="AC31" s="4">
        <f>'(1) Detaljerte budsjetter'!AG136</f>
        <v>0</v>
      </c>
      <c r="AD31" s="4">
        <f>'(1) Detaljerte budsjetter'!AH136</f>
        <v>0</v>
      </c>
      <c r="AE31" s="4">
        <f>'(1) Detaljerte budsjetter'!AI136</f>
        <v>0</v>
      </c>
      <c r="AF31" s="4">
        <f>'(1) Detaljerte budsjetter'!AJ136</f>
        <v>0</v>
      </c>
      <c r="AG31" s="4">
        <f>'(1) Detaljerte budsjetter'!AK136</f>
        <v>0</v>
      </c>
      <c r="AH31" s="4">
        <f>'(1) Detaljerte budsjetter'!AL136</f>
        <v>0</v>
      </c>
      <c r="AI31" s="4">
        <f>'(1) Detaljerte budsjetter'!AM136</f>
        <v>0</v>
      </c>
      <c r="AJ31" s="4">
        <f>'(1) Detaljerte budsjetter'!AN136</f>
        <v>0</v>
      </c>
      <c r="AK31" s="4">
        <f>'(1) Detaljerte budsjetter'!AO136</f>
        <v>0</v>
      </c>
      <c r="AL31" s="4">
        <f>'(1) Detaljerte budsjetter'!AP136</f>
        <v>0</v>
      </c>
      <c r="AM31" s="4">
        <f>'(1) Detaljerte budsjetter'!AQ136</f>
        <v>0</v>
      </c>
      <c r="AN31" s="4">
        <f>'(1) Detaljerte budsjetter'!AR136</f>
        <v>0</v>
      </c>
      <c r="AO31" s="4">
        <f>'(1) Detaljerte budsjetter'!AS136</f>
        <v>0</v>
      </c>
      <c r="AP31" s="4">
        <f>'(1) Detaljerte budsjetter'!AT136</f>
        <v>0</v>
      </c>
      <c r="AQ31" s="4">
        <f>'(1) Detaljerte budsjetter'!AU136</f>
        <v>0</v>
      </c>
      <c r="AR31" s="4">
        <f>'(1) Detaljerte budsjetter'!AV136</f>
        <v>0</v>
      </c>
      <c r="AS31" s="4">
        <f>'(1) Detaljerte budsjetter'!AW136</f>
        <v>0</v>
      </c>
      <c r="AT31" s="4">
        <f>'(1) Detaljerte budsjetter'!AX136</f>
        <v>0</v>
      </c>
      <c r="AU31" s="4">
        <f>'(1) Detaljerte budsjetter'!AY136</f>
        <v>0</v>
      </c>
      <c r="AV31" s="4">
        <f>'(1) Detaljerte budsjetter'!AZ136</f>
        <v>0</v>
      </c>
      <c r="AW31" s="4">
        <f>'(1) Detaljerte budsjetter'!BA136</f>
        <v>0</v>
      </c>
      <c r="AX31" s="4">
        <f>'(1) Detaljerte budsjetter'!BB136</f>
        <v>0</v>
      </c>
      <c r="AY31" s="4">
        <f>'(1) Detaljerte budsjetter'!BC136</f>
        <v>0</v>
      </c>
      <c r="AZ31" s="4">
        <f>'(1) Detaljerte budsjetter'!BD136</f>
        <v>0</v>
      </c>
      <c r="BA31" s="4">
        <f>'(1) Detaljerte budsjetter'!BE136</f>
        <v>0</v>
      </c>
    </row>
    <row r="32" spans="1:103" x14ac:dyDescent="0.3">
      <c r="A32" s="54"/>
      <c r="B32" t="s">
        <v>168</v>
      </c>
      <c r="D32" s="4">
        <f>'(1) Detaljerte budsjetter'!H159</f>
        <v>0</v>
      </c>
      <c r="E32" s="4">
        <f>'(1) Detaljerte budsjetter'!I159</f>
        <v>0</v>
      </c>
      <c r="F32" s="4">
        <f>'(1) Detaljerte budsjetter'!J159</f>
        <v>0</v>
      </c>
      <c r="G32" s="4">
        <f>'(1) Detaljerte budsjetter'!K159</f>
        <v>0</v>
      </c>
      <c r="H32" s="4">
        <f>'(1) Detaljerte budsjetter'!L159</f>
        <v>0</v>
      </c>
      <c r="I32" s="4">
        <f>'(1) Detaljerte budsjetter'!M159</f>
        <v>0</v>
      </c>
      <c r="J32" s="4">
        <f>'(1) Detaljerte budsjetter'!N159</f>
        <v>0</v>
      </c>
      <c r="K32" s="4">
        <f>'(1) Detaljerte budsjetter'!O159</f>
        <v>0</v>
      </c>
      <c r="L32" s="4">
        <f>'(1) Detaljerte budsjetter'!P159</f>
        <v>0</v>
      </c>
      <c r="M32" s="4">
        <f>'(1) Detaljerte budsjetter'!Q159</f>
        <v>0</v>
      </c>
      <c r="N32" s="4">
        <f>'(1) Detaljerte budsjetter'!R159</f>
        <v>0</v>
      </c>
      <c r="O32" s="4">
        <f>'(1) Detaljerte budsjetter'!S159</f>
        <v>0</v>
      </c>
      <c r="P32" s="4">
        <f>'(1) Detaljerte budsjetter'!T159</f>
        <v>0</v>
      </c>
      <c r="Q32" s="4">
        <f>'(1) Detaljerte budsjetter'!U159</f>
        <v>0</v>
      </c>
      <c r="R32" s="4">
        <f>'(1) Detaljerte budsjetter'!V159</f>
        <v>0</v>
      </c>
      <c r="S32" s="4">
        <f>'(1) Detaljerte budsjetter'!W159</f>
        <v>0</v>
      </c>
      <c r="T32" s="4">
        <f>'(1) Detaljerte budsjetter'!X159</f>
        <v>0</v>
      </c>
      <c r="U32" s="4">
        <f>'(1) Detaljerte budsjetter'!Y159</f>
        <v>0</v>
      </c>
      <c r="V32" s="4">
        <f>'(1) Detaljerte budsjetter'!Z159</f>
        <v>0</v>
      </c>
      <c r="W32" s="4">
        <f>'(1) Detaljerte budsjetter'!AA159</f>
        <v>0</v>
      </c>
      <c r="X32" s="4">
        <f>'(1) Detaljerte budsjetter'!AB159</f>
        <v>0</v>
      </c>
      <c r="Y32" s="4">
        <f>'(1) Detaljerte budsjetter'!AC159</f>
        <v>0</v>
      </c>
      <c r="Z32" s="4">
        <f>'(1) Detaljerte budsjetter'!AD159</f>
        <v>0</v>
      </c>
      <c r="AA32" s="4">
        <f>'(1) Detaljerte budsjetter'!AE159</f>
        <v>0</v>
      </c>
      <c r="AB32" s="4">
        <f>'(1) Detaljerte budsjetter'!AF159</f>
        <v>0</v>
      </c>
      <c r="AC32" s="4">
        <f>'(1) Detaljerte budsjetter'!AG159</f>
        <v>0</v>
      </c>
      <c r="AD32" s="4">
        <f>'(1) Detaljerte budsjetter'!AH159</f>
        <v>0</v>
      </c>
      <c r="AE32" s="4">
        <f>'(1) Detaljerte budsjetter'!AI159</f>
        <v>0</v>
      </c>
      <c r="AF32" s="4">
        <f>'(1) Detaljerte budsjetter'!AJ159</f>
        <v>0</v>
      </c>
      <c r="AG32" s="4">
        <f>'(1) Detaljerte budsjetter'!AK159</f>
        <v>0</v>
      </c>
      <c r="AH32" s="4">
        <f>'(1) Detaljerte budsjetter'!AL159</f>
        <v>0</v>
      </c>
      <c r="AI32" s="4">
        <f>'(1) Detaljerte budsjetter'!AM159</f>
        <v>0</v>
      </c>
      <c r="AJ32" s="4">
        <f>'(1) Detaljerte budsjetter'!AN159</f>
        <v>0</v>
      </c>
      <c r="AK32" s="4">
        <f>'(1) Detaljerte budsjetter'!AO159</f>
        <v>0</v>
      </c>
      <c r="AL32" s="4">
        <f>'(1) Detaljerte budsjetter'!AP159</f>
        <v>0</v>
      </c>
      <c r="AM32" s="4">
        <f>'(1) Detaljerte budsjetter'!AQ159</f>
        <v>0</v>
      </c>
      <c r="AN32" s="4">
        <f>'(1) Detaljerte budsjetter'!AR159</f>
        <v>0</v>
      </c>
      <c r="AO32" s="4">
        <f>'(1) Detaljerte budsjetter'!AS159</f>
        <v>0</v>
      </c>
      <c r="AP32" s="4">
        <f>'(1) Detaljerte budsjetter'!AT159</f>
        <v>0</v>
      </c>
      <c r="AQ32" s="4">
        <f>'(1) Detaljerte budsjetter'!AU159</f>
        <v>0</v>
      </c>
      <c r="AR32" s="4">
        <f>'(1) Detaljerte budsjetter'!AV159</f>
        <v>0</v>
      </c>
      <c r="AS32" s="4">
        <f>'(1) Detaljerte budsjetter'!AW159</f>
        <v>0</v>
      </c>
      <c r="AT32" s="4">
        <f>'(1) Detaljerte budsjetter'!AX159</f>
        <v>0</v>
      </c>
      <c r="AU32" s="4">
        <f>'(1) Detaljerte budsjetter'!AY159</f>
        <v>0</v>
      </c>
      <c r="AV32" s="4">
        <f>'(1) Detaljerte budsjetter'!AZ159</f>
        <v>0</v>
      </c>
      <c r="AW32" s="4">
        <f>'(1) Detaljerte budsjetter'!BA159</f>
        <v>0</v>
      </c>
      <c r="AX32" s="4">
        <f>'(1) Detaljerte budsjetter'!BB159</f>
        <v>0</v>
      </c>
      <c r="AY32" s="4">
        <f>'(1) Detaljerte budsjetter'!BC159</f>
        <v>0</v>
      </c>
      <c r="AZ32" s="4">
        <f>'(1) Detaljerte budsjetter'!BD159</f>
        <v>0</v>
      </c>
      <c r="BA32" s="4">
        <f>'(1) Detaljerte budsjetter'!BE159</f>
        <v>0</v>
      </c>
    </row>
    <row r="33" spans="1:53" x14ac:dyDescent="0.3">
      <c r="A33" s="54"/>
      <c r="B33" t="s">
        <v>173</v>
      </c>
      <c r="D33" s="4">
        <f>'(1) Detaljerte budsjetter'!H179</f>
        <v>0</v>
      </c>
      <c r="E33" s="4">
        <f>'(1) Detaljerte budsjetter'!I179</f>
        <v>0</v>
      </c>
      <c r="F33" s="4">
        <f>'(1) Detaljerte budsjetter'!J179</f>
        <v>0</v>
      </c>
      <c r="G33" s="4">
        <f>'(1) Detaljerte budsjetter'!K179</f>
        <v>0</v>
      </c>
      <c r="H33" s="4">
        <f>'(1) Detaljerte budsjetter'!L179</f>
        <v>0</v>
      </c>
      <c r="I33" s="4">
        <f>'(1) Detaljerte budsjetter'!M179</f>
        <v>0</v>
      </c>
      <c r="J33" s="4">
        <f>'(1) Detaljerte budsjetter'!N179</f>
        <v>0</v>
      </c>
      <c r="K33" s="4">
        <f>'(1) Detaljerte budsjetter'!O179</f>
        <v>0</v>
      </c>
      <c r="L33" s="4">
        <f>'(1) Detaljerte budsjetter'!P179</f>
        <v>0</v>
      </c>
      <c r="M33" s="4">
        <f>'(1) Detaljerte budsjetter'!Q179</f>
        <v>0</v>
      </c>
      <c r="N33" s="4">
        <f>'(1) Detaljerte budsjetter'!R179</f>
        <v>0</v>
      </c>
      <c r="O33" s="4">
        <f>'(1) Detaljerte budsjetter'!S179</f>
        <v>0</v>
      </c>
      <c r="P33" s="4">
        <f>'(1) Detaljerte budsjetter'!T179</f>
        <v>0</v>
      </c>
      <c r="Q33" s="4">
        <f>'(1) Detaljerte budsjetter'!U179</f>
        <v>0</v>
      </c>
      <c r="R33" s="4">
        <f>'(1) Detaljerte budsjetter'!V179</f>
        <v>0</v>
      </c>
      <c r="S33" s="4">
        <f>'(1) Detaljerte budsjetter'!W179</f>
        <v>0</v>
      </c>
      <c r="T33" s="4">
        <f>'(1) Detaljerte budsjetter'!X179</f>
        <v>0</v>
      </c>
      <c r="U33" s="4">
        <f>'(1) Detaljerte budsjetter'!Y179</f>
        <v>0</v>
      </c>
      <c r="V33" s="4">
        <f>'(1) Detaljerte budsjetter'!Z179</f>
        <v>0</v>
      </c>
      <c r="W33" s="4">
        <f>'(1) Detaljerte budsjetter'!AA179</f>
        <v>0</v>
      </c>
      <c r="X33" s="4">
        <f>'(1) Detaljerte budsjetter'!AB179</f>
        <v>0</v>
      </c>
      <c r="Y33" s="4">
        <f>'(1) Detaljerte budsjetter'!AC179</f>
        <v>0</v>
      </c>
      <c r="Z33" s="4">
        <f>'(1) Detaljerte budsjetter'!AD179</f>
        <v>0</v>
      </c>
      <c r="AA33" s="4">
        <f>'(1) Detaljerte budsjetter'!AE179</f>
        <v>0</v>
      </c>
      <c r="AB33" s="4">
        <f>'(1) Detaljerte budsjetter'!AF179</f>
        <v>0</v>
      </c>
      <c r="AC33" s="4">
        <f>'(1) Detaljerte budsjetter'!AG179</f>
        <v>0</v>
      </c>
      <c r="AD33" s="4">
        <f>'(1) Detaljerte budsjetter'!AH179</f>
        <v>0</v>
      </c>
      <c r="AE33" s="4">
        <f>'(1) Detaljerte budsjetter'!AI179</f>
        <v>0</v>
      </c>
      <c r="AF33" s="4">
        <f>'(1) Detaljerte budsjetter'!AJ179</f>
        <v>0</v>
      </c>
      <c r="AG33" s="4">
        <f>'(1) Detaljerte budsjetter'!AK179</f>
        <v>0</v>
      </c>
      <c r="AH33" s="4">
        <f>'(1) Detaljerte budsjetter'!AL179</f>
        <v>0</v>
      </c>
      <c r="AI33" s="4">
        <f>'(1) Detaljerte budsjetter'!AM179</f>
        <v>0</v>
      </c>
      <c r="AJ33" s="4">
        <f>'(1) Detaljerte budsjetter'!AN179</f>
        <v>0</v>
      </c>
      <c r="AK33" s="4">
        <f>'(1) Detaljerte budsjetter'!AO179</f>
        <v>0</v>
      </c>
      <c r="AL33" s="4">
        <f>'(1) Detaljerte budsjetter'!AP179</f>
        <v>0</v>
      </c>
      <c r="AM33" s="4">
        <f>'(1) Detaljerte budsjetter'!AQ179</f>
        <v>0</v>
      </c>
      <c r="AN33" s="4">
        <f>'(1) Detaljerte budsjetter'!AR179</f>
        <v>0</v>
      </c>
      <c r="AO33" s="4">
        <f>'(1) Detaljerte budsjetter'!AS179</f>
        <v>0</v>
      </c>
      <c r="AP33" s="4">
        <f>'(1) Detaljerte budsjetter'!AT179</f>
        <v>0</v>
      </c>
      <c r="AQ33" s="4">
        <f>'(1) Detaljerte budsjetter'!AU179</f>
        <v>0</v>
      </c>
      <c r="AR33" s="4">
        <f>'(1) Detaljerte budsjetter'!AV179</f>
        <v>0</v>
      </c>
      <c r="AS33" s="4">
        <f>'(1) Detaljerte budsjetter'!AW179</f>
        <v>0</v>
      </c>
      <c r="AT33" s="4">
        <f>'(1) Detaljerte budsjetter'!AX179</f>
        <v>0</v>
      </c>
      <c r="AU33" s="4">
        <f>'(1) Detaljerte budsjetter'!AY179</f>
        <v>0</v>
      </c>
      <c r="AV33" s="4">
        <f>'(1) Detaljerte budsjetter'!AZ179</f>
        <v>0</v>
      </c>
      <c r="AW33" s="4">
        <f>'(1) Detaljerte budsjetter'!BA179</f>
        <v>0</v>
      </c>
      <c r="AX33" s="4">
        <f>'(1) Detaljerte budsjetter'!BB179</f>
        <v>0</v>
      </c>
      <c r="AY33" s="4">
        <f>'(1) Detaljerte budsjetter'!BC179</f>
        <v>0</v>
      </c>
      <c r="AZ33" s="4">
        <f>'(1) Detaljerte budsjetter'!BD179</f>
        <v>0</v>
      </c>
      <c r="BA33" s="4">
        <f>'(1) Detaljerte budsjetter'!BE179</f>
        <v>0</v>
      </c>
    </row>
    <row r="34" spans="1:53" x14ac:dyDescent="0.3">
      <c r="A34" s="54"/>
      <c r="B34" s="59" t="s">
        <v>170</v>
      </c>
      <c r="C34" s="59"/>
      <c r="D34" s="60">
        <f t="shared" ref="D34:AF34" si="4">D31-D32-D33</f>
        <v>0</v>
      </c>
      <c r="E34" s="60">
        <f t="shared" si="4"/>
        <v>0</v>
      </c>
      <c r="F34" s="60">
        <f t="shared" si="4"/>
        <v>0</v>
      </c>
      <c r="G34" s="60">
        <f t="shared" si="4"/>
        <v>0</v>
      </c>
      <c r="H34" s="60">
        <f t="shared" si="4"/>
        <v>0</v>
      </c>
      <c r="I34" s="60">
        <f t="shared" si="4"/>
        <v>0</v>
      </c>
      <c r="J34" s="60">
        <f t="shared" si="4"/>
        <v>0</v>
      </c>
      <c r="K34" s="60">
        <f t="shared" si="4"/>
        <v>0</v>
      </c>
      <c r="L34" s="60">
        <f t="shared" si="4"/>
        <v>0</v>
      </c>
      <c r="M34" s="60">
        <f t="shared" si="4"/>
        <v>0</v>
      </c>
      <c r="N34" s="60">
        <f t="shared" si="4"/>
        <v>0</v>
      </c>
      <c r="O34" s="60">
        <f t="shared" si="4"/>
        <v>0</v>
      </c>
      <c r="P34" s="60">
        <f t="shared" si="4"/>
        <v>0</v>
      </c>
      <c r="Q34" s="60">
        <f t="shared" si="4"/>
        <v>0</v>
      </c>
      <c r="R34" s="60">
        <f t="shared" si="4"/>
        <v>0</v>
      </c>
      <c r="S34" s="60">
        <f t="shared" si="4"/>
        <v>0</v>
      </c>
      <c r="T34" s="60">
        <f t="shared" si="4"/>
        <v>0</v>
      </c>
      <c r="U34" s="60">
        <f t="shared" si="4"/>
        <v>0</v>
      </c>
      <c r="V34" s="60">
        <f t="shared" si="4"/>
        <v>0</v>
      </c>
      <c r="W34" s="60">
        <f t="shared" si="4"/>
        <v>0</v>
      </c>
      <c r="X34" s="60">
        <f t="shared" si="4"/>
        <v>0</v>
      </c>
      <c r="Y34" s="60">
        <f t="shared" si="4"/>
        <v>0</v>
      </c>
      <c r="Z34" s="60">
        <f t="shared" si="4"/>
        <v>0</v>
      </c>
      <c r="AA34" s="60">
        <f t="shared" si="4"/>
        <v>0</v>
      </c>
      <c r="AB34" s="60">
        <f t="shared" si="4"/>
        <v>0</v>
      </c>
      <c r="AC34" s="60">
        <f t="shared" si="4"/>
        <v>0</v>
      </c>
      <c r="AD34" s="60">
        <f t="shared" si="4"/>
        <v>0</v>
      </c>
      <c r="AE34" s="60">
        <f t="shared" si="4"/>
        <v>0</v>
      </c>
      <c r="AF34" s="60">
        <f t="shared" si="4"/>
        <v>0</v>
      </c>
      <c r="AG34" s="60">
        <f t="shared" ref="AG34:BA34" si="5">AG31-AG32-AG33</f>
        <v>0</v>
      </c>
      <c r="AH34" s="60">
        <f t="shared" si="5"/>
        <v>0</v>
      </c>
      <c r="AI34" s="60">
        <f t="shared" si="5"/>
        <v>0</v>
      </c>
      <c r="AJ34" s="60">
        <f t="shared" si="5"/>
        <v>0</v>
      </c>
      <c r="AK34" s="60">
        <f t="shared" si="5"/>
        <v>0</v>
      </c>
      <c r="AL34" s="60">
        <f t="shared" si="5"/>
        <v>0</v>
      </c>
      <c r="AM34" s="60">
        <f t="shared" si="5"/>
        <v>0</v>
      </c>
      <c r="AN34" s="60">
        <f t="shared" si="5"/>
        <v>0</v>
      </c>
      <c r="AO34" s="60">
        <f t="shared" si="5"/>
        <v>0</v>
      </c>
      <c r="AP34" s="60">
        <f t="shared" si="5"/>
        <v>0</v>
      </c>
      <c r="AQ34" s="60">
        <f t="shared" si="5"/>
        <v>0</v>
      </c>
      <c r="AR34" s="60">
        <f t="shared" si="5"/>
        <v>0</v>
      </c>
      <c r="AS34" s="60">
        <f t="shared" si="5"/>
        <v>0</v>
      </c>
      <c r="AT34" s="60">
        <f t="shared" si="5"/>
        <v>0</v>
      </c>
      <c r="AU34" s="60">
        <f t="shared" si="5"/>
        <v>0</v>
      </c>
      <c r="AV34" s="60">
        <f t="shared" si="5"/>
        <v>0</v>
      </c>
      <c r="AW34" s="60">
        <f t="shared" si="5"/>
        <v>0</v>
      </c>
      <c r="AX34" s="60">
        <f t="shared" si="5"/>
        <v>0</v>
      </c>
      <c r="AY34" s="60">
        <f t="shared" si="5"/>
        <v>0</v>
      </c>
      <c r="AZ34" s="60">
        <f t="shared" si="5"/>
        <v>0</v>
      </c>
      <c r="BA34" s="60">
        <f t="shared" si="5"/>
        <v>0</v>
      </c>
    </row>
    <row r="35" spans="1:53" ht="15" thickBot="1" x14ac:dyDescent="0.35">
      <c r="A35" s="54"/>
      <c r="B35" s="135" t="s">
        <v>174</v>
      </c>
      <c r="C35" s="135"/>
      <c r="D35" s="136">
        <f>D34+NPV($D$4,E34:BA34)</f>
        <v>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</row>
    <row r="36" spans="1:53" x14ac:dyDescent="0.3">
      <c r="A36" s="54"/>
      <c r="B36" t="s">
        <v>172</v>
      </c>
      <c r="D36" s="99" t="e">
        <f>IRR(D34:BA34)</f>
        <v>#NUM!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</row>
    <row r="37" spans="1:53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</row>
    <row r="38" spans="1:53" ht="18" x14ac:dyDescent="0.35">
      <c r="B38" s="168" t="s">
        <v>175</v>
      </c>
      <c r="C38" s="137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</row>
    <row r="39" spans="1:53" x14ac:dyDescent="0.3">
      <c r="B39" s="178" t="s">
        <v>176</v>
      </c>
      <c r="C39" s="137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</row>
    <row r="40" spans="1:53" x14ac:dyDescent="0.3">
      <c r="B40" s="178" t="s">
        <v>177</v>
      </c>
      <c r="C40" s="137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</row>
    <row r="41" spans="1:53" x14ac:dyDescent="0.3">
      <c r="B41" s="137"/>
      <c r="C41" s="137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</row>
    <row r="42" spans="1:53" s="5" customFormat="1" x14ac:dyDescent="0.3">
      <c r="A42" s="52"/>
      <c r="B42" t="s">
        <v>178</v>
      </c>
      <c r="C42"/>
      <c r="D42" s="4">
        <f t="shared" ref="D42:AI42" si="6">(D23+D24)-D33</f>
        <v>0</v>
      </c>
      <c r="E42" s="4">
        <f t="shared" si="6"/>
        <v>0</v>
      </c>
      <c r="F42" s="4">
        <f t="shared" si="6"/>
        <v>0</v>
      </c>
      <c r="G42" s="4">
        <f t="shared" si="6"/>
        <v>0</v>
      </c>
      <c r="H42" s="4">
        <f t="shared" si="6"/>
        <v>0</v>
      </c>
      <c r="I42" s="4">
        <f t="shared" si="6"/>
        <v>0</v>
      </c>
      <c r="J42" s="4">
        <f t="shared" si="6"/>
        <v>0</v>
      </c>
      <c r="K42" s="4">
        <f t="shared" si="6"/>
        <v>0</v>
      </c>
      <c r="L42" s="4">
        <f t="shared" si="6"/>
        <v>0</v>
      </c>
      <c r="M42" s="4">
        <f t="shared" si="6"/>
        <v>0</v>
      </c>
      <c r="N42" s="4">
        <f t="shared" si="6"/>
        <v>0</v>
      </c>
      <c r="O42" s="4">
        <f t="shared" si="6"/>
        <v>0</v>
      </c>
      <c r="P42" s="4">
        <f t="shared" si="6"/>
        <v>0</v>
      </c>
      <c r="Q42" s="4">
        <f t="shared" si="6"/>
        <v>0</v>
      </c>
      <c r="R42" s="4">
        <f t="shared" si="6"/>
        <v>0</v>
      </c>
      <c r="S42" s="4">
        <f t="shared" si="6"/>
        <v>0</v>
      </c>
      <c r="T42" s="4">
        <f t="shared" si="6"/>
        <v>0</v>
      </c>
      <c r="U42" s="4">
        <f t="shared" si="6"/>
        <v>0</v>
      </c>
      <c r="V42" s="4">
        <f t="shared" si="6"/>
        <v>0</v>
      </c>
      <c r="W42" s="4">
        <f t="shared" si="6"/>
        <v>0</v>
      </c>
      <c r="X42" s="4">
        <f t="shared" si="6"/>
        <v>0</v>
      </c>
      <c r="Y42" s="4">
        <f t="shared" si="6"/>
        <v>0</v>
      </c>
      <c r="Z42" s="4">
        <f t="shared" si="6"/>
        <v>0</v>
      </c>
      <c r="AA42" s="4">
        <f t="shared" si="6"/>
        <v>0</v>
      </c>
      <c r="AB42" s="4">
        <f t="shared" si="6"/>
        <v>0</v>
      </c>
      <c r="AC42" s="4">
        <f t="shared" si="6"/>
        <v>0</v>
      </c>
      <c r="AD42" s="4">
        <f t="shared" si="6"/>
        <v>0</v>
      </c>
      <c r="AE42" s="4">
        <f t="shared" si="6"/>
        <v>0</v>
      </c>
      <c r="AF42" s="4">
        <f t="shared" si="6"/>
        <v>0</v>
      </c>
      <c r="AG42" s="4">
        <f t="shared" si="6"/>
        <v>0</v>
      </c>
      <c r="AH42" s="4">
        <f t="shared" si="6"/>
        <v>0</v>
      </c>
      <c r="AI42" s="4">
        <f t="shared" si="6"/>
        <v>0</v>
      </c>
      <c r="AJ42" s="4">
        <f t="shared" ref="AJ42:BA42" si="7">(AJ23+AJ24)-AJ33</f>
        <v>0</v>
      </c>
      <c r="AK42" s="4">
        <f t="shared" si="7"/>
        <v>0</v>
      </c>
      <c r="AL42" s="4">
        <f t="shared" si="7"/>
        <v>0</v>
      </c>
      <c r="AM42" s="4">
        <f t="shared" si="7"/>
        <v>0</v>
      </c>
      <c r="AN42" s="4">
        <f t="shared" si="7"/>
        <v>0</v>
      </c>
      <c r="AO42" s="4">
        <f t="shared" si="7"/>
        <v>0</v>
      </c>
      <c r="AP42" s="4">
        <f t="shared" si="7"/>
        <v>0</v>
      </c>
      <c r="AQ42" s="4">
        <f t="shared" si="7"/>
        <v>0</v>
      </c>
      <c r="AR42" s="4">
        <f t="shared" si="7"/>
        <v>0</v>
      </c>
      <c r="AS42" s="4">
        <f t="shared" si="7"/>
        <v>0</v>
      </c>
      <c r="AT42" s="4">
        <f t="shared" si="7"/>
        <v>0</v>
      </c>
      <c r="AU42" s="4">
        <f t="shared" si="7"/>
        <v>0</v>
      </c>
      <c r="AV42" s="4">
        <f t="shared" si="7"/>
        <v>0</v>
      </c>
      <c r="AW42" s="4">
        <f t="shared" si="7"/>
        <v>0</v>
      </c>
      <c r="AX42" s="4">
        <f t="shared" si="7"/>
        <v>0</v>
      </c>
      <c r="AY42" s="4">
        <f t="shared" si="7"/>
        <v>0</v>
      </c>
      <c r="AZ42" s="4">
        <f t="shared" si="7"/>
        <v>0</v>
      </c>
      <c r="BA42" s="4">
        <f t="shared" si="7"/>
        <v>0</v>
      </c>
    </row>
    <row r="43" spans="1:53" x14ac:dyDescent="0.3">
      <c r="B43" s="6" t="s">
        <v>179</v>
      </c>
      <c r="C43" s="6"/>
      <c r="D43" s="55">
        <f t="shared" ref="D43:AI43" si="8">(D21-D31)-(D22-D32)-((D23+D24)-D33)</f>
        <v>0</v>
      </c>
      <c r="E43" s="55">
        <f t="shared" si="8"/>
        <v>0</v>
      </c>
      <c r="F43" s="55">
        <f t="shared" si="8"/>
        <v>0</v>
      </c>
      <c r="G43" s="55">
        <f t="shared" si="8"/>
        <v>0</v>
      </c>
      <c r="H43" s="55">
        <f t="shared" si="8"/>
        <v>0</v>
      </c>
      <c r="I43" s="55">
        <f t="shared" si="8"/>
        <v>0</v>
      </c>
      <c r="J43" s="55">
        <f t="shared" si="8"/>
        <v>0</v>
      </c>
      <c r="K43" s="55">
        <f t="shared" si="8"/>
        <v>0</v>
      </c>
      <c r="L43" s="55">
        <f t="shared" si="8"/>
        <v>0</v>
      </c>
      <c r="M43" s="55">
        <f t="shared" si="8"/>
        <v>0</v>
      </c>
      <c r="N43" s="55">
        <f t="shared" si="8"/>
        <v>0</v>
      </c>
      <c r="O43" s="55">
        <f t="shared" si="8"/>
        <v>0</v>
      </c>
      <c r="P43" s="55">
        <f t="shared" si="8"/>
        <v>0</v>
      </c>
      <c r="Q43" s="55">
        <f t="shared" si="8"/>
        <v>0</v>
      </c>
      <c r="R43" s="55">
        <f t="shared" si="8"/>
        <v>0</v>
      </c>
      <c r="S43" s="55">
        <f t="shared" si="8"/>
        <v>0</v>
      </c>
      <c r="T43" s="55">
        <f t="shared" si="8"/>
        <v>0</v>
      </c>
      <c r="U43" s="55">
        <f t="shared" si="8"/>
        <v>0</v>
      </c>
      <c r="V43" s="55">
        <f t="shared" si="8"/>
        <v>0</v>
      </c>
      <c r="W43" s="55">
        <f t="shared" si="8"/>
        <v>0</v>
      </c>
      <c r="X43" s="55">
        <f t="shared" si="8"/>
        <v>0</v>
      </c>
      <c r="Y43" s="55">
        <f t="shared" si="8"/>
        <v>0</v>
      </c>
      <c r="Z43" s="55">
        <f t="shared" si="8"/>
        <v>0</v>
      </c>
      <c r="AA43" s="55">
        <f t="shared" si="8"/>
        <v>0</v>
      </c>
      <c r="AB43" s="55">
        <f t="shared" si="8"/>
        <v>0</v>
      </c>
      <c r="AC43" s="55">
        <f t="shared" si="8"/>
        <v>0</v>
      </c>
      <c r="AD43" s="55">
        <f t="shared" si="8"/>
        <v>0</v>
      </c>
      <c r="AE43" s="55">
        <f t="shared" si="8"/>
        <v>0</v>
      </c>
      <c r="AF43" s="55">
        <f t="shared" si="8"/>
        <v>0</v>
      </c>
      <c r="AG43" s="55">
        <f t="shared" si="8"/>
        <v>0</v>
      </c>
      <c r="AH43" s="55">
        <f t="shared" si="8"/>
        <v>0</v>
      </c>
      <c r="AI43" s="55">
        <f t="shared" si="8"/>
        <v>0</v>
      </c>
      <c r="AJ43" s="55">
        <f t="shared" ref="AJ43:BA43" si="9">(AJ21-AJ31)-(AJ22-AJ32)-((AJ23+AJ24)-AJ33)</f>
        <v>0</v>
      </c>
      <c r="AK43" s="55">
        <f t="shared" si="9"/>
        <v>0</v>
      </c>
      <c r="AL43" s="55">
        <f t="shared" si="9"/>
        <v>0</v>
      </c>
      <c r="AM43" s="55">
        <f t="shared" si="9"/>
        <v>0</v>
      </c>
      <c r="AN43" s="55">
        <f t="shared" si="9"/>
        <v>0</v>
      </c>
      <c r="AO43" s="55">
        <f t="shared" si="9"/>
        <v>0</v>
      </c>
      <c r="AP43" s="55">
        <f t="shared" si="9"/>
        <v>0</v>
      </c>
      <c r="AQ43" s="55">
        <f t="shared" si="9"/>
        <v>0</v>
      </c>
      <c r="AR43" s="55">
        <f t="shared" si="9"/>
        <v>0</v>
      </c>
      <c r="AS43" s="55">
        <f t="shared" si="9"/>
        <v>0</v>
      </c>
      <c r="AT43" s="55">
        <f t="shared" si="9"/>
        <v>0</v>
      </c>
      <c r="AU43" s="55">
        <f t="shared" si="9"/>
        <v>0</v>
      </c>
      <c r="AV43" s="55">
        <f t="shared" si="9"/>
        <v>0</v>
      </c>
      <c r="AW43" s="55">
        <f t="shared" si="9"/>
        <v>0</v>
      </c>
      <c r="AX43" s="55">
        <f t="shared" si="9"/>
        <v>0</v>
      </c>
      <c r="AY43" s="55">
        <f t="shared" si="9"/>
        <v>0</v>
      </c>
      <c r="AZ43" s="55">
        <f t="shared" si="9"/>
        <v>0</v>
      </c>
      <c r="BA43" s="55">
        <f t="shared" si="9"/>
        <v>0</v>
      </c>
    </row>
    <row r="44" spans="1:53" ht="15" thickBot="1" x14ac:dyDescent="0.35">
      <c r="B44" s="61" t="s">
        <v>180</v>
      </c>
      <c r="C44" s="61"/>
      <c r="D44" s="62">
        <f>D43+NPV($D$4,E43:BA43)</f>
        <v>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</row>
    <row r="45" spans="1:53" x14ac:dyDescent="0.3">
      <c r="B45" s="5"/>
      <c r="C45" s="5"/>
      <c r="D45" s="2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</row>
    <row r="46" spans="1:53" x14ac:dyDescent="0.3">
      <c r="B46" s="5"/>
      <c r="C46" s="5"/>
      <c r="D46" s="2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</row>
    <row r="47" spans="1:53" ht="18" x14ac:dyDescent="0.35">
      <c r="B47" s="48" t="s">
        <v>181</v>
      </c>
      <c r="C47" s="5"/>
      <c r="D47" s="2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</row>
    <row r="48" spans="1:53" x14ac:dyDescent="0.3">
      <c r="B48" t="s">
        <v>182</v>
      </c>
      <c r="C48" s="5"/>
      <c r="D48" s="2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</row>
    <row r="49" spans="1:53" x14ac:dyDescent="0.3">
      <c r="B49" t="s">
        <v>183</v>
      </c>
      <c r="C49" s="5"/>
      <c r="D49" s="2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</row>
    <row r="50" spans="1:53" x14ac:dyDescent="0.3">
      <c r="B50" s="5"/>
      <c r="C50" s="5"/>
      <c r="D50" s="2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</row>
    <row r="51" spans="1:53" x14ac:dyDescent="0.3">
      <c r="C51" s="1" t="s">
        <v>184</v>
      </c>
    </row>
    <row r="52" spans="1:53" x14ac:dyDescent="0.3">
      <c r="B52" s="161" t="s">
        <v>185</v>
      </c>
      <c r="C52" s="101">
        <f>'LES MEG'!C23</f>
        <v>0</v>
      </c>
      <c r="D52" s="166" t="str">
        <f>D20</f>
        <v/>
      </c>
      <c r="E52" s="166" t="str">
        <f t="shared" ref="E52:BA52" si="10">E20</f>
        <v/>
      </c>
      <c r="F52" s="166" t="str">
        <f t="shared" si="10"/>
        <v/>
      </c>
      <c r="G52" s="166" t="str">
        <f t="shared" si="10"/>
        <v/>
      </c>
      <c r="H52" s="166" t="str">
        <f t="shared" si="10"/>
        <v/>
      </c>
      <c r="I52" s="166" t="str">
        <f t="shared" si="10"/>
        <v/>
      </c>
      <c r="J52" s="166" t="str">
        <f t="shared" si="10"/>
        <v/>
      </c>
      <c r="K52" s="166" t="str">
        <f t="shared" si="10"/>
        <v/>
      </c>
      <c r="L52" s="166" t="str">
        <f t="shared" si="10"/>
        <v/>
      </c>
      <c r="M52" s="166" t="str">
        <f t="shared" si="10"/>
        <v/>
      </c>
      <c r="N52" s="166" t="str">
        <f t="shared" si="10"/>
        <v/>
      </c>
      <c r="O52" s="166" t="str">
        <f t="shared" si="10"/>
        <v/>
      </c>
      <c r="P52" s="166" t="str">
        <f t="shared" si="10"/>
        <v/>
      </c>
      <c r="Q52" s="166" t="str">
        <f t="shared" si="10"/>
        <v/>
      </c>
      <c r="R52" s="166" t="str">
        <f t="shared" si="10"/>
        <v/>
      </c>
      <c r="S52" s="166" t="str">
        <f t="shared" si="10"/>
        <v/>
      </c>
      <c r="T52" s="166" t="str">
        <f t="shared" si="10"/>
        <v/>
      </c>
      <c r="U52" s="166" t="str">
        <f t="shared" si="10"/>
        <v/>
      </c>
      <c r="V52" s="166" t="str">
        <f t="shared" si="10"/>
        <v/>
      </c>
      <c r="W52" s="166" t="str">
        <f t="shared" si="10"/>
        <v/>
      </c>
      <c r="X52" s="166" t="str">
        <f t="shared" si="10"/>
        <v/>
      </c>
      <c r="Y52" s="166" t="str">
        <f t="shared" si="10"/>
        <v/>
      </c>
      <c r="Z52" s="166" t="str">
        <f t="shared" si="10"/>
        <v/>
      </c>
      <c r="AA52" s="166" t="str">
        <f t="shared" si="10"/>
        <v/>
      </c>
      <c r="AB52" s="166" t="str">
        <f t="shared" si="10"/>
        <v/>
      </c>
      <c r="AC52" s="166" t="str">
        <f t="shared" si="10"/>
        <v/>
      </c>
      <c r="AD52" s="166" t="str">
        <f t="shared" si="10"/>
        <v/>
      </c>
      <c r="AE52" s="166" t="str">
        <f t="shared" si="10"/>
        <v/>
      </c>
      <c r="AF52" s="166" t="str">
        <f t="shared" si="10"/>
        <v/>
      </c>
      <c r="AG52" s="166" t="str">
        <f t="shared" si="10"/>
        <v/>
      </c>
      <c r="AH52" s="166" t="str">
        <f t="shared" si="10"/>
        <v/>
      </c>
      <c r="AI52" s="166" t="str">
        <f t="shared" si="10"/>
        <v/>
      </c>
      <c r="AJ52" s="166" t="str">
        <f t="shared" si="10"/>
        <v/>
      </c>
      <c r="AK52" s="166" t="str">
        <f t="shared" si="10"/>
        <v/>
      </c>
      <c r="AL52" s="166" t="str">
        <f t="shared" si="10"/>
        <v/>
      </c>
      <c r="AM52" s="166" t="str">
        <f t="shared" si="10"/>
        <v/>
      </c>
      <c r="AN52" s="166" t="str">
        <f t="shared" si="10"/>
        <v/>
      </c>
      <c r="AO52" s="166" t="str">
        <f t="shared" si="10"/>
        <v/>
      </c>
      <c r="AP52" s="166" t="str">
        <f t="shared" si="10"/>
        <v/>
      </c>
      <c r="AQ52" s="166" t="str">
        <f t="shared" si="10"/>
        <v/>
      </c>
      <c r="AR52" s="166" t="str">
        <f t="shared" si="10"/>
        <v/>
      </c>
      <c r="AS52" s="166" t="str">
        <f t="shared" si="10"/>
        <v/>
      </c>
      <c r="AT52" s="166" t="str">
        <f t="shared" si="10"/>
        <v/>
      </c>
      <c r="AU52" s="166" t="str">
        <f t="shared" si="10"/>
        <v/>
      </c>
      <c r="AV52" s="166" t="str">
        <f t="shared" si="10"/>
        <v/>
      </c>
      <c r="AW52" s="166" t="str">
        <f t="shared" si="10"/>
        <v/>
      </c>
      <c r="AX52" s="166" t="str">
        <f t="shared" si="10"/>
        <v/>
      </c>
      <c r="AY52" s="166" t="str">
        <f t="shared" si="10"/>
        <v/>
      </c>
      <c r="AZ52" s="166" t="str">
        <f t="shared" si="10"/>
        <v/>
      </c>
      <c r="BA52" s="167" t="str">
        <f t="shared" si="10"/>
        <v/>
      </c>
    </row>
    <row r="53" spans="1:53" x14ac:dyDescent="0.3">
      <c r="B53" t="s">
        <v>186</v>
      </c>
      <c r="D53" s="4">
        <f>IF(AND('LES MEG'!$C$23="Ingen alternativ investering",D20="INVESTERING"),D24,IF(AND('LES MEG'!$C$23="Alternativ investering",D20="INVESTERING"),D42,))</f>
        <v>0</v>
      </c>
      <c r="E53" s="4">
        <f>IF(AND('LES MEG'!$C$23="Ingen alternativ investering",E20="INVESTERING"),E24,IF(AND('LES MEG'!$C$23="Alternativ investering",E20="INVESTERING"),E42,))</f>
        <v>0</v>
      </c>
      <c r="F53" s="4">
        <f>IF(AND('LES MEG'!$C$23="Ingen alternativ investering",F20="INVESTERING"),F24,IF(AND('LES MEG'!$C$23="Alternativ investering",F20="INVESTERING"),F42,))</f>
        <v>0</v>
      </c>
      <c r="G53" s="4">
        <f>IF(AND('LES MEG'!$C$23="Ingen alternativ investering",G20="INVESTERING"),G24,IF(AND('LES MEG'!$C$23="Alternativ investering",G20="INVESTERING"),G42,))</f>
        <v>0</v>
      </c>
      <c r="H53" s="4">
        <f>IF(AND('LES MEG'!$C$23="Ingen alternativ investering",H20="INVESTERING"),H24,IF(AND('LES MEG'!$C$23="Alternativ investering",H20="INVESTERING"),H42,))</f>
        <v>0</v>
      </c>
      <c r="I53" s="4">
        <f>IF(AND('LES MEG'!$C$23="Ingen alternativ investering",I20="INVESTERING"),I24,IF(AND('LES MEG'!$C$23="Alternativ investering",I20="INVESTERING"),I42,))</f>
        <v>0</v>
      </c>
      <c r="J53" s="4">
        <f>IF(AND('LES MEG'!$C$23="Ingen alternativ investering",J20="INVESTERING"),J24,IF(AND('LES MEG'!$C$23="Alternativ investering",J20="INVESTERING"),J42,))</f>
        <v>0</v>
      </c>
      <c r="K53" s="4">
        <f>IF(AND('LES MEG'!$C$23="Ingen alternativ investering",K20="INVESTERING"),K24,IF(AND('LES MEG'!$C$23="Alternativ investering",K20="INVESTERING"),K42,))</f>
        <v>0</v>
      </c>
      <c r="L53" s="4">
        <f>IF(AND('LES MEG'!$C$23="Ingen alternativ investering",L20="INVESTERING"),L24,IF(AND('LES MEG'!$C$23="Alternativ investering",L20="INVESTERING"),L42,))</f>
        <v>0</v>
      </c>
      <c r="M53" s="4">
        <f>IF(AND('LES MEG'!$C$23="Ingen alternativ investering",M20="INVESTERING"),M24,IF(AND('LES MEG'!$C$23="Alternativ investering",M20="INVESTERING"),M42,))</f>
        <v>0</v>
      </c>
      <c r="N53" s="4">
        <f>IF(AND('LES MEG'!$C$23="Ingen alternativ investering",N20="INVESTERING"),N24,IF(AND('LES MEG'!$C$23="Alternativ investering",N20="INVESTERING"),N42,))</f>
        <v>0</v>
      </c>
      <c r="O53" s="4">
        <f>IF(AND('LES MEG'!$C$23="Ingen alternativ investering",O20="INVESTERING"),O24,IF(AND('LES MEG'!$C$23="Alternativ investering",O20="INVESTERING"),O42,))</f>
        <v>0</v>
      </c>
      <c r="P53" s="4">
        <f>IF(AND('LES MEG'!$C$23="Ingen alternativ investering",P20="INVESTERING"),P24,IF(AND('LES MEG'!$C$23="Alternativ investering",P20="INVESTERING"),P42,))</f>
        <v>0</v>
      </c>
      <c r="Q53" s="4">
        <f>IF(AND('LES MEG'!$C$23="Ingen alternativ investering",Q20="INVESTERING"),Q24,IF(AND('LES MEG'!$C$23="Alternativ investering",Q20="INVESTERING"),Q42,))</f>
        <v>0</v>
      </c>
      <c r="R53" s="4">
        <f>IF(AND('LES MEG'!$C$23="Ingen alternativ investering",R20="INVESTERING"),R24,IF(AND('LES MEG'!$C$23="Alternativ investering",R20="INVESTERING"),R42,))</f>
        <v>0</v>
      </c>
      <c r="S53" s="4">
        <f>IF(AND('LES MEG'!$C$23="Ingen alternativ investering",S20="INVESTERING"),S24,IF(AND('LES MEG'!$C$23="Alternativ investering",S20="INVESTERING"),S42,))</f>
        <v>0</v>
      </c>
      <c r="T53" s="4">
        <f>IF(AND('LES MEG'!$C$23="Ingen alternativ investering",T20="INVESTERING"),T24,IF(AND('LES MEG'!$C$23="Alternativ investering",T20="INVESTERING"),T42,))</f>
        <v>0</v>
      </c>
      <c r="U53" s="4">
        <f>IF(AND('LES MEG'!$C$23="Ingen alternativ investering",U20="INVESTERING"),U24,IF(AND('LES MEG'!$C$23="Alternativ investering",U20="INVESTERING"),U42,))</f>
        <v>0</v>
      </c>
      <c r="V53" s="4">
        <f>IF(AND('LES MEG'!$C$23="Ingen alternativ investering",V20="INVESTERING"),V24,IF(AND('LES MEG'!$C$23="Alternativ investering",V20="INVESTERING"),V42,))</f>
        <v>0</v>
      </c>
      <c r="W53" s="4">
        <f>IF(AND('LES MEG'!$C$23="Ingen alternativ investering",W20="INVESTERING"),W24,IF(AND('LES MEG'!$C$23="Alternativ investering",W20="INVESTERING"),W42,))</f>
        <v>0</v>
      </c>
      <c r="X53" s="4">
        <f>IF(AND('LES MEG'!$C$23="Ingen alternativ investering",X20="INVESTERING"),X24,IF(AND('LES MEG'!$C$23="Alternativ investering",X20="INVESTERING"),X42,))</f>
        <v>0</v>
      </c>
      <c r="Y53" s="4">
        <f>IF(AND('LES MEG'!$C$23="Ingen alternativ investering",Y20="INVESTERING"),Y24,IF(AND('LES MEG'!$C$23="Alternativ investering",Y20="INVESTERING"),Y42,))</f>
        <v>0</v>
      </c>
      <c r="Z53" s="4">
        <f>IF(AND('LES MEG'!$C$23="Ingen alternativ investering",Z20="INVESTERING"),Z24,IF(AND('LES MEG'!$C$23="Alternativ investering",Z20="INVESTERING"),Z42,))</f>
        <v>0</v>
      </c>
      <c r="AA53" s="4">
        <f>IF(AND('LES MEG'!$C$23="Ingen alternativ investering",AA20="INVESTERING"),AA24,IF(AND('LES MEG'!$C$23="Alternativ investering",AA20="INVESTERING"),AA42,))</f>
        <v>0</v>
      </c>
      <c r="AB53" s="4">
        <f>IF(AND('LES MEG'!$C$23="Ingen alternativ investering",AB20="INVESTERING"),AB24,IF(AND('LES MEG'!$C$23="Alternativ investering",AB20="INVESTERING"),AB42,))</f>
        <v>0</v>
      </c>
      <c r="AC53" s="4">
        <f>IF(AND('LES MEG'!$C$23="Ingen alternativ investering",AC20="INVESTERING"),AC24,IF(AND('LES MEG'!$C$23="Alternativ investering",AC20="INVESTERING"),AC42,))</f>
        <v>0</v>
      </c>
      <c r="AD53" s="4">
        <f>IF(AND('LES MEG'!$C$23="Ingen alternativ investering",AD20="INVESTERING"),AD24,IF(AND('LES MEG'!$C$23="Alternativ investering",AD20="INVESTERING"),AD42,))</f>
        <v>0</v>
      </c>
      <c r="AE53" s="4">
        <f>IF(AND('LES MEG'!$C$23="Ingen alternativ investering",AE20="INVESTERING"),AE24,IF(AND('LES MEG'!$C$23="Alternativ investering",AE20="INVESTERING"),AE42,))</f>
        <v>0</v>
      </c>
      <c r="AF53" s="4">
        <f>IF(AND('LES MEG'!$C$23="Ingen alternativ investering",AF20="INVESTERING"),AF24,IF(AND('LES MEG'!$C$23="Alternativ investering",AF20="INVESTERING"),AF42,))</f>
        <v>0</v>
      </c>
      <c r="AG53" s="4">
        <f>IF(AND('LES MEG'!$C$23="Ingen alternativ investering",AG20="INVESTERING"),AG24,IF(AND('LES MEG'!$C$23="Alternativ investering",AG20="INVESTERING"),AG42,))</f>
        <v>0</v>
      </c>
      <c r="AH53" s="4">
        <f>IF(AND('LES MEG'!$C$23="Ingen alternativ investering",AH20="INVESTERING"),AH24,IF(AND('LES MEG'!$C$23="Alternativ investering",AH20="INVESTERING"),AH42,))</f>
        <v>0</v>
      </c>
      <c r="AI53" s="4">
        <f>IF(AND('LES MEG'!$C$23="Ingen alternativ investering",AI20="INVESTERING"),AI24,IF(AND('LES MEG'!$C$23="Alternativ investering",AI20="INVESTERING"),AI42,))</f>
        <v>0</v>
      </c>
      <c r="AJ53" s="4">
        <f>IF(AND('LES MEG'!$C$23="Ingen alternativ investering",AJ20="INVESTERING"),AJ24,IF(AND('LES MEG'!$C$23="Alternativ investering",AJ20="INVESTERING"),AJ42,))</f>
        <v>0</v>
      </c>
      <c r="AK53" s="4">
        <f>IF(AND('LES MEG'!$C$23="Ingen alternativ investering",AK20="INVESTERING"),AK24,IF(AND('LES MEG'!$C$23="Alternativ investering",AK20="INVESTERING"),AK42,))</f>
        <v>0</v>
      </c>
      <c r="AL53" s="4">
        <f>IF(AND('LES MEG'!$C$23="Ingen alternativ investering",AL20="INVESTERING"),AL24,IF(AND('LES MEG'!$C$23="Alternativ investering",AL20="INVESTERING"),AL42,))</f>
        <v>0</v>
      </c>
      <c r="AM53" s="4">
        <f>IF(AND('LES MEG'!$C$23="Ingen alternativ investering",AM20="INVESTERING"),AM24,IF(AND('LES MEG'!$C$23="Alternativ investering",AM20="INVESTERING"),AM42,))</f>
        <v>0</v>
      </c>
      <c r="AN53" s="4">
        <f>IF(AND('LES MEG'!$C$23="Ingen alternativ investering",AN20="INVESTERING"),AN24,IF(AND('LES MEG'!$C$23="Alternativ investering",AN20="INVESTERING"),AN42,))</f>
        <v>0</v>
      </c>
      <c r="AO53" s="4">
        <f>IF(AND('LES MEG'!$C$23="Ingen alternativ investering",AO20="INVESTERING"),AO24,IF(AND('LES MEG'!$C$23="Alternativ investering",AO20="INVESTERING"),AO42,))</f>
        <v>0</v>
      </c>
      <c r="AP53" s="4">
        <f>IF(AND('LES MEG'!$C$23="Ingen alternativ investering",AP20="INVESTERING"),AP24,IF(AND('LES MEG'!$C$23="Alternativ investering",AP20="INVESTERING"),AP42,))</f>
        <v>0</v>
      </c>
      <c r="AQ53" s="4">
        <f>IF(AND('LES MEG'!$C$23="Ingen alternativ investering",AQ20="INVESTERING"),AQ24,IF(AND('LES MEG'!$C$23="Alternativ investering",AQ20="INVESTERING"),AQ42,))</f>
        <v>0</v>
      </c>
      <c r="AR53" s="4">
        <f>IF(AND('LES MEG'!$C$23="Ingen alternativ investering",AR20="INVESTERING"),AR24,IF(AND('LES MEG'!$C$23="Alternativ investering",AR20="INVESTERING"),AR42,))</f>
        <v>0</v>
      </c>
      <c r="AS53" s="4">
        <f>IF(AND('LES MEG'!$C$23="Ingen alternativ investering",AS20="INVESTERING"),AS24,IF(AND('LES MEG'!$C$23="Alternativ investering",AS20="INVESTERING"),AS42,))</f>
        <v>0</v>
      </c>
      <c r="AT53" s="4">
        <f>IF(AND('LES MEG'!$C$23="Ingen alternativ investering",AT20="INVESTERING"),AT24,IF(AND('LES MEG'!$C$23="Alternativ investering",AT20="INVESTERING"),AT42,))</f>
        <v>0</v>
      </c>
      <c r="AU53" s="4">
        <f>IF(AND('LES MEG'!$C$23="Ingen alternativ investering",AU20="INVESTERING"),AU24,IF(AND('LES MEG'!$C$23="Alternativ investering",AU20="INVESTERING"),AU42,))</f>
        <v>0</v>
      </c>
      <c r="AV53" s="4">
        <f>IF(AND('LES MEG'!$C$23="Ingen alternativ investering",AV20="INVESTERING"),AV24,IF(AND('LES MEG'!$C$23="Alternativ investering",AV20="INVESTERING"),AV42,))</f>
        <v>0</v>
      </c>
      <c r="AW53" s="4">
        <f>IF(AND('LES MEG'!$C$23="Ingen alternativ investering",AW20="INVESTERING"),AW24,IF(AND('LES MEG'!$C$23="Alternativ investering",AW20="INVESTERING"),AW42,))</f>
        <v>0</v>
      </c>
      <c r="AX53" s="4">
        <f>IF(AND('LES MEG'!$C$23="Ingen alternativ investering",AX20="INVESTERING"),AX24,IF(AND('LES MEG'!$C$23="Alternativ investering",AX20="INVESTERING"),AX42,))</f>
        <v>0</v>
      </c>
      <c r="AY53" s="4">
        <f>IF(AND('LES MEG'!$C$23="Ingen alternativ investering",AY20="INVESTERING"),AY24,IF(AND('LES MEG'!$C$23="Alternativ investering",AY20="INVESTERING"),AY42,))</f>
        <v>0</v>
      </c>
      <c r="AZ53" s="4">
        <f>IF(AND('LES MEG'!$C$23="Ingen alternativ investering",AZ20="INVESTERING"),AZ24,IF(AND('LES MEG'!$C$23="Alternativ investering",AZ20="INVESTERING"),AZ42,))</f>
        <v>0</v>
      </c>
      <c r="BA53" s="4">
        <f>IF(AND('LES MEG'!$C$23="Ingen alternativ investering",BA20="INVESTERING"),BA24,IF(AND('LES MEG'!$C$23="Alternativ investering",BA20="INVESTERING"),BA42,))</f>
        <v>0</v>
      </c>
    </row>
    <row r="54" spans="1:53" s="68" customFormat="1" ht="12" x14ac:dyDescent="0.25">
      <c r="A54" s="66"/>
      <c r="B54" s="64" t="s">
        <v>187</v>
      </c>
      <c r="C54" s="64"/>
      <c r="D54" s="67" t="e">
        <f>D53/SUM($D$53:$M$53)</f>
        <v>#DIV/0!</v>
      </c>
      <c r="E54" s="67" t="e">
        <f t="shared" ref="E54:M54" si="11">E53/SUM($D$53:$M$53)</f>
        <v>#DIV/0!</v>
      </c>
      <c r="F54" s="67" t="e">
        <f t="shared" si="11"/>
        <v>#DIV/0!</v>
      </c>
      <c r="G54" s="67" t="e">
        <f t="shared" si="11"/>
        <v>#DIV/0!</v>
      </c>
      <c r="H54" s="67" t="e">
        <f t="shared" si="11"/>
        <v>#DIV/0!</v>
      </c>
      <c r="I54" s="67" t="e">
        <f t="shared" si="11"/>
        <v>#DIV/0!</v>
      </c>
      <c r="J54" s="67" t="e">
        <f t="shared" si="11"/>
        <v>#DIV/0!</v>
      </c>
      <c r="K54" s="67" t="e">
        <f t="shared" si="11"/>
        <v>#DIV/0!</v>
      </c>
      <c r="L54" s="67" t="e">
        <f t="shared" si="11"/>
        <v>#DIV/0!</v>
      </c>
      <c r="M54" s="67" t="e">
        <f t="shared" si="11"/>
        <v>#DIV/0!</v>
      </c>
      <c r="N54" s="65" t="e">
        <f t="shared" ref="N54:BA54" si="12">N42/SUM($D$42:$AF$42)</f>
        <v>#DIV/0!</v>
      </c>
      <c r="O54" s="65" t="e">
        <f t="shared" si="12"/>
        <v>#DIV/0!</v>
      </c>
      <c r="P54" s="65" t="e">
        <f t="shared" si="12"/>
        <v>#DIV/0!</v>
      </c>
      <c r="Q54" s="65" t="e">
        <f t="shared" si="12"/>
        <v>#DIV/0!</v>
      </c>
      <c r="R54" s="65" t="e">
        <f t="shared" si="12"/>
        <v>#DIV/0!</v>
      </c>
      <c r="S54" s="65" t="e">
        <f t="shared" si="12"/>
        <v>#DIV/0!</v>
      </c>
      <c r="T54" s="65" t="e">
        <f t="shared" si="12"/>
        <v>#DIV/0!</v>
      </c>
      <c r="U54" s="65" t="e">
        <f t="shared" si="12"/>
        <v>#DIV/0!</v>
      </c>
      <c r="V54" s="65" t="e">
        <f t="shared" si="12"/>
        <v>#DIV/0!</v>
      </c>
      <c r="W54" s="65" t="e">
        <f t="shared" si="12"/>
        <v>#DIV/0!</v>
      </c>
      <c r="X54" s="65" t="e">
        <f t="shared" si="12"/>
        <v>#DIV/0!</v>
      </c>
      <c r="Y54" s="65" t="e">
        <f t="shared" si="12"/>
        <v>#DIV/0!</v>
      </c>
      <c r="Z54" s="65" t="e">
        <f t="shared" si="12"/>
        <v>#DIV/0!</v>
      </c>
      <c r="AA54" s="65" t="e">
        <f t="shared" si="12"/>
        <v>#DIV/0!</v>
      </c>
      <c r="AB54" s="65" t="e">
        <f t="shared" si="12"/>
        <v>#DIV/0!</v>
      </c>
      <c r="AC54" s="65" t="e">
        <f t="shared" si="12"/>
        <v>#DIV/0!</v>
      </c>
      <c r="AD54" s="65" t="e">
        <f t="shared" si="12"/>
        <v>#DIV/0!</v>
      </c>
      <c r="AE54" s="65" t="e">
        <f t="shared" si="12"/>
        <v>#DIV/0!</v>
      </c>
      <c r="AF54" s="65" t="e">
        <f t="shared" si="12"/>
        <v>#DIV/0!</v>
      </c>
      <c r="AG54" s="65" t="e">
        <f t="shared" si="12"/>
        <v>#DIV/0!</v>
      </c>
      <c r="AH54" s="65" t="e">
        <f t="shared" si="12"/>
        <v>#DIV/0!</v>
      </c>
      <c r="AI54" s="65" t="e">
        <f t="shared" si="12"/>
        <v>#DIV/0!</v>
      </c>
      <c r="AJ54" s="65" t="e">
        <f t="shared" si="12"/>
        <v>#DIV/0!</v>
      </c>
      <c r="AK54" s="65" t="e">
        <f t="shared" si="12"/>
        <v>#DIV/0!</v>
      </c>
      <c r="AL54" s="65" t="e">
        <f t="shared" si="12"/>
        <v>#DIV/0!</v>
      </c>
      <c r="AM54" s="65" t="e">
        <f t="shared" si="12"/>
        <v>#DIV/0!</v>
      </c>
      <c r="AN54" s="65" t="e">
        <f t="shared" si="12"/>
        <v>#DIV/0!</v>
      </c>
      <c r="AO54" s="65" t="e">
        <f t="shared" si="12"/>
        <v>#DIV/0!</v>
      </c>
      <c r="AP54" s="65" t="e">
        <f t="shared" si="12"/>
        <v>#DIV/0!</v>
      </c>
      <c r="AQ54" s="65" t="e">
        <f t="shared" si="12"/>
        <v>#DIV/0!</v>
      </c>
      <c r="AR54" s="65" t="e">
        <f t="shared" si="12"/>
        <v>#DIV/0!</v>
      </c>
      <c r="AS54" s="65" t="e">
        <f t="shared" si="12"/>
        <v>#DIV/0!</v>
      </c>
      <c r="AT54" s="65" t="e">
        <f t="shared" si="12"/>
        <v>#DIV/0!</v>
      </c>
      <c r="AU54" s="65" t="e">
        <f t="shared" si="12"/>
        <v>#DIV/0!</v>
      </c>
      <c r="AV54" s="65" t="e">
        <f t="shared" si="12"/>
        <v>#DIV/0!</v>
      </c>
      <c r="AW54" s="65" t="e">
        <f t="shared" si="12"/>
        <v>#DIV/0!</v>
      </c>
      <c r="AX54" s="65" t="e">
        <f t="shared" si="12"/>
        <v>#DIV/0!</v>
      </c>
      <c r="AY54" s="65" t="e">
        <f t="shared" si="12"/>
        <v>#DIV/0!</v>
      </c>
      <c r="AZ54" s="65" t="e">
        <f t="shared" si="12"/>
        <v>#DIV/0!</v>
      </c>
      <c r="BA54" s="65" t="e">
        <f t="shared" si="12"/>
        <v>#DIV/0!</v>
      </c>
    </row>
    <row r="55" spans="1:53" s="68" customFormat="1" ht="12" x14ac:dyDescent="0.25">
      <c r="A55" s="66"/>
      <c r="B55" s="64"/>
      <c r="C55" s="64"/>
      <c r="D55" s="67"/>
      <c r="E55" s="67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</row>
    <row r="56" spans="1:53" x14ac:dyDescent="0.3">
      <c r="A56" s="54"/>
      <c r="B56" t="s">
        <v>188</v>
      </c>
      <c r="D56" s="69" t="e">
        <f>D54*$D$7</f>
        <v>#DIV/0!</v>
      </c>
      <c r="E56" s="70" t="e">
        <f>E54*$D$7</f>
        <v>#DIV/0!</v>
      </c>
      <c r="F56" s="70" t="e">
        <f t="shared" ref="F56:AI56" si="13">F54*$D$7</f>
        <v>#DIV/0!</v>
      </c>
      <c r="G56" s="70" t="e">
        <f t="shared" si="13"/>
        <v>#DIV/0!</v>
      </c>
      <c r="H56" s="70" t="e">
        <f t="shared" si="13"/>
        <v>#DIV/0!</v>
      </c>
      <c r="I56" s="70" t="e">
        <f t="shared" si="13"/>
        <v>#DIV/0!</v>
      </c>
      <c r="J56" s="70" t="e">
        <f t="shared" si="13"/>
        <v>#DIV/0!</v>
      </c>
      <c r="K56" s="70" t="e">
        <f t="shared" si="13"/>
        <v>#DIV/0!</v>
      </c>
      <c r="L56" s="70" t="e">
        <f t="shared" si="13"/>
        <v>#DIV/0!</v>
      </c>
      <c r="M56" s="70" t="e">
        <f t="shared" si="13"/>
        <v>#DIV/0!</v>
      </c>
      <c r="N56" s="70" t="e">
        <f t="shared" si="13"/>
        <v>#DIV/0!</v>
      </c>
      <c r="O56" s="70" t="e">
        <f t="shared" si="13"/>
        <v>#DIV/0!</v>
      </c>
      <c r="P56" s="70" t="e">
        <f t="shared" si="13"/>
        <v>#DIV/0!</v>
      </c>
      <c r="Q56" s="70" t="e">
        <f t="shared" si="13"/>
        <v>#DIV/0!</v>
      </c>
      <c r="R56" s="70" t="e">
        <f t="shared" si="13"/>
        <v>#DIV/0!</v>
      </c>
      <c r="S56" s="70" t="e">
        <f t="shared" si="13"/>
        <v>#DIV/0!</v>
      </c>
      <c r="T56" s="70" t="e">
        <f t="shared" si="13"/>
        <v>#DIV/0!</v>
      </c>
      <c r="U56" s="70" t="e">
        <f t="shared" si="13"/>
        <v>#DIV/0!</v>
      </c>
      <c r="V56" s="70" t="e">
        <f t="shared" si="13"/>
        <v>#DIV/0!</v>
      </c>
      <c r="W56" s="70" t="e">
        <f t="shared" si="13"/>
        <v>#DIV/0!</v>
      </c>
      <c r="X56" s="70" t="e">
        <f t="shared" si="13"/>
        <v>#DIV/0!</v>
      </c>
      <c r="Y56" s="70" t="e">
        <f t="shared" si="13"/>
        <v>#DIV/0!</v>
      </c>
      <c r="Z56" s="70" t="e">
        <f t="shared" si="13"/>
        <v>#DIV/0!</v>
      </c>
      <c r="AA56" s="70" t="e">
        <f t="shared" si="13"/>
        <v>#DIV/0!</v>
      </c>
      <c r="AB56" s="70" t="e">
        <f t="shared" si="13"/>
        <v>#DIV/0!</v>
      </c>
      <c r="AC56" s="70" t="e">
        <f t="shared" si="13"/>
        <v>#DIV/0!</v>
      </c>
      <c r="AD56" s="70" t="e">
        <f t="shared" si="13"/>
        <v>#DIV/0!</v>
      </c>
      <c r="AE56" s="70" t="e">
        <f t="shared" si="13"/>
        <v>#DIV/0!</v>
      </c>
      <c r="AF56" s="70" t="e">
        <f t="shared" si="13"/>
        <v>#DIV/0!</v>
      </c>
      <c r="AG56" s="70" t="e">
        <f t="shared" si="13"/>
        <v>#DIV/0!</v>
      </c>
      <c r="AH56" s="70" t="e">
        <f t="shared" si="13"/>
        <v>#DIV/0!</v>
      </c>
      <c r="AI56" s="70" t="e">
        <f t="shared" si="13"/>
        <v>#DIV/0!</v>
      </c>
      <c r="AJ56" s="70" t="e">
        <f t="shared" ref="AJ56:BA56" si="14">AJ54*$D$7</f>
        <v>#DIV/0!</v>
      </c>
      <c r="AK56" s="70" t="e">
        <f t="shared" si="14"/>
        <v>#DIV/0!</v>
      </c>
      <c r="AL56" s="70" t="e">
        <f t="shared" si="14"/>
        <v>#DIV/0!</v>
      </c>
      <c r="AM56" s="70" t="e">
        <f t="shared" si="14"/>
        <v>#DIV/0!</v>
      </c>
      <c r="AN56" s="70" t="e">
        <f t="shared" si="14"/>
        <v>#DIV/0!</v>
      </c>
      <c r="AO56" s="70" t="e">
        <f t="shared" si="14"/>
        <v>#DIV/0!</v>
      </c>
      <c r="AP56" s="70" t="e">
        <f t="shared" si="14"/>
        <v>#DIV/0!</v>
      </c>
      <c r="AQ56" s="70" t="e">
        <f t="shared" si="14"/>
        <v>#DIV/0!</v>
      </c>
      <c r="AR56" s="70" t="e">
        <f t="shared" si="14"/>
        <v>#DIV/0!</v>
      </c>
      <c r="AS56" s="70" t="e">
        <f t="shared" si="14"/>
        <v>#DIV/0!</v>
      </c>
      <c r="AT56" s="70" t="e">
        <f t="shared" si="14"/>
        <v>#DIV/0!</v>
      </c>
      <c r="AU56" s="70" t="e">
        <f t="shared" si="14"/>
        <v>#DIV/0!</v>
      </c>
      <c r="AV56" s="70" t="e">
        <f t="shared" si="14"/>
        <v>#DIV/0!</v>
      </c>
      <c r="AW56" s="70" t="e">
        <f t="shared" si="14"/>
        <v>#DIV/0!</v>
      </c>
      <c r="AX56" s="70" t="e">
        <f t="shared" si="14"/>
        <v>#DIV/0!</v>
      </c>
      <c r="AY56" s="70" t="e">
        <f t="shared" si="14"/>
        <v>#DIV/0!</v>
      </c>
      <c r="AZ56" s="70" t="e">
        <f t="shared" si="14"/>
        <v>#DIV/0!</v>
      </c>
      <c r="BA56" s="70" t="e">
        <f t="shared" si="14"/>
        <v>#DIV/0!</v>
      </c>
    </row>
    <row r="57" spans="1:53" ht="15" thickBot="1" x14ac:dyDescent="0.35">
      <c r="B57" s="56" t="s">
        <v>189</v>
      </c>
      <c r="C57" s="56"/>
      <c r="D57" s="57" t="e">
        <f>SUM(D56:BA56)</f>
        <v>#DIV/0!</v>
      </c>
      <c r="E57" s="65" t="e">
        <f>SUM(D56:BA56)=D7</f>
        <v>#DIV/0!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x14ac:dyDescent="0.3">
      <c r="D58" s="4"/>
      <c r="E58" s="6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x14ac:dyDescent="0.3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8" x14ac:dyDescent="0.35">
      <c r="B60" s="168" t="s">
        <v>190</v>
      </c>
      <c r="C60" s="71"/>
      <c r="D60" s="71"/>
      <c r="E60" s="71"/>
      <c r="F60" s="71"/>
      <c r="G60" s="71"/>
      <c r="H60" s="183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x14ac:dyDescent="0.3">
      <c r="B61" s="178" t="s">
        <v>191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</row>
    <row r="62" spans="1:53" x14ac:dyDescent="0.3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</row>
    <row r="63" spans="1:53" x14ac:dyDescent="0.3">
      <c r="B63" t="s">
        <v>192</v>
      </c>
      <c r="D63" s="4">
        <f t="shared" ref="D63:AI63" si="15">D43</f>
        <v>0</v>
      </c>
      <c r="E63" s="4">
        <f t="shared" si="15"/>
        <v>0</v>
      </c>
      <c r="F63" s="4">
        <f t="shared" si="15"/>
        <v>0</v>
      </c>
      <c r="G63" s="4">
        <f t="shared" si="15"/>
        <v>0</v>
      </c>
      <c r="H63" s="4">
        <f t="shared" si="15"/>
        <v>0</v>
      </c>
      <c r="I63" s="4">
        <f t="shared" si="15"/>
        <v>0</v>
      </c>
      <c r="J63" s="4">
        <f t="shared" si="15"/>
        <v>0</v>
      </c>
      <c r="K63" s="4">
        <f t="shared" si="15"/>
        <v>0</v>
      </c>
      <c r="L63" s="4">
        <f t="shared" si="15"/>
        <v>0</v>
      </c>
      <c r="M63" s="4">
        <f t="shared" si="15"/>
        <v>0</v>
      </c>
      <c r="N63" s="4">
        <f t="shared" si="15"/>
        <v>0</v>
      </c>
      <c r="O63" s="4">
        <f t="shared" si="15"/>
        <v>0</v>
      </c>
      <c r="P63" s="4">
        <f t="shared" si="15"/>
        <v>0</v>
      </c>
      <c r="Q63" s="4">
        <f t="shared" si="15"/>
        <v>0</v>
      </c>
      <c r="R63" s="4">
        <f t="shared" si="15"/>
        <v>0</v>
      </c>
      <c r="S63" s="4">
        <f t="shared" si="15"/>
        <v>0</v>
      </c>
      <c r="T63" s="4">
        <f t="shared" si="15"/>
        <v>0</v>
      </c>
      <c r="U63" s="4">
        <f t="shared" si="15"/>
        <v>0</v>
      </c>
      <c r="V63" s="4">
        <f t="shared" si="15"/>
        <v>0</v>
      </c>
      <c r="W63" s="4">
        <f t="shared" si="15"/>
        <v>0</v>
      </c>
      <c r="X63" s="4">
        <f t="shared" si="15"/>
        <v>0</v>
      </c>
      <c r="Y63" s="4">
        <f t="shared" si="15"/>
        <v>0</v>
      </c>
      <c r="Z63" s="4">
        <f t="shared" si="15"/>
        <v>0</v>
      </c>
      <c r="AA63" s="4">
        <f t="shared" si="15"/>
        <v>0</v>
      </c>
      <c r="AB63" s="4">
        <f t="shared" si="15"/>
        <v>0</v>
      </c>
      <c r="AC63" s="4">
        <f t="shared" si="15"/>
        <v>0</v>
      </c>
      <c r="AD63" s="4">
        <f t="shared" si="15"/>
        <v>0</v>
      </c>
      <c r="AE63" s="4">
        <f t="shared" si="15"/>
        <v>0</v>
      </c>
      <c r="AF63" s="4">
        <f t="shared" si="15"/>
        <v>0</v>
      </c>
      <c r="AG63" s="4">
        <f t="shared" si="15"/>
        <v>0</v>
      </c>
      <c r="AH63" s="4">
        <f t="shared" si="15"/>
        <v>0</v>
      </c>
      <c r="AI63" s="4">
        <f t="shared" si="15"/>
        <v>0</v>
      </c>
      <c r="AJ63" s="4">
        <f t="shared" ref="AJ63:BA63" si="16">AJ43</f>
        <v>0</v>
      </c>
      <c r="AK63" s="4">
        <f t="shared" si="16"/>
        <v>0</v>
      </c>
      <c r="AL63" s="4">
        <f t="shared" si="16"/>
        <v>0</v>
      </c>
      <c r="AM63" s="4">
        <f t="shared" si="16"/>
        <v>0</v>
      </c>
      <c r="AN63" s="4">
        <f t="shared" si="16"/>
        <v>0</v>
      </c>
      <c r="AO63" s="4">
        <f t="shared" si="16"/>
        <v>0</v>
      </c>
      <c r="AP63" s="4">
        <f t="shared" si="16"/>
        <v>0</v>
      </c>
      <c r="AQ63" s="4">
        <f t="shared" si="16"/>
        <v>0</v>
      </c>
      <c r="AR63" s="4">
        <f t="shared" si="16"/>
        <v>0</v>
      </c>
      <c r="AS63" s="4">
        <f t="shared" si="16"/>
        <v>0</v>
      </c>
      <c r="AT63" s="4">
        <f t="shared" si="16"/>
        <v>0</v>
      </c>
      <c r="AU63" s="4">
        <f t="shared" si="16"/>
        <v>0</v>
      </c>
      <c r="AV63" s="4">
        <f t="shared" si="16"/>
        <v>0</v>
      </c>
      <c r="AW63" s="4">
        <f t="shared" si="16"/>
        <v>0</v>
      </c>
      <c r="AX63" s="4">
        <f t="shared" si="16"/>
        <v>0</v>
      </c>
      <c r="AY63" s="4">
        <f t="shared" si="16"/>
        <v>0</v>
      </c>
      <c r="AZ63" s="4">
        <f t="shared" si="16"/>
        <v>0</v>
      </c>
      <c r="BA63" s="4">
        <f t="shared" si="16"/>
        <v>0</v>
      </c>
    </row>
    <row r="64" spans="1:53" x14ac:dyDescent="0.3">
      <c r="B64" s="30" t="s">
        <v>164</v>
      </c>
      <c r="C64" s="30"/>
      <c r="D64" s="32">
        <f t="shared" ref="D64:AI64" si="17">D43/(1+$D$4)^(-$D$17+D17)</f>
        <v>0</v>
      </c>
      <c r="E64" s="32">
        <f t="shared" si="17"/>
        <v>0</v>
      </c>
      <c r="F64" s="32">
        <f t="shared" si="17"/>
        <v>0</v>
      </c>
      <c r="G64" s="32">
        <f t="shared" si="17"/>
        <v>0</v>
      </c>
      <c r="H64" s="32">
        <f t="shared" si="17"/>
        <v>0</v>
      </c>
      <c r="I64" s="32">
        <f t="shared" si="17"/>
        <v>0</v>
      </c>
      <c r="J64" s="32">
        <f t="shared" si="17"/>
        <v>0</v>
      </c>
      <c r="K64" s="32">
        <f t="shared" si="17"/>
        <v>0</v>
      </c>
      <c r="L64" s="32">
        <f t="shared" si="17"/>
        <v>0</v>
      </c>
      <c r="M64" s="32">
        <f t="shared" si="17"/>
        <v>0</v>
      </c>
      <c r="N64" s="32">
        <f t="shared" si="17"/>
        <v>0</v>
      </c>
      <c r="O64" s="32">
        <f t="shared" si="17"/>
        <v>0</v>
      </c>
      <c r="P64" s="32">
        <f t="shared" si="17"/>
        <v>0</v>
      </c>
      <c r="Q64" s="32">
        <f t="shared" si="17"/>
        <v>0</v>
      </c>
      <c r="R64" s="32">
        <f t="shared" si="17"/>
        <v>0</v>
      </c>
      <c r="S64" s="32">
        <f t="shared" si="17"/>
        <v>0</v>
      </c>
      <c r="T64" s="32">
        <f t="shared" si="17"/>
        <v>0</v>
      </c>
      <c r="U64" s="32">
        <f t="shared" si="17"/>
        <v>0</v>
      </c>
      <c r="V64" s="32">
        <f t="shared" si="17"/>
        <v>0</v>
      </c>
      <c r="W64" s="32">
        <f t="shared" si="17"/>
        <v>0</v>
      </c>
      <c r="X64" s="32">
        <f t="shared" si="17"/>
        <v>0</v>
      </c>
      <c r="Y64" s="32">
        <f t="shared" si="17"/>
        <v>0</v>
      </c>
      <c r="Z64" s="32">
        <f t="shared" si="17"/>
        <v>0</v>
      </c>
      <c r="AA64" s="32">
        <f t="shared" si="17"/>
        <v>0</v>
      </c>
      <c r="AB64" s="32">
        <f t="shared" si="17"/>
        <v>0</v>
      </c>
      <c r="AC64" s="32">
        <f t="shared" si="17"/>
        <v>0</v>
      </c>
      <c r="AD64" s="32">
        <f t="shared" si="17"/>
        <v>0</v>
      </c>
      <c r="AE64" s="32">
        <f t="shared" si="17"/>
        <v>0</v>
      </c>
      <c r="AF64" s="32">
        <f t="shared" si="17"/>
        <v>0</v>
      </c>
      <c r="AG64" s="32">
        <f t="shared" si="17"/>
        <v>0</v>
      </c>
      <c r="AH64" s="32">
        <f t="shared" si="17"/>
        <v>0</v>
      </c>
      <c r="AI64" s="32">
        <f t="shared" si="17"/>
        <v>0</v>
      </c>
      <c r="AJ64" s="32">
        <f t="shared" ref="AJ64:BA64" si="18">AJ43/(1+$D$4)^(-$D$17+AJ17)</f>
        <v>0</v>
      </c>
      <c r="AK64" s="32">
        <f t="shared" si="18"/>
        <v>0</v>
      </c>
      <c r="AL64" s="32">
        <f t="shared" si="18"/>
        <v>0</v>
      </c>
      <c r="AM64" s="32">
        <f t="shared" si="18"/>
        <v>0</v>
      </c>
      <c r="AN64" s="32">
        <f t="shared" si="18"/>
        <v>0</v>
      </c>
      <c r="AO64" s="32">
        <f t="shared" si="18"/>
        <v>0</v>
      </c>
      <c r="AP64" s="32">
        <f t="shared" si="18"/>
        <v>0</v>
      </c>
      <c r="AQ64" s="32">
        <f t="shared" si="18"/>
        <v>0</v>
      </c>
      <c r="AR64" s="32">
        <f t="shared" si="18"/>
        <v>0</v>
      </c>
      <c r="AS64" s="32">
        <f t="shared" si="18"/>
        <v>0</v>
      </c>
      <c r="AT64" s="32">
        <f t="shared" si="18"/>
        <v>0</v>
      </c>
      <c r="AU64" s="32">
        <f t="shared" si="18"/>
        <v>0</v>
      </c>
      <c r="AV64" s="32">
        <f t="shared" si="18"/>
        <v>0</v>
      </c>
      <c r="AW64" s="32">
        <f t="shared" si="18"/>
        <v>0</v>
      </c>
      <c r="AX64" s="32">
        <f t="shared" si="18"/>
        <v>0</v>
      </c>
      <c r="AY64" s="32">
        <f t="shared" si="18"/>
        <v>0</v>
      </c>
      <c r="AZ64" s="32">
        <f t="shared" si="18"/>
        <v>0</v>
      </c>
      <c r="BA64" s="32">
        <f t="shared" si="18"/>
        <v>0</v>
      </c>
    </row>
    <row r="65" spans="2:53" x14ac:dyDescent="0.3">
      <c r="B65" s="33" t="s">
        <v>193</v>
      </c>
      <c r="C65" s="33"/>
      <c r="D65" s="31">
        <f>SUM(D64:BA64)</f>
        <v>0</v>
      </c>
    </row>
    <row r="66" spans="2:53" x14ac:dyDescent="0.3">
      <c r="B66" s="72" t="s">
        <v>194</v>
      </c>
      <c r="C66" s="72"/>
      <c r="D66" s="73" t="e">
        <f>IRR(D63:BA63)</f>
        <v>#NUM!</v>
      </c>
    </row>
    <row r="67" spans="2:53" x14ac:dyDescent="0.3">
      <c r="B67" s="72"/>
      <c r="C67" s="72"/>
      <c r="D67" s="74"/>
    </row>
    <row r="68" spans="2:53" x14ac:dyDescent="0.3">
      <c r="B68" t="s">
        <v>195</v>
      </c>
      <c r="D68" s="4" t="e">
        <f t="shared" ref="D68:AI68" si="19">D43+D56</f>
        <v>#DIV/0!</v>
      </c>
      <c r="E68" s="4" t="e">
        <f t="shared" si="19"/>
        <v>#DIV/0!</v>
      </c>
      <c r="F68" s="4" t="e">
        <f t="shared" si="19"/>
        <v>#DIV/0!</v>
      </c>
      <c r="G68" s="4" t="e">
        <f t="shared" si="19"/>
        <v>#DIV/0!</v>
      </c>
      <c r="H68" s="4" t="e">
        <f t="shared" si="19"/>
        <v>#DIV/0!</v>
      </c>
      <c r="I68" s="4" t="e">
        <f t="shared" si="19"/>
        <v>#DIV/0!</v>
      </c>
      <c r="J68" s="4" t="e">
        <f t="shared" si="19"/>
        <v>#DIV/0!</v>
      </c>
      <c r="K68" s="4" t="e">
        <f t="shared" si="19"/>
        <v>#DIV/0!</v>
      </c>
      <c r="L68" s="4" t="e">
        <f t="shared" si="19"/>
        <v>#DIV/0!</v>
      </c>
      <c r="M68" s="4" t="e">
        <f t="shared" si="19"/>
        <v>#DIV/0!</v>
      </c>
      <c r="N68" s="4" t="e">
        <f t="shared" si="19"/>
        <v>#DIV/0!</v>
      </c>
      <c r="O68" s="4" t="e">
        <f t="shared" si="19"/>
        <v>#DIV/0!</v>
      </c>
      <c r="P68" s="4" t="e">
        <f t="shared" si="19"/>
        <v>#DIV/0!</v>
      </c>
      <c r="Q68" s="4" t="e">
        <f t="shared" si="19"/>
        <v>#DIV/0!</v>
      </c>
      <c r="R68" s="4" t="e">
        <f t="shared" si="19"/>
        <v>#DIV/0!</v>
      </c>
      <c r="S68" s="4" t="e">
        <f t="shared" si="19"/>
        <v>#DIV/0!</v>
      </c>
      <c r="T68" s="4" t="e">
        <f t="shared" si="19"/>
        <v>#DIV/0!</v>
      </c>
      <c r="U68" s="4" t="e">
        <f t="shared" si="19"/>
        <v>#DIV/0!</v>
      </c>
      <c r="V68" s="4" t="e">
        <f t="shared" si="19"/>
        <v>#DIV/0!</v>
      </c>
      <c r="W68" s="4" t="e">
        <f t="shared" si="19"/>
        <v>#DIV/0!</v>
      </c>
      <c r="X68" s="4" t="e">
        <f t="shared" si="19"/>
        <v>#DIV/0!</v>
      </c>
      <c r="Y68" s="4" t="e">
        <f t="shared" si="19"/>
        <v>#DIV/0!</v>
      </c>
      <c r="Z68" s="4" t="e">
        <f t="shared" si="19"/>
        <v>#DIV/0!</v>
      </c>
      <c r="AA68" s="4" t="e">
        <f t="shared" si="19"/>
        <v>#DIV/0!</v>
      </c>
      <c r="AB68" s="4" t="e">
        <f t="shared" si="19"/>
        <v>#DIV/0!</v>
      </c>
      <c r="AC68" s="4" t="e">
        <f t="shared" si="19"/>
        <v>#DIV/0!</v>
      </c>
      <c r="AD68" s="4" t="e">
        <f t="shared" si="19"/>
        <v>#DIV/0!</v>
      </c>
      <c r="AE68" s="4" t="e">
        <f t="shared" si="19"/>
        <v>#DIV/0!</v>
      </c>
      <c r="AF68" s="4" t="e">
        <f t="shared" si="19"/>
        <v>#DIV/0!</v>
      </c>
      <c r="AG68" s="4" t="e">
        <f t="shared" si="19"/>
        <v>#DIV/0!</v>
      </c>
      <c r="AH68" s="4" t="e">
        <f t="shared" si="19"/>
        <v>#DIV/0!</v>
      </c>
      <c r="AI68" s="4" t="e">
        <f t="shared" si="19"/>
        <v>#DIV/0!</v>
      </c>
      <c r="AJ68" s="4" t="e">
        <f t="shared" ref="AJ68:BA68" si="20">AJ43+AJ56</f>
        <v>#DIV/0!</v>
      </c>
      <c r="AK68" s="4" t="e">
        <f t="shared" si="20"/>
        <v>#DIV/0!</v>
      </c>
      <c r="AL68" s="4" t="e">
        <f t="shared" si="20"/>
        <v>#DIV/0!</v>
      </c>
      <c r="AM68" s="4" t="e">
        <f t="shared" si="20"/>
        <v>#DIV/0!</v>
      </c>
      <c r="AN68" s="4" t="e">
        <f t="shared" si="20"/>
        <v>#DIV/0!</v>
      </c>
      <c r="AO68" s="4" t="e">
        <f t="shared" si="20"/>
        <v>#DIV/0!</v>
      </c>
      <c r="AP68" s="4" t="e">
        <f t="shared" si="20"/>
        <v>#DIV/0!</v>
      </c>
      <c r="AQ68" s="4" t="e">
        <f t="shared" si="20"/>
        <v>#DIV/0!</v>
      </c>
      <c r="AR68" s="4" t="e">
        <f t="shared" si="20"/>
        <v>#DIV/0!</v>
      </c>
      <c r="AS68" s="4" t="e">
        <f t="shared" si="20"/>
        <v>#DIV/0!</v>
      </c>
      <c r="AT68" s="4" t="e">
        <f t="shared" si="20"/>
        <v>#DIV/0!</v>
      </c>
      <c r="AU68" s="4" t="e">
        <f t="shared" si="20"/>
        <v>#DIV/0!</v>
      </c>
      <c r="AV68" s="4" t="e">
        <f t="shared" si="20"/>
        <v>#DIV/0!</v>
      </c>
      <c r="AW68" s="4" t="e">
        <f t="shared" si="20"/>
        <v>#DIV/0!</v>
      </c>
      <c r="AX68" s="4" t="e">
        <f t="shared" si="20"/>
        <v>#DIV/0!</v>
      </c>
      <c r="AY68" s="4" t="e">
        <f t="shared" si="20"/>
        <v>#DIV/0!</v>
      </c>
      <c r="AZ68" s="4" t="e">
        <f t="shared" si="20"/>
        <v>#DIV/0!</v>
      </c>
      <c r="BA68" s="4" t="e">
        <f t="shared" si="20"/>
        <v>#DIV/0!</v>
      </c>
    </row>
    <row r="69" spans="2:53" x14ac:dyDescent="0.3">
      <c r="B69" s="30" t="s">
        <v>165</v>
      </c>
      <c r="C69" s="30"/>
      <c r="D69" s="32" t="e">
        <f t="shared" ref="D69:AI69" si="21">(D43+D56)/(1+$D$4)^(-$D$17+D17)</f>
        <v>#DIV/0!</v>
      </c>
      <c r="E69" s="32" t="e">
        <f t="shared" si="21"/>
        <v>#DIV/0!</v>
      </c>
      <c r="F69" s="32" t="e">
        <f t="shared" si="21"/>
        <v>#DIV/0!</v>
      </c>
      <c r="G69" s="32" t="e">
        <f t="shared" si="21"/>
        <v>#DIV/0!</v>
      </c>
      <c r="H69" s="32" t="e">
        <f t="shared" si="21"/>
        <v>#DIV/0!</v>
      </c>
      <c r="I69" s="32" t="e">
        <f t="shared" si="21"/>
        <v>#DIV/0!</v>
      </c>
      <c r="J69" s="32" t="e">
        <f t="shared" si="21"/>
        <v>#DIV/0!</v>
      </c>
      <c r="K69" s="32" t="e">
        <f t="shared" si="21"/>
        <v>#DIV/0!</v>
      </c>
      <c r="L69" s="32" t="e">
        <f t="shared" si="21"/>
        <v>#DIV/0!</v>
      </c>
      <c r="M69" s="32" t="e">
        <f t="shared" si="21"/>
        <v>#DIV/0!</v>
      </c>
      <c r="N69" s="32" t="e">
        <f t="shared" si="21"/>
        <v>#DIV/0!</v>
      </c>
      <c r="O69" s="32" t="e">
        <f t="shared" si="21"/>
        <v>#DIV/0!</v>
      </c>
      <c r="P69" s="32" t="e">
        <f t="shared" si="21"/>
        <v>#DIV/0!</v>
      </c>
      <c r="Q69" s="32" t="e">
        <f t="shared" si="21"/>
        <v>#DIV/0!</v>
      </c>
      <c r="R69" s="32" t="e">
        <f t="shared" si="21"/>
        <v>#DIV/0!</v>
      </c>
      <c r="S69" s="32" t="e">
        <f t="shared" si="21"/>
        <v>#DIV/0!</v>
      </c>
      <c r="T69" s="32" t="e">
        <f t="shared" si="21"/>
        <v>#DIV/0!</v>
      </c>
      <c r="U69" s="32" t="e">
        <f t="shared" si="21"/>
        <v>#DIV/0!</v>
      </c>
      <c r="V69" s="32" t="e">
        <f t="shared" si="21"/>
        <v>#DIV/0!</v>
      </c>
      <c r="W69" s="32" t="e">
        <f t="shared" si="21"/>
        <v>#DIV/0!</v>
      </c>
      <c r="X69" s="32" t="e">
        <f t="shared" si="21"/>
        <v>#DIV/0!</v>
      </c>
      <c r="Y69" s="32" t="e">
        <f t="shared" si="21"/>
        <v>#DIV/0!</v>
      </c>
      <c r="Z69" s="32" t="e">
        <f t="shared" si="21"/>
        <v>#DIV/0!</v>
      </c>
      <c r="AA69" s="32" t="e">
        <f t="shared" si="21"/>
        <v>#DIV/0!</v>
      </c>
      <c r="AB69" s="32" t="e">
        <f t="shared" si="21"/>
        <v>#DIV/0!</v>
      </c>
      <c r="AC69" s="32" t="e">
        <f t="shared" si="21"/>
        <v>#DIV/0!</v>
      </c>
      <c r="AD69" s="32" t="e">
        <f t="shared" si="21"/>
        <v>#DIV/0!</v>
      </c>
      <c r="AE69" s="32" t="e">
        <f t="shared" si="21"/>
        <v>#DIV/0!</v>
      </c>
      <c r="AF69" s="32" t="e">
        <f t="shared" si="21"/>
        <v>#DIV/0!</v>
      </c>
      <c r="AG69" s="32" t="e">
        <f t="shared" si="21"/>
        <v>#DIV/0!</v>
      </c>
      <c r="AH69" s="32" t="e">
        <f t="shared" si="21"/>
        <v>#DIV/0!</v>
      </c>
      <c r="AI69" s="32" t="e">
        <f t="shared" si="21"/>
        <v>#DIV/0!</v>
      </c>
      <c r="AJ69" s="32" t="e">
        <f t="shared" ref="AJ69:BA69" si="22">(AJ43+AJ56)/(1+$D$4)^(-$D$17+AJ17)</f>
        <v>#DIV/0!</v>
      </c>
      <c r="AK69" s="32" t="e">
        <f t="shared" si="22"/>
        <v>#DIV/0!</v>
      </c>
      <c r="AL69" s="32" t="e">
        <f t="shared" si="22"/>
        <v>#DIV/0!</v>
      </c>
      <c r="AM69" s="32" t="e">
        <f t="shared" si="22"/>
        <v>#DIV/0!</v>
      </c>
      <c r="AN69" s="32" t="e">
        <f t="shared" si="22"/>
        <v>#DIV/0!</v>
      </c>
      <c r="AO69" s="32" t="e">
        <f t="shared" si="22"/>
        <v>#DIV/0!</v>
      </c>
      <c r="AP69" s="32" t="e">
        <f t="shared" si="22"/>
        <v>#DIV/0!</v>
      </c>
      <c r="AQ69" s="32" t="e">
        <f t="shared" si="22"/>
        <v>#DIV/0!</v>
      </c>
      <c r="AR69" s="32" t="e">
        <f t="shared" si="22"/>
        <v>#DIV/0!</v>
      </c>
      <c r="AS69" s="32" t="e">
        <f t="shared" si="22"/>
        <v>#DIV/0!</v>
      </c>
      <c r="AT69" s="32" t="e">
        <f t="shared" si="22"/>
        <v>#DIV/0!</v>
      </c>
      <c r="AU69" s="32" t="e">
        <f t="shared" si="22"/>
        <v>#DIV/0!</v>
      </c>
      <c r="AV69" s="32" t="e">
        <f t="shared" si="22"/>
        <v>#DIV/0!</v>
      </c>
      <c r="AW69" s="32" t="e">
        <f t="shared" si="22"/>
        <v>#DIV/0!</v>
      </c>
      <c r="AX69" s="32" t="e">
        <f t="shared" si="22"/>
        <v>#DIV/0!</v>
      </c>
      <c r="AY69" s="32" t="e">
        <f t="shared" si="22"/>
        <v>#DIV/0!</v>
      </c>
      <c r="AZ69" s="32" t="e">
        <f t="shared" si="22"/>
        <v>#DIV/0!</v>
      </c>
      <c r="BA69" s="32" t="e">
        <f t="shared" si="22"/>
        <v>#DIV/0!</v>
      </c>
    </row>
    <row r="70" spans="2:53" ht="15" thickBot="1" x14ac:dyDescent="0.35">
      <c r="B70" s="61" t="s">
        <v>196</v>
      </c>
      <c r="C70" s="61"/>
      <c r="D70" s="62" t="e">
        <f>SUM(D69:BA69)</f>
        <v>#DIV/0!</v>
      </c>
    </row>
    <row r="71" spans="2:53" x14ac:dyDescent="0.3">
      <c r="B71" s="30" t="s">
        <v>197</v>
      </c>
      <c r="C71" s="30"/>
      <c r="D71" s="75" t="e">
        <f>IRR(D68:BA68)</f>
        <v>#VALUE!</v>
      </c>
    </row>
    <row r="73" spans="2:53" x14ac:dyDescent="0.3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2:53" x14ac:dyDescent="0.3">
      <c r="D74" s="4"/>
    </row>
    <row r="78" spans="2:53" x14ac:dyDescent="0.3">
      <c r="I78" s="76"/>
    </row>
    <row r="79" spans="2:53" x14ac:dyDescent="0.3">
      <c r="I79" s="34"/>
    </row>
  </sheetData>
  <sheetProtection algorithmName="SHA-512" hashValue="7DfunubXal6rWEbBdGtBPmzKedq5q0zicQLEIP8VzDJsqEOa4XHLksEvkh3de2Ow9HgQOTPW09+ttCCX4dGFEw==" saltValue="eH29HVDIC8fk0NbVMYdM8w==" spinCount="100000" sheet="1" formatCells="0" formatColumns="0" formatRows="0"/>
  <conditionalFormatting sqref="D24:BA24">
    <cfRule type="expression" dxfId="7" priority="3">
      <formula>$C$52="Ingen alternativ investering"</formula>
    </cfRule>
  </conditionalFormatting>
  <conditionalFormatting sqref="D42:BA42">
    <cfRule type="expression" dxfId="6" priority="4">
      <formula>$C$52="Alternativ investering"</formula>
    </cfRule>
  </conditionalFormatting>
  <pageMargins left="0.7" right="0.7" top="0.75" bottom="0.75" header="0.3" footer="0.3"/>
  <pageSetup paperSize="9" orientation="portrait" r:id="rId1"/>
  <ignoredErrors>
    <ignoredError sqref="D55:BA55 D69:BA70 D71 N54:BA54 F56:BA56 E56 D68 F68:BA68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061E-4C73-4868-AC4C-1B8498699788}">
  <sheetPr codeName="Sheet9"/>
  <dimension ref="B2:D20"/>
  <sheetViews>
    <sheetView showGridLines="0" zoomScale="90" zoomScaleNormal="90" workbookViewId="0">
      <selection activeCell="D5" sqref="D5"/>
    </sheetView>
  </sheetViews>
  <sheetFormatPr baseColWidth="10" defaultColWidth="10.88671875" defaultRowHeight="14.4" x14ac:dyDescent="0.3"/>
  <cols>
    <col min="2" max="2" width="29.88671875" customWidth="1"/>
    <col min="3" max="3" width="45.44140625" customWidth="1"/>
    <col min="4" max="4" width="29.33203125" bestFit="1" customWidth="1"/>
  </cols>
  <sheetData>
    <row r="2" spans="2:4" x14ac:dyDescent="0.3">
      <c r="B2" s="30" t="s">
        <v>198</v>
      </c>
      <c r="C2" s="30"/>
      <c r="D2" s="31">
        <f>SUM('(3) Støtteberegning og NNV'!D23:BA23) + SUM('(3) Støtteberegning og NNV'!D24:BA24)</f>
        <v>0</v>
      </c>
    </row>
    <row r="4" spans="2:4" x14ac:dyDescent="0.3">
      <c r="B4" s="33" t="s">
        <v>199</v>
      </c>
      <c r="C4" s="33" t="s">
        <v>200</v>
      </c>
      <c r="D4" s="33" t="s">
        <v>201</v>
      </c>
    </row>
    <row r="5" spans="2:4" x14ac:dyDescent="0.3">
      <c r="B5" s="26"/>
      <c r="C5" s="26"/>
      <c r="D5" s="27"/>
    </row>
    <row r="6" spans="2:4" x14ac:dyDescent="0.3">
      <c r="B6" s="26"/>
      <c r="C6" s="26"/>
      <c r="D6" s="27"/>
    </row>
    <row r="7" spans="2:4" x14ac:dyDescent="0.3">
      <c r="B7" s="26"/>
      <c r="C7" s="26"/>
      <c r="D7" s="27"/>
    </row>
    <row r="8" spans="2:4" x14ac:dyDescent="0.3">
      <c r="B8" s="26"/>
      <c r="C8" s="26"/>
      <c r="D8" s="27"/>
    </row>
    <row r="9" spans="2:4" x14ac:dyDescent="0.3">
      <c r="B9" s="26"/>
      <c r="C9" s="26"/>
      <c r="D9" s="27"/>
    </row>
    <row r="10" spans="2:4" x14ac:dyDescent="0.3">
      <c r="B10" s="26"/>
      <c r="C10" s="26"/>
      <c r="D10" s="27"/>
    </row>
    <row r="11" spans="2:4" x14ac:dyDescent="0.3">
      <c r="B11" s="26"/>
      <c r="C11" s="26"/>
      <c r="D11" s="27"/>
    </row>
    <row r="12" spans="2:4" x14ac:dyDescent="0.3">
      <c r="B12" s="26"/>
      <c r="C12" s="26"/>
      <c r="D12" s="27"/>
    </row>
    <row r="13" spans="2:4" x14ac:dyDescent="0.3">
      <c r="B13" s="26"/>
      <c r="C13" s="26"/>
      <c r="D13" s="27"/>
    </row>
    <row r="14" spans="2:4" x14ac:dyDescent="0.3">
      <c r="B14" s="26"/>
      <c r="C14" s="26"/>
      <c r="D14" s="27"/>
    </row>
    <row r="15" spans="2:4" x14ac:dyDescent="0.3">
      <c r="B15" s="26"/>
      <c r="C15" s="26"/>
      <c r="D15" s="27"/>
    </row>
    <row r="16" spans="2:4" x14ac:dyDescent="0.3">
      <c r="B16" s="26"/>
      <c r="C16" s="26"/>
      <c r="D16" s="27"/>
    </row>
    <row r="17" spans="2:4" x14ac:dyDescent="0.3">
      <c r="B17" s="26"/>
      <c r="C17" s="26"/>
      <c r="D17" s="27"/>
    </row>
    <row r="18" spans="2:4" x14ac:dyDescent="0.3">
      <c r="B18" s="26"/>
      <c r="C18" s="26"/>
      <c r="D18" s="27"/>
    </row>
    <row r="19" spans="2:4" x14ac:dyDescent="0.3">
      <c r="B19" s="43" t="s">
        <v>202</v>
      </c>
      <c r="C19" s="6"/>
      <c r="D19" s="44">
        <f>SUM(D5:D18)</f>
        <v>0</v>
      </c>
    </row>
    <row r="20" spans="2:4" x14ac:dyDescent="0.3">
      <c r="B20" s="43" t="s">
        <v>203</v>
      </c>
      <c r="C20" s="6"/>
      <c r="D20" s="47" t="str">
        <f>IF(D19&lt;D2,"Finansiering ikke til strekkelig. Lavere finansiering enn sum investeringskostnader.","OK")</f>
        <v>OK</v>
      </c>
    </row>
  </sheetData>
  <sheetProtection algorithmName="SHA-512" hashValue="Ih8NF4WTO4lyy4BDEVPIrasdJROeE7cOydvfTOhCJDnsa9h8KFgB5AST7heHli2KyLFMrtaX3KmiGc0PmImd2Q==" saltValue="81WbN1OH2nk56RnVik38wg==" spinCount="100000" sheet="1" objects="1" scenarios="1" formatCells="0" formatColumns="0" formatRows="0"/>
  <conditionalFormatting sqref="B20:D20">
    <cfRule type="expression" dxfId="5" priority="1">
      <formula>$D$19&gt;=$D$2</formula>
    </cfRule>
    <cfRule type="expression" dxfId="4" priority="2">
      <formula>$D$19&lt;$D$2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0A31AD-1051-4030-8AAB-AA91FD5EF487}">
          <x14:formula1>
            <xm:f>'Lister (skjules)'!$K$3:$K$8</xm:f>
          </x14:formula1>
          <xm:sqref>B5:B18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D172-6EAF-4641-8A96-8A6DFB133018}">
  <dimension ref="B2:R104"/>
  <sheetViews>
    <sheetView showGridLines="0" zoomScaleNormal="100" workbookViewId="0">
      <selection activeCell="B15" sqref="B15"/>
    </sheetView>
  </sheetViews>
  <sheetFormatPr baseColWidth="10" defaultColWidth="11.44140625" defaultRowHeight="14.4" outlineLevelCol="1" x14ac:dyDescent="0.3"/>
  <cols>
    <col min="2" max="2" width="33.5546875" customWidth="1"/>
    <col min="3" max="3" width="12.109375" customWidth="1"/>
    <col min="5" max="12" width="14.33203125" customWidth="1"/>
    <col min="13" max="13" width="4.6640625" customWidth="1"/>
    <col min="14" max="14" width="80.88671875" hidden="1" customWidth="1" outlineLevel="1"/>
    <col min="15" max="15" width="4.88671875" customWidth="1" collapsed="1"/>
    <col min="16" max="16" width="81.109375" style="217" customWidth="1" outlineLevel="1"/>
  </cols>
  <sheetData>
    <row r="2" spans="2:18" ht="21" x14ac:dyDescent="0.4">
      <c r="B2" s="216" t="s">
        <v>204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8" x14ac:dyDescent="0.3">
      <c r="B3" s="178" t="s">
        <v>205</v>
      </c>
      <c r="C3" s="178"/>
      <c r="D3" s="178"/>
      <c r="E3" s="178"/>
      <c r="F3" s="178"/>
      <c r="G3" s="178"/>
      <c r="H3" s="178"/>
      <c r="I3" s="178"/>
      <c r="J3" s="178"/>
      <c r="K3" s="178" t="s">
        <v>78</v>
      </c>
      <c r="L3" s="178">
        <v>2</v>
      </c>
    </row>
    <row r="4" spans="2:18" x14ac:dyDescent="0.3">
      <c r="B4" s="178" t="s">
        <v>206</v>
      </c>
      <c r="C4" s="178"/>
      <c r="D4" s="178"/>
      <c r="E4" s="178"/>
      <c r="F4" s="178"/>
      <c r="G4" s="178"/>
      <c r="H4" s="178"/>
      <c r="I4" s="178"/>
      <c r="J4" s="178"/>
      <c r="K4" s="178" t="s">
        <v>79</v>
      </c>
      <c r="L4" s="218">
        <v>45686</v>
      </c>
    </row>
    <row r="5" spans="2:18" x14ac:dyDescent="0.3">
      <c r="B5" s="178" t="s">
        <v>207</v>
      </c>
      <c r="C5" s="178"/>
      <c r="D5" s="178"/>
      <c r="E5" s="178"/>
      <c r="F5" s="178"/>
      <c r="G5" s="178"/>
      <c r="H5" s="178"/>
      <c r="I5" s="178"/>
      <c r="J5" s="178"/>
      <c r="K5" s="178"/>
      <c r="L5" s="218"/>
    </row>
    <row r="6" spans="2:18" x14ac:dyDescent="0.3">
      <c r="B6" t="s">
        <v>208</v>
      </c>
      <c r="C6" s="178"/>
      <c r="D6" s="178"/>
      <c r="E6" s="178"/>
      <c r="F6" s="178"/>
      <c r="G6" s="178"/>
      <c r="H6" s="178"/>
      <c r="I6" s="178"/>
      <c r="J6" s="178"/>
    </row>
    <row r="7" spans="2:18" x14ac:dyDescent="0.3">
      <c r="B7" s="178" t="s">
        <v>209</v>
      </c>
      <c r="C7" s="178"/>
      <c r="D7" s="178"/>
      <c r="E7" s="178"/>
      <c r="F7" s="178"/>
      <c r="G7" s="178"/>
      <c r="H7" s="178"/>
      <c r="I7" s="178"/>
      <c r="J7" s="178"/>
      <c r="K7" s="178"/>
      <c r="L7" s="218"/>
    </row>
    <row r="8" spans="2:18" ht="31.2" customHeight="1" x14ac:dyDescent="0.3"/>
    <row r="9" spans="2:18" x14ac:dyDescent="0.3">
      <c r="E9" s="33" t="s">
        <v>210</v>
      </c>
      <c r="F9" s="30"/>
      <c r="G9" s="30"/>
      <c r="H9" s="30"/>
      <c r="I9" s="30"/>
      <c r="J9" s="30"/>
      <c r="K9" s="30"/>
      <c r="L9" s="30"/>
      <c r="N9" s="33" t="s">
        <v>211</v>
      </c>
      <c r="P9" s="219" t="s">
        <v>212</v>
      </c>
    </row>
    <row r="10" spans="2:18" x14ac:dyDescent="0.3">
      <c r="E10" s="5"/>
    </row>
    <row r="11" spans="2:18" x14ac:dyDescent="0.3">
      <c r="C11" t="s">
        <v>213</v>
      </c>
      <c r="D11" t="s">
        <v>92</v>
      </c>
      <c r="E11" s="220" t="s">
        <v>214</v>
      </c>
      <c r="F11" s="220" t="s">
        <v>215</v>
      </c>
      <c r="G11" s="220" t="s">
        <v>216</v>
      </c>
      <c r="H11" s="220" t="s">
        <v>217</v>
      </c>
      <c r="I11" s="220" t="s">
        <v>218</v>
      </c>
      <c r="J11" s="220" t="s">
        <v>219</v>
      </c>
      <c r="K11" s="220" t="s">
        <v>220</v>
      </c>
      <c r="L11" s="220" t="s">
        <v>221</v>
      </c>
      <c r="N11" s="220"/>
      <c r="P11" s="217" t="s">
        <v>222</v>
      </c>
      <c r="R11" s="221"/>
    </row>
    <row r="12" spans="2:18" x14ac:dyDescent="0.3">
      <c r="B12" s="222" t="s">
        <v>223</v>
      </c>
      <c r="C12" s="223"/>
      <c r="D12" s="224">
        <f>SUM(E12:L12)</f>
        <v>0</v>
      </c>
      <c r="E12" s="225"/>
      <c r="F12" s="225"/>
      <c r="G12" s="225"/>
      <c r="H12" s="225"/>
      <c r="I12" s="225"/>
      <c r="J12" s="225"/>
      <c r="K12" s="225"/>
      <c r="L12" s="225"/>
      <c r="N12" s="220"/>
      <c r="P12" s="217" t="s">
        <v>224</v>
      </c>
    </row>
    <row r="13" spans="2:18" x14ac:dyDescent="0.3">
      <c r="B13" s="222" t="s">
        <v>225</v>
      </c>
      <c r="C13" s="222"/>
      <c r="D13" s="226">
        <f>D12/(24*365)</f>
        <v>0</v>
      </c>
      <c r="E13" s="227" t="e">
        <f>E12/$D$12</f>
        <v>#DIV/0!</v>
      </c>
      <c r="F13" s="227" t="e">
        <f t="shared" ref="F13:L13" si="0">F12/$D$12</f>
        <v>#DIV/0!</v>
      </c>
      <c r="G13" s="227" t="e">
        <f t="shared" si="0"/>
        <v>#DIV/0!</v>
      </c>
      <c r="H13" s="227" t="e">
        <f t="shared" si="0"/>
        <v>#DIV/0!</v>
      </c>
      <c r="I13" s="227" t="e">
        <f t="shared" si="0"/>
        <v>#DIV/0!</v>
      </c>
      <c r="J13" s="227" t="e">
        <f t="shared" si="0"/>
        <v>#DIV/0!</v>
      </c>
      <c r="K13" s="227" t="e">
        <f t="shared" si="0"/>
        <v>#DIV/0!</v>
      </c>
      <c r="L13" s="227" t="e">
        <f t="shared" si="0"/>
        <v>#DIV/0!</v>
      </c>
    </row>
    <row r="14" spans="2:18" x14ac:dyDescent="0.3">
      <c r="D14" s="5"/>
    </row>
    <row r="15" spans="2:18" x14ac:dyDescent="0.3">
      <c r="B15" s="33" t="s">
        <v>226</v>
      </c>
      <c r="C15" s="30"/>
      <c r="D15" s="33"/>
      <c r="E15" s="30"/>
      <c r="F15" s="30"/>
      <c r="G15" s="30"/>
      <c r="H15" s="30"/>
      <c r="I15" s="30"/>
      <c r="J15" s="30"/>
      <c r="K15" s="30"/>
      <c r="L15" s="30"/>
    </row>
    <row r="16" spans="2:18" x14ac:dyDescent="0.3">
      <c r="D16" s="5"/>
    </row>
    <row r="17" spans="2:16" x14ac:dyDescent="0.3">
      <c r="B17" t="s">
        <v>227</v>
      </c>
      <c r="D17" s="5"/>
      <c r="E17" s="228" t="s">
        <v>228</v>
      </c>
    </row>
    <row r="18" spans="2:16" x14ac:dyDescent="0.3">
      <c r="B18" s="229" t="s">
        <v>229</v>
      </c>
      <c r="C18" s="213" t="s">
        <v>230</v>
      </c>
      <c r="D18" s="24">
        <f>SUM(E18:L18)</f>
        <v>0</v>
      </c>
      <c r="E18" s="230"/>
      <c r="F18" s="230"/>
      <c r="G18" s="230"/>
      <c r="H18" s="230"/>
      <c r="I18" s="230"/>
      <c r="J18" s="230"/>
      <c r="K18" s="230"/>
      <c r="L18" s="230"/>
      <c r="N18" s="231"/>
      <c r="P18" s="217" t="s">
        <v>231</v>
      </c>
    </row>
    <row r="19" spans="2:16" x14ac:dyDescent="0.3">
      <c r="B19" s="229" t="s">
        <v>232</v>
      </c>
      <c r="C19" s="213" t="s">
        <v>233</v>
      </c>
      <c r="D19" s="24">
        <f>SUM(E19:L19)</f>
        <v>0</v>
      </c>
      <c r="E19" s="55">
        <f t="shared" ref="E19:L19" si="1">E18*VLOOKUP($E$17,$B$97:$F$102,3,FALSE)</f>
        <v>0</v>
      </c>
      <c r="F19" s="55">
        <f t="shared" si="1"/>
        <v>0</v>
      </c>
      <c r="G19" s="55">
        <f t="shared" si="1"/>
        <v>0</v>
      </c>
      <c r="H19" s="55">
        <f t="shared" si="1"/>
        <v>0</v>
      </c>
      <c r="I19" s="55">
        <f t="shared" si="1"/>
        <v>0</v>
      </c>
      <c r="J19" s="55">
        <f t="shared" si="1"/>
        <v>0</v>
      </c>
      <c r="K19" s="55">
        <f t="shared" si="1"/>
        <v>0</v>
      </c>
      <c r="L19" s="55">
        <f t="shared" si="1"/>
        <v>0</v>
      </c>
    </row>
    <row r="20" spans="2:16" x14ac:dyDescent="0.3">
      <c r="B20" s="229" t="s">
        <v>234</v>
      </c>
      <c r="C20" s="213" t="s">
        <v>233</v>
      </c>
      <c r="D20" s="24">
        <f>SUM(E20:L20)</f>
        <v>0</v>
      </c>
      <c r="E20" s="232"/>
      <c r="F20" s="232"/>
      <c r="G20" s="232"/>
      <c r="H20" s="232"/>
      <c r="I20" s="232"/>
      <c r="J20" s="232"/>
      <c r="K20" s="232"/>
      <c r="L20" s="232"/>
      <c r="N20" s="231"/>
      <c r="P20" s="217" t="s">
        <v>235</v>
      </c>
    </row>
    <row r="21" spans="2:16" x14ac:dyDescent="0.3">
      <c r="B21" s="229" t="s">
        <v>236</v>
      </c>
      <c r="C21" s="213" t="s">
        <v>233</v>
      </c>
      <c r="D21" s="24">
        <f>SUM(E21:L21)</f>
        <v>0</v>
      </c>
      <c r="E21" s="55">
        <f>E19+E20</f>
        <v>0</v>
      </c>
      <c r="F21" s="55">
        <f t="shared" ref="F21:L21" si="2">F19+F20</f>
        <v>0</v>
      </c>
      <c r="G21" s="55">
        <f t="shared" si="2"/>
        <v>0</v>
      </c>
      <c r="H21" s="55">
        <f t="shared" si="2"/>
        <v>0</v>
      </c>
      <c r="I21" s="55">
        <f t="shared" si="2"/>
        <v>0</v>
      </c>
      <c r="J21" s="55">
        <f t="shared" si="2"/>
        <v>0</v>
      </c>
      <c r="K21" s="55">
        <f t="shared" si="2"/>
        <v>0</v>
      </c>
      <c r="L21" s="55">
        <f t="shared" si="2"/>
        <v>0</v>
      </c>
    </row>
    <row r="22" spans="2:16" x14ac:dyDescent="0.3">
      <c r="B22" s="229" t="s">
        <v>237</v>
      </c>
      <c r="C22" s="213" t="s">
        <v>238</v>
      </c>
      <c r="D22" s="5"/>
      <c r="E22" s="233"/>
      <c r="F22" s="233"/>
      <c r="G22" s="233"/>
      <c r="H22" s="234"/>
      <c r="I22" s="234"/>
      <c r="J22" s="234"/>
      <c r="K22" s="234"/>
      <c r="L22" s="234"/>
      <c r="N22" s="231"/>
      <c r="P22" s="217" t="s">
        <v>239</v>
      </c>
    </row>
    <row r="23" spans="2:16" x14ac:dyDescent="0.3">
      <c r="B23" s="229" t="s">
        <v>240</v>
      </c>
      <c r="C23" s="213" t="s">
        <v>238</v>
      </c>
      <c r="D23" s="5"/>
      <c r="E23" s="235"/>
      <c r="F23" s="235"/>
      <c r="G23" s="235"/>
      <c r="H23" s="235"/>
      <c r="I23" s="235"/>
      <c r="J23" s="235"/>
      <c r="K23" s="235"/>
      <c r="L23" s="235"/>
      <c r="N23" s="231"/>
      <c r="P23" s="217" t="s">
        <v>241</v>
      </c>
    </row>
    <row r="24" spans="2:16" x14ac:dyDescent="0.3">
      <c r="B24" t="s">
        <v>242</v>
      </c>
      <c r="C24" t="s">
        <v>233</v>
      </c>
      <c r="D24" s="24">
        <f>SUM(E24:L24)</f>
        <v>0</v>
      </c>
      <c r="E24" s="4">
        <f>E19*E22+E20*E23</f>
        <v>0</v>
      </c>
      <c r="F24" s="4">
        <f t="shared" ref="F24:L24" si="3">F19*F22+F20*F23</f>
        <v>0</v>
      </c>
      <c r="G24" s="4">
        <f t="shared" si="3"/>
        <v>0</v>
      </c>
      <c r="H24" s="4">
        <f t="shared" si="3"/>
        <v>0</v>
      </c>
      <c r="I24" s="4">
        <f t="shared" si="3"/>
        <v>0</v>
      </c>
      <c r="J24" s="4">
        <f t="shared" si="3"/>
        <v>0</v>
      </c>
      <c r="K24" s="4">
        <f t="shared" si="3"/>
        <v>0</v>
      </c>
      <c r="L24" s="4">
        <f t="shared" si="3"/>
        <v>0</v>
      </c>
      <c r="P24" s="217" t="s">
        <v>243</v>
      </c>
    </row>
    <row r="25" spans="2:16" x14ac:dyDescent="0.3">
      <c r="D25" s="5"/>
    </row>
    <row r="26" spans="2:16" x14ac:dyDescent="0.3">
      <c r="B26" s="33" t="s">
        <v>244</v>
      </c>
      <c r="C26" s="30"/>
      <c r="D26" s="33"/>
      <c r="E26" s="30"/>
      <c r="F26" s="30"/>
      <c r="G26" s="30"/>
      <c r="H26" s="30"/>
      <c r="I26" s="30"/>
      <c r="J26" s="30"/>
      <c r="K26" s="30"/>
      <c r="L26" s="30"/>
      <c r="P26" s="217" t="s">
        <v>245</v>
      </c>
    </row>
    <row r="27" spans="2:16" x14ac:dyDescent="0.3">
      <c r="D27" s="5"/>
      <c r="P27" s="217" t="s">
        <v>246</v>
      </c>
    </row>
    <row r="28" spans="2:16" x14ac:dyDescent="0.3">
      <c r="B28" s="213" t="s">
        <v>247</v>
      </c>
      <c r="C28" s="213" t="s">
        <v>238</v>
      </c>
      <c r="D28" s="5"/>
      <c r="E28" s="236"/>
      <c r="F28" s="236"/>
      <c r="G28" s="236"/>
      <c r="H28" s="236"/>
      <c r="I28" s="236"/>
      <c r="J28" s="236"/>
      <c r="K28" s="236"/>
      <c r="L28" s="236"/>
      <c r="N28" s="220"/>
      <c r="P28" s="217" t="s">
        <v>248</v>
      </c>
    </row>
    <row r="29" spans="2:16" x14ac:dyDescent="0.3">
      <c r="B29" s="213" t="s">
        <v>249</v>
      </c>
      <c r="C29" s="213" t="s">
        <v>238</v>
      </c>
      <c r="D29" s="5"/>
      <c r="E29" s="236"/>
      <c r="F29" s="236"/>
      <c r="G29" s="236"/>
      <c r="H29" s="236"/>
      <c r="I29" s="236"/>
      <c r="J29" s="236"/>
      <c r="K29" s="236"/>
      <c r="L29" s="236"/>
      <c r="N29" s="220"/>
    </row>
    <row r="30" spans="2:16" x14ac:dyDescent="0.3">
      <c r="B30" s="213" t="s">
        <v>250</v>
      </c>
      <c r="C30" s="213" t="s">
        <v>238</v>
      </c>
      <c r="D30" s="5"/>
      <c r="E30" s="236"/>
      <c r="F30" s="236"/>
      <c r="G30" s="236"/>
      <c r="H30" s="236"/>
      <c r="I30" s="236"/>
      <c r="J30" s="236"/>
      <c r="K30" s="236"/>
      <c r="L30" s="236"/>
      <c r="N30" s="220"/>
    </row>
    <row r="31" spans="2:16" x14ac:dyDescent="0.3">
      <c r="B31" s="213" t="s">
        <v>251</v>
      </c>
      <c r="C31" s="213" t="s">
        <v>238</v>
      </c>
      <c r="D31" s="5"/>
      <c r="E31" s="236"/>
      <c r="F31" s="236"/>
      <c r="G31" s="236"/>
      <c r="H31" s="236"/>
      <c r="I31" s="236"/>
      <c r="J31" s="236"/>
      <c r="K31" s="236"/>
      <c r="L31" s="236"/>
      <c r="N31" s="220"/>
    </row>
    <row r="32" spans="2:16" x14ac:dyDescent="0.3">
      <c r="B32" s="213" t="s">
        <v>252</v>
      </c>
      <c r="C32" s="213" t="s">
        <v>238</v>
      </c>
      <c r="D32" s="5"/>
      <c r="E32" s="237"/>
      <c r="F32" s="237"/>
      <c r="G32" s="237"/>
      <c r="H32" s="237"/>
      <c r="I32" s="237"/>
      <c r="J32" s="237"/>
      <c r="K32" s="237"/>
      <c r="L32" s="237"/>
      <c r="N32" s="220"/>
    </row>
    <row r="33" spans="2:16" x14ac:dyDescent="0.3">
      <c r="B33" t="s">
        <v>253</v>
      </c>
      <c r="C33" t="s">
        <v>233</v>
      </c>
      <c r="D33" s="24">
        <f>SUM(E33:L33)</f>
        <v>0</v>
      </c>
      <c r="E33" s="238">
        <f t="shared" ref="E33:L33" si="4">E24*(1-SUM(E28:E32))</f>
        <v>0</v>
      </c>
      <c r="F33" s="238">
        <f t="shared" si="4"/>
        <v>0</v>
      </c>
      <c r="G33" s="238">
        <f t="shared" si="4"/>
        <v>0</v>
      </c>
      <c r="H33" s="238">
        <f t="shared" si="4"/>
        <v>0</v>
      </c>
      <c r="I33" s="238">
        <f t="shared" si="4"/>
        <v>0</v>
      </c>
      <c r="J33" s="238">
        <f t="shared" si="4"/>
        <v>0</v>
      </c>
      <c r="K33" s="238">
        <f t="shared" si="4"/>
        <v>0</v>
      </c>
      <c r="L33" s="238">
        <f t="shared" si="4"/>
        <v>0</v>
      </c>
      <c r="P33" s="217" t="s">
        <v>254</v>
      </c>
    </row>
    <row r="34" spans="2:16" x14ac:dyDescent="0.3">
      <c r="D34" s="5"/>
    </row>
    <row r="35" spans="2:16" x14ac:dyDescent="0.3">
      <c r="B35" s="213" t="s">
        <v>255</v>
      </c>
      <c r="D35" s="5"/>
      <c r="E35" s="239" t="s">
        <v>256</v>
      </c>
      <c r="P35" s="217" t="s">
        <v>257</v>
      </c>
    </row>
    <row r="36" spans="2:16" x14ac:dyDescent="0.3">
      <c r="B36" t="s">
        <v>258</v>
      </c>
      <c r="C36" t="s">
        <v>238</v>
      </c>
      <c r="D36" s="240"/>
      <c r="E36" s="236"/>
      <c r="F36" s="236"/>
      <c r="G36" s="236"/>
      <c r="H36" s="236"/>
      <c r="I36" s="236"/>
      <c r="J36" s="236"/>
      <c r="K36" s="236"/>
      <c r="L36" s="236"/>
      <c r="N36" s="220"/>
      <c r="P36" s="217" t="s">
        <v>259</v>
      </c>
    </row>
    <row r="37" spans="2:16" x14ac:dyDescent="0.3">
      <c r="B37" t="s">
        <v>260</v>
      </c>
      <c r="C37" t="s">
        <v>238</v>
      </c>
      <c r="D37" s="240"/>
      <c r="E37" s="236"/>
      <c r="F37" s="236"/>
      <c r="G37" s="236"/>
      <c r="H37" s="236"/>
      <c r="I37" s="236"/>
      <c r="J37" s="236"/>
      <c r="K37" s="236"/>
      <c r="L37" s="236"/>
      <c r="N37" s="220"/>
      <c r="P37" s="217" t="s">
        <v>261</v>
      </c>
    </row>
    <row r="38" spans="2:16" x14ac:dyDescent="0.3">
      <c r="B38" t="s">
        <v>262</v>
      </c>
      <c r="C38" t="s">
        <v>233</v>
      </c>
      <c r="D38" s="241">
        <f>SUM(E38:L38)</f>
        <v>0</v>
      </c>
      <c r="E38" s="242">
        <f>IF(E37=0,0,E33*E36/E37)</f>
        <v>0</v>
      </c>
      <c r="F38" s="242">
        <f t="shared" ref="F38:L38" si="5">IF(F37=0,0,F33*F36/F37)</f>
        <v>0</v>
      </c>
      <c r="G38" s="242">
        <f t="shared" si="5"/>
        <v>0</v>
      </c>
      <c r="H38" s="242">
        <f t="shared" si="5"/>
        <v>0</v>
      </c>
      <c r="I38" s="242">
        <f t="shared" si="5"/>
        <v>0</v>
      </c>
      <c r="J38" s="242">
        <f t="shared" si="5"/>
        <v>0</v>
      </c>
      <c r="K38" s="242">
        <f t="shared" si="5"/>
        <v>0</v>
      </c>
      <c r="L38" s="242">
        <f t="shared" si="5"/>
        <v>0</v>
      </c>
    </row>
    <row r="39" spans="2:16" x14ac:dyDescent="0.3">
      <c r="D39" s="5"/>
    </row>
    <row r="40" spans="2:16" x14ac:dyDescent="0.3">
      <c r="B40" s="213" t="s">
        <v>263</v>
      </c>
      <c r="D40" s="5"/>
      <c r="E40" s="239" t="s">
        <v>264</v>
      </c>
      <c r="P40" s="217" t="s">
        <v>257</v>
      </c>
    </row>
    <row r="41" spans="2:16" x14ac:dyDescent="0.3">
      <c r="B41" t="s">
        <v>258</v>
      </c>
      <c r="C41" t="s">
        <v>238</v>
      </c>
      <c r="D41" s="240"/>
      <c r="E41" s="236"/>
      <c r="F41" s="236"/>
      <c r="G41" s="236"/>
      <c r="H41" s="236"/>
      <c r="I41" s="236"/>
      <c r="J41" s="236"/>
      <c r="K41" s="236"/>
      <c r="L41" s="236"/>
      <c r="N41" s="220"/>
      <c r="P41" s="217" t="s">
        <v>259</v>
      </c>
    </row>
    <row r="42" spans="2:16" x14ac:dyDescent="0.3">
      <c r="B42" t="s">
        <v>260</v>
      </c>
      <c r="C42" t="s">
        <v>238</v>
      </c>
      <c r="D42" s="240"/>
      <c r="E42" s="236"/>
      <c r="F42" s="236"/>
      <c r="G42" s="236"/>
      <c r="H42" s="236"/>
      <c r="I42" s="236"/>
      <c r="J42" s="236"/>
      <c r="K42" s="236"/>
      <c r="L42" s="236"/>
      <c r="N42" s="220"/>
      <c r="P42" s="217" t="s">
        <v>261</v>
      </c>
    </row>
    <row r="43" spans="2:16" x14ac:dyDescent="0.3">
      <c r="B43" t="s">
        <v>262</v>
      </c>
      <c r="C43" t="s">
        <v>233</v>
      </c>
      <c r="D43" s="24">
        <f>SUM(E43:L43)</f>
        <v>0</v>
      </c>
      <c r="E43" s="242">
        <f t="shared" ref="E43:F43" si="6">IF(E42=0,0,E33*E41/E42)</f>
        <v>0</v>
      </c>
      <c r="F43" s="242">
        <f t="shared" si="6"/>
        <v>0</v>
      </c>
      <c r="G43" s="242">
        <f>IF(G42=0,0,G33*G41/G42)</f>
        <v>0</v>
      </c>
      <c r="H43" s="242">
        <f t="shared" ref="H43:L43" si="7">IF(H42=0,0,H33*H41/H42)</f>
        <v>0</v>
      </c>
      <c r="I43" s="242">
        <f t="shared" si="7"/>
        <v>0</v>
      </c>
      <c r="J43" s="242">
        <f t="shared" si="7"/>
        <v>0</v>
      </c>
      <c r="K43" s="242">
        <f t="shared" si="7"/>
        <v>0</v>
      </c>
      <c r="L43" s="242">
        <f t="shared" si="7"/>
        <v>0</v>
      </c>
    </row>
    <row r="45" spans="2:16" x14ac:dyDescent="0.3">
      <c r="B45" s="213" t="s">
        <v>265</v>
      </c>
      <c r="D45" s="5"/>
      <c r="E45" s="243" t="s">
        <v>228</v>
      </c>
      <c r="P45" s="217" t="s">
        <v>257</v>
      </c>
    </row>
    <row r="46" spans="2:16" x14ac:dyDescent="0.3">
      <c r="B46" t="s">
        <v>258</v>
      </c>
      <c r="C46" t="s">
        <v>238</v>
      </c>
      <c r="D46" s="240"/>
      <c r="E46" s="236"/>
      <c r="F46" s="236"/>
      <c r="G46" s="236"/>
      <c r="H46" s="236"/>
      <c r="I46" s="236"/>
      <c r="J46" s="236"/>
      <c r="K46" s="236"/>
      <c r="L46" s="236"/>
      <c r="N46" s="220"/>
      <c r="P46" s="217" t="s">
        <v>259</v>
      </c>
    </row>
    <row r="47" spans="2:16" x14ac:dyDescent="0.3">
      <c r="B47" t="s">
        <v>260</v>
      </c>
      <c r="C47" t="s">
        <v>238</v>
      </c>
      <c r="D47" s="240"/>
      <c r="E47" s="236"/>
      <c r="F47" s="236"/>
      <c r="G47" s="236"/>
      <c r="H47" s="236"/>
      <c r="I47" s="236"/>
      <c r="J47" s="236"/>
      <c r="K47" s="236"/>
      <c r="L47" s="236"/>
      <c r="N47" s="220"/>
      <c r="P47" s="217" t="s">
        <v>261</v>
      </c>
    </row>
    <row r="48" spans="2:16" x14ac:dyDescent="0.3">
      <c r="B48" t="s">
        <v>262</v>
      </c>
      <c r="C48" t="s">
        <v>233</v>
      </c>
      <c r="D48" s="24">
        <f>SUM(E48:L48)</f>
        <v>0</v>
      </c>
      <c r="E48" s="242">
        <f t="shared" ref="E48:F48" si="8">IF(E47=0,0,E33*E46/E47)</f>
        <v>0</v>
      </c>
      <c r="F48" s="242">
        <f t="shared" si="8"/>
        <v>0</v>
      </c>
      <c r="G48" s="242">
        <f>IF(G47=0,0,G33*G46/G47)</f>
        <v>0</v>
      </c>
      <c r="H48" s="242">
        <f t="shared" ref="H48:L48" si="9">IF(H47=0,0,H33*H46/H47)</f>
        <v>0</v>
      </c>
      <c r="I48" s="242">
        <f t="shared" si="9"/>
        <v>0</v>
      </c>
      <c r="J48" s="242">
        <f t="shared" si="9"/>
        <v>0</v>
      </c>
      <c r="K48" s="242">
        <f t="shared" si="9"/>
        <v>0</v>
      </c>
      <c r="L48" s="242">
        <f t="shared" si="9"/>
        <v>0</v>
      </c>
    </row>
    <row r="49" spans="2:16" x14ac:dyDescent="0.3">
      <c r="D49" s="24"/>
      <c r="E49" s="242"/>
      <c r="F49" s="242"/>
      <c r="G49" s="242"/>
      <c r="H49" s="242"/>
      <c r="I49" s="242"/>
      <c r="J49" s="242"/>
      <c r="K49" s="242"/>
      <c r="L49" s="242"/>
    </row>
    <row r="50" spans="2:16" x14ac:dyDescent="0.3">
      <c r="B50" s="213" t="s">
        <v>266</v>
      </c>
      <c r="D50" s="5"/>
      <c r="E50" s="243" t="s">
        <v>267</v>
      </c>
      <c r="P50" s="217" t="s">
        <v>257</v>
      </c>
    </row>
    <row r="51" spans="2:16" x14ac:dyDescent="0.3">
      <c r="B51" t="s">
        <v>258</v>
      </c>
      <c r="C51" t="s">
        <v>238</v>
      </c>
      <c r="D51" s="240"/>
      <c r="E51" s="236"/>
      <c r="F51" s="236"/>
      <c r="G51" s="236"/>
      <c r="H51" s="236"/>
      <c r="I51" s="236"/>
      <c r="J51" s="236"/>
      <c r="K51" s="236"/>
      <c r="L51" s="236"/>
      <c r="N51" s="220"/>
      <c r="P51" s="217" t="s">
        <v>259</v>
      </c>
    </row>
    <row r="52" spans="2:16" x14ac:dyDescent="0.3">
      <c r="B52" t="s">
        <v>260</v>
      </c>
      <c r="C52" t="s">
        <v>238</v>
      </c>
      <c r="D52" s="240"/>
      <c r="E52" s="236"/>
      <c r="F52" s="236"/>
      <c r="G52" s="236"/>
      <c r="H52" s="236"/>
      <c r="I52" s="236"/>
      <c r="J52" s="236"/>
      <c r="K52" s="236"/>
      <c r="L52" s="236"/>
      <c r="N52" s="220"/>
      <c r="P52" s="217" t="s">
        <v>261</v>
      </c>
    </row>
    <row r="53" spans="2:16" x14ac:dyDescent="0.3">
      <c r="B53" t="s">
        <v>262</v>
      </c>
      <c r="C53" t="s">
        <v>233</v>
      </c>
      <c r="D53" s="24">
        <f>SUM(E53:L53)</f>
        <v>0</v>
      </c>
      <c r="E53" s="242">
        <f t="shared" ref="E53:F53" si="10">IF(E52=0,0,E38*E51/E52)</f>
        <v>0</v>
      </c>
      <c r="F53" s="242">
        <f t="shared" si="10"/>
        <v>0</v>
      </c>
      <c r="G53" s="242">
        <f>IF(G52=0,0,G38*G51/G52)</f>
        <v>0</v>
      </c>
      <c r="H53" s="242">
        <f t="shared" ref="H53:L53" si="11">IF(H52=0,0,H38*H51/H52)</f>
        <v>0</v>
      </c>
      <c r="I53" s="242">
        <f t="shared" si="11"/>
        <v>0</v>
      </c>
      <c r="J53" s="242">
        <f t="shared" si="11"/>
        <v>0</v>
      </c>
      <c r="K53" s="242">
        <f t="shared" si="11"/>
        <v>0</v>
      </c>
      <c r="L53" s="242">
        <f t="shared" si="11"/>
        <v>0</v>
      </c>
    </row>
    <row r="54" spans="2:16" x14ac:dyDescent="0.3">
      <c r="D54" s="24"/>
      <c r="E54" s="244"/>
      <c r="F54" s="244"/>
      <c r="G54" s="244"/>
      <c r="H54" s="244"/>
      <c r="I54" s="244"/>
      <c r="J54" s="244"/>
      <c r="K54" s="244"/>
      <c r="L54" s="244"/>
    </row>
    <row r="56" spans="2:16" x14ac:dyDescent="0.3">
      <c r="B56" s="33" t="s">
        <v>268</v>
      </c>
      <c r="C56" s="30"/>
      <c r="D56" s="33"/>
      <c r="E56" s="30"/>
      <c r="F56" s="30"/>
      <c r="G56" s="30"/>
      <c r="H56" s="30"/>
      <c r="I56" s="30"/>
      <c r="J56" s="30"/>
      <c r="K56" s="30"/>
      <c r="L56" s="30"/>
      <c r="P56" s="217" t="s">
        <v>269</v>
      </c>
    </row>
    <row r="58" spans="2:16" x14ac:dyDescent="0.3">
      <c r="B58" s="213" t="str">
        <f>$E$17&amp;" - alternativet"</f>
        <v>Diesel/MGO - alternativet</v>
      </c>
      <c r="C58" s="213" t="s">
        <v>270</v>
      </c>
      <c r="D58" s="245">
        <f>SUM(E58:L58)</f>
        <v>0</v>
      </c>
      <c r="E58" s="246">
        <f>E19*E$12</f>
        <v>0</v>
      </c>
      <c r="F58" s="246">
        <f t="shared" ref="F58:L58" si="12">F19*F$12</f>
        <v>0</v>
      </c>
      <c r="G58" s="246">
        <f t="shared" si="12"/>
        <v>0</v>
      </c>
      <c r="H58" s="246">
        <f t="shared" si="12"/>
        <v>0</v>
      </c>
      <c r="I58" s="246">
        <f t="shared" si="12"/>
        <v>0</v>
      </c>
      <c r="J58" s="246">
        <f t="shared" si="12"/>
        <v>0</v>
      </c>
      <c r="K58" s="246">
        <f t="shared" si="12"/>
        <v>0</v>
      </c>
      <c r="L58" s="246">
        <f t="shared" si="12"/>
        <v>0</v>
      </c>
    </row>
    <row r="59" spans="2:16" x14ac:dyDescent="0.3">
      <c r="B59" s="213" t="str">
        <f>$E$17&amp;" - alternativet"</f>
        <v>Diesel/MGO - alternativet</v>
      </c>
      <c r="C59" s="213" t="s">
        <v>271</v>
      </c>
      <c r="D59" s="245">
        <f>SUM(E59:L59)</f>
        <v>0</v>
      </c>
      <c r="E59" s="246">
        <f>E18*E12</f>
        <v>0</v>
      </c>
      <c r="F59" s="246">
        <f t="shared" ref="F59:L59" si="13">F18*F12</f>
        <v>0</v>
      </c>
      <c r="G59" s="246">
        <f t="shared" si="13"/>
        <v>0</v>
      </c>
      <c r="H59" s="246">
        <f t="shared" si="13"/>
        <v>0</v>
      </c>
      <c r="I59" s="246">
        <f t="shared" si="13"/>
        <v>0</v>
      </c>
      <c r="J59" s="246">
        <f t="shared" si="13"/>
        <v>0</v>
      </c>
      <c r="K59" s="246">
        <f t="shared" si="13"/>
        <v>0</v>
      </c>
      <c r="L59" s="246">
        <f t="shared" si="13"/>
        <v>0</v>
      </c>
    </row>
    <row r="60" spans="2:16" x14ac:dyDescent="0.3">
      <c r="B60" s="213" t="s">
        <v>272</v>
      </c>
      <c r="C60" s="213" t="s">
        <v>270</v>
      </c>
      <c r="D60" s="245">
        <f>SUM(E60:L60)</f>
        <v>0</v>
      </c>
      <c r="E60" s="246">
        <f>E20*E12</f>
        <v>0</v>
      </c>
      <c r="F60" s="246">
        <f t="shared" ref="F60:L60" si="14">F20*F12</f>
        <v>0</v>
      </c>
      <c r="G60" s="246">
        <f t="shared" si="14"/>
        <v>0</v>
      </c>
      <c r="H60" s="246">
        <f t="shared" si="14"/>
        <v>0</v>
      </c>
      <c r="I60" s="246">
        <f t="shared" si="14"/>
        <v>0</v>
      </c>
      <c r="J60" s="246">
        <f t="shared" si="14"/>
        <v>0</v>
      </c>
      <c r="K60" s="246">
        <f t="shared" si="14"/>
        <v>0</v>
      </c>
      <c r="L60" s="246">
        <f t="shared" si="14"/>
        <v>0</v>
      </c>
    </row>
    <row r="61" spans="2:16" x14ac:dyDescent="0.3">
      <c r="B61" s="213" t="s">
        <v>273</v>
      </c>
      <c r="C61" s="213" t="s">
        <v>270</v>
      </c>
      <c r="D61" s="224">
        <f>SUM(E61:L61)</f>
        <v>0</v>
      </c>
      <c r="E61" s="246">
        <f>E21*E$12</f>
        <v>0</v>
      </c>
      <c r="F61" s="246">
        <f>F21*F$12</f>
        <v>0</v>
      </c>
      <c r="G61" s="246">
        <f>G21*G$12</f>
        <v>0</v>
      </c>
      <c r="H61" s="246">
        <f t="shared" ref="H61:L61" si="15">H21*H$12</f>
        <v>0</v>
      </c>
      <c r="I61" s="246">
        <f t="shared" si="15"/>
        <v>0</v>
      </c>
      <c r="J61" s="246">
        <f t="shared" si="15"/>
        <v>0</v>
      </c>
      <c r="K61" s="246">
        <f t="shared" si="15"/>
        <v>0</v>
      </c>
      <c r="L61" s="246">
        <f t="shared" si="15"/>
        <v>0</v>
      </c>
    </row>
    <row r="62" spans="2:16" x14ac:dyDescent="0.3">
      <c r="B62" t="s">
        <v>242</v>
      </c>
      <c r="C62" t="s">
        <v>270</v>
      </c>
      <c r="D62" s="224">
        <f>SUM(E62:L62)</f>
        <v>0</v>
      </c>
      <c r="E62" s="246">
        <f>E24*E$12</f>
        <v>0</v>
      </c>
      <c r="F62" s="246">
        <f>F24*F$12</f>
        <v>0</v>
      </c>
      <c r="G62" s="246">
        <f>G24*G$12</f>
        <v>0</v>
      </c>
      <c r="H62" s="246">
        <f t="shared" ref="H62:L62" si="16">H24*H$12</f>
        <v>0</v>
      </c>
      <c r="I62" s="246">
        <f t="shared" si="16"/>
        <v>0</v>
      </c>
      <c r="J62" s="246">
        <f t="shared" si="16"/>
        <v>0</v>
      </c>
      <c r="K62" s="246">
        <f t="shared" si="16"/>
        <v>0</v>
      </c>
      <c r="L62" s="246">
        <f t="shared" si="16"/>
        <v>0</v>
      </c>
    </row>
    <row r="63" spans="2:16" x14ac:dyDescent="0.3">
      <c r="D63" s="5"/>
    </row>
    <row r="64" spans="2:16" x14ac:dyDescent="0.3">
      <c r="B64" s="33" t="s">
        <v>274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2:12" x14ac:dyDescent="0.3">
      <c r="B65" t="s">
        <v>275</v>
      </c>
      <c r="C65" t="s">
        <v>270</v>
      </c>
      <c r="D65" s="24">
        <f>SUM(E65:L65)</f>
        <v>0</v>
      </c>
      <c r="E65" s="246">
        <f>E33*E$12</f>
        <v>0</v>
      </c>
      <c r="F65" s="246">
        <f t="shared" ref="F65:L65" si="17">F33*F$12</f>
        <v>0</v>
      </c>
      <c r="G65" s="246">
        <f t="shared" si="17"/>
        <v>0</v>
      </c>
      <c r="H65" s="246">
        <f t="shared" si="17"/>
        <v>0</v>
      </c>
      <c r="I65" s="246">
        <f t="shared" si="17"/>
        <v>0</v>
      </c>
      <c r="J65" s="246">
        <f t="shared" si="17"/>
        <v>0</v>
      </c>
      <c r="K65" s="246">
        <f t="shared" si="17"/>
        <v>0</v>
      </c>
      <c r="L65" s="246">
        <f t="shared" si="17"/>
        <v>0</v>
      </c>
    </row>
    <row r="66" spans="2:12" x14ac:dyDescent="0.3">
      <c r="D66" s="5"/>
      <c r="E66" s="221"/>
      <c r="F66" s="221"/>
      <c r="G66" s="221"/>
      <c r="H66" s="221"/>
      <c r="I66" s="221"/>
      <c r="J66" s="221"/>
      <c r="K66" s="221"/>
      <c r="L66" s="221"/>
    </row>
    <row r="67" spans="2:12" x14ac:dyDescent="0.3">
      <c r="B67" t="str">
        <f>E35</f>
        <v>Ammoniakk</v>
      </c>
      <c r="D67" s="5"/>
    </row>
    <row r="68" spans="2:12" x14ac:dyDescent="0.3">
      <c r="B68" t="s">
        <v>262</v>
      </c>
      <c r="C68" t="s">
        <v>270</v>
      </c>
      <c r="D68" s="24">
        <f>SUM(E68:L68)</f>
        <v>0</v>
      </c>
      <c r="E68" s="4">
        <f>E38*E$12</f>
        <v>0</v>
      </c>
      <c r="F68">
        <f>F38*F$12</f>
        <v>0</v>
      </c>
      <c r="G68" s="4">
        <f>G38*G$12</f>
        <v>0</v>
      </c>
      <c r="H68" s="4">
        <f t="shared" ref="H68:L68" si="18">H38*H$12</f>
        <v>0</v>
      </c>
      <c r="I68" s="4">
        <f t="shared" si="18"/>
        <v>0</v>
      </c>
      <c r="J68" s="4">
        <f t="shared" si="18"/>
        <v>0</v>
      </c>
      <c r="K68" s="4">
        <f t="shared" si="18"/>
        <v>0</v>
      </c>
      <c r="L68" s="4">
        <f t="shared" si="18"/>
        <v>0</v>
      </c>
    </row>
    <row r="69" spans="2:12" x14ac:dyDescent="0.3">
      <c r="B69" t="s">
        <v>276</v>
      </c>
      <c r="C69" t="s">
        <v>270</v>
      </c>
      <c r="D69" s="24">
        <f>D60-D68</f>
        <v>0</v>
      </c>
      <c r="E69" s="4"/>
      <c r="G69" s="4"/>
      <c r="H69" s="4"/>
      <c r="I69" s="4"/>
      <c r="J69" s="4"/>
      <c r="K69" s="4"/>
      <c r="L69" s="4"/>
    </row>
    <row r="70" spans="2:12" x14ac:dyDescent="0.3">
      <c r="D70" s="5"/>
    </row>
    <row r="71" spans="2:12" x14ac:dyDescent="0.3">
      <c r="B71" t="str">
        <f>E40</f>
        <v>Elektrisitet</v>
      </c>
      <c r="D71" s="5"/>
    </row>
    <row r="72" spans="2:12" x14ac:dyDescent="0.3">
      <c r="B72" t="s">
        <v>262</v>
      </c>
      <c r="C72" t="s">
        <v>270</v>
      </c>
      <c r="D72" s="24">
        <f>SUM(E72:L72)</f>
        <v>0</v>
      </c>
      <c r="E72" s="4">
        <f>E43*E$12</f>
        <v>0</v>
      </c>
      <c r="F72" s="4">
        <f t="shared" ref="F72:L72" si="19">F43*F$12</f>
        <v>0</v>
      </c>
      <c r="G72" s="4">
        <f t="shared" si="19"/>
        <v>0</v>
      </c>
      <c r="H72" s="4">
        <f t="shared" si="19"/>
        <v>0</v>
      </c>
      <c r="I72" s="4">
        <f t="shared" si="19"/>
        <v>0</v>
      </c>
      <c r="J72" s="4">
        <f t="shared" si="19"/>
        <v>0</v>
      </c>
      <c r="K72" s="4">
        <f t="shared" si="19"/>
        <v>0</v>
      </c>
      <c r="L72" s="4">
        <f t="shared" si="19"/>
        <v>0</v>
      </c>
    </row>
    <row r="73" spans="2:12" x14ac:dyDescent="0.3">
      <c r="B73" t="s">
        <v>276</v>
      </c>
      <c r="C73" t="s">
        <v>270</v>
      </c>
      <c r="D73" s="24">
        <f>-D72</f>
        <v>0</v>
      </c>
      <c r="E73" s="4"/>
      <c r="F73" s="4"/>
      <c r="G73" s="4"/>
      <c r="H73" s="4"/>
      <c r="I73" s="4"/>
      <c r="J73" s="4"/>
      <c r="K73" s="4"/>
      <c r="L73" s="4"/>
    </row>
    <row r="74" spans="2:12" x14ac:dyDescent="0.3">
      <c r="D74" s="5"/>
    </row>
    <row r="75" spans="2:12" x14ac:dyDescent="0.3">
      <c r="B75" t="str">
        <f>E45</f>
        <v>Diesel/MGO</v>
      </c>
      <c r="D75" s="5"/>
      <c r="E75" s="129"/>
      <c r="F75" s="129"/>
      <c r="G75" s="129"/>
      <c r="H75" s="129"/>
      <c r="I75" s="129"/>
      <c r="J75" s="129"/>
      <c r="K75" s="129"/>
      <c r="L75" s="129"/>
    </row>
    <row r="76" spans="2:12" x14ac:dyDescent="0.3">
      <c r="B76" t="s">
        <v>262</v>
      </c>
      <c r="C76" t="s">
        <v>270</v>
      </c>
      <c r="D76" s="24">
        <f>SUM(E76:L76)</f>
        <v>0</v>
      </c>
      <c r="E76" s="4">
        <f>E48*E$12</f>
        <v>0</v>
      </c>
      <c r="F76" s="4">
        <f t="shared" ref="F76:L76" si="20">F48*F$12</f>
        <v>0</v>
      </c>
      <c r="G76" s="4">
        <f t="shared" si="20"/>
        <v>0</v>
      </c>
      <c r="H76" s="4">
        <f t="shared" si="20"/>
        <v>0</v>
      </c>
      <c r="I76" s="4">
        <f t="shared" si="20"/>
        <v>0</v>
      </c>
      <c r="J76" s="4">
        <f t="shared" si="20"/>
        <v>0</v>
      </c>
      <c r="K76" s="4">
        <f t="shared" si="20"/>
        <v>0</v>
      </c>
      <c r="L76" s="4">
        <f t="shared" si="20"/>
        <v>0</v>
      </c>
    </row>
    <row r="77" spans="2:12" x14ac:dyDescent="0.3">
      <c r="B77" t="s">
        <v>262</v>
      </c>
      <c r="C77" t="s">
        <v>271</v>
      </c>
      <c r="D77" s="24">
        <f>SUM(E77:L77)</f>
        <v>0</v>
      </c>
      <c r="E77" s="4">
        <f t="shared" ref="E77:L77" si="21">E76/VLOOKUP($B$75,$B$97:$F$102,3,FALSE)</f>
        <v>0</v>
      </c>
      <c r="F77" s="4">
        <f t="shared" si="21"/>
        <v>0</v>
      </c>
      <c r="G77" s="4">
        <f t="shared" si="21"/>
        <v>0</v>
      </c>
      <c r="H77" s="4">
        <f t="shared" si="21"/>
        <v>0</v>
      </c>
      <c r="I77" s="4">
        <f t="shared" si="21"/>
        <v>0</v>
      </c>
      <c r="J77" s="4">
        <f t="shared" si="21"/>
        <v>0</v>
      </c>
      <c r="K77" s="4">
        <f t="shared" si="21"/>
        <v>0</v>
      </c>
      <c r="L77" s="4">
        <f t="shared" si="21"/>
        <v>0</v>
      </c>
    </row>
    <row r="78" spans="2:12" x14ac:dyDescent="0.3">
      <c r="B78" t="s">
        <v>276</v>
      </c>
      <c r="C78" t="s">
        <v>270</v>
      </c>
      <c r="D78" s="24">
        <f>IF(E17=B75,D58-D76,-D76)</f>
        <v>0</v>
      </c>
      <c r="E78" s="4"/>
      <c r="F78" s="4"/>
      <c r="G78" s="4"/>
      <c r="H78" s="4"/>
      <c r="I78" s="4"/>
      <c r="J78" s="4"/>
      <c r="K78" s="4"/>
      <c r="L78" s="4"/>
    </row>
    <row r="80" spans="2:12" x14ac:dyDescent="0.3">
      <c r="B80" t="str">
        <f>E50</f>
        <v>Naturgass/LNG</v>
      </c>
      <c r="D80" s="5"/>
      <c r="E80" s="129"/>
      <c r="F80" s="129"/>
      <c r="G80" s="129"/>
      <c r="H80" s="129"/>
      <c r="I80" s="129"/>
      <c r="J80" s="129"/>
      <c r="K80" s="129"/>
      <c r="L80" s="129"/>
    </row>
    <row r="81" spans="2:16" x14ac:dyDescent="0.3">
      <c r="B81" t="s">
        <v>262</v>
      </c>
      <c r="C81" t="s">
        <v>270</v>
      </c>
      <c r="D81" s="24">
        <f>SUM(E81:L81)</f>
        <v>0</v>
      </c>
      <c r="E81" s="4">
        <f>E53*E$12</f>
        <v>0</v>
      </c>
      <c r="F81" s="4">
        <f t="shared" ref="F81:L81" si="22">F53*F$12</f>
        <v>0</v>
      </c>
      <c r="G81" s="4">
        <f t="shared" si="22"/>
        <v>0</v>
      </c>
      <c r="H81" s="4">
        <f t="shared" si="22"/>
        <v>0</v>
      </c>
      <c r="I81" s="4">
        <f t="shared" si="22"/>
        <v>0</v>
      </c>
      <c r="J81" s="4">
        <f t="shared" si="22"/>
        <v>0</v>
      </c>
      <c r="K81" s="4">
        <f t="shared" si="22"/>
        <v>0</v>
      </c>
      <c r="L81" s="4">
        <f t="shared" si="22"/>
        <v>0</v>
      </c>
    </row>
    <row r="82" spans="2:16" x14ac:dyDescent="0.3">
      <c r="B82" t="s">
        <v>262</v>
      </c>
      <c r="C82" t="s">
        <v>271</v>
      </c>
      <c r="D82" s="24">
        <f>SUM(E82:L82)</f>
        <v>0</v>
      </c>
      <c r="E82" s="4">
        <f t="shared" ref="E82:L82" si="23">E81/VLOOKUP($B$80,$B$97:$F$102,3,FALSE)</f>
        <v>0</v>
      </c>
      <c r="F82" s="4">
        <f t="shared" si="23"/>
        <v>0</v>
      </c>
      <c r="G82" s="4">
        <f t="shared" si="23"/>
        <v>0</v>
      </c>
      <c r="H82" s="4">
        <f t="shared" si="23"/>
        <v>0</v>
      </c>
      <c r="I82" s="4">
        <f t="shared" si="23"/>
        <v>0</v>
      </c>
      <c r="J82" s="4">
        <f t="shared" si="23"/>
        <v>0</v>
      </c>
      <c r="K82" s="4">
        <f t="shared" si="23"/>
        <v>0</v>
      </c>
      <c r="L82" s="4">
        <f t="shared" si="23"/>
        <v>0</v>
      </c>
    </row>
    <row r="83" spans="2:16" x14ac:dyDescent="0.3">
      <c r="B83" t="s">
        <v>276</v>
      </c>
      <c r="C83" t="s">
        <v>270</v>
      </c>
      <c r="D83" s="24">
        <f>IF(E17=B80,D58-D81,-D81)</f>
        <v>0</v>
      </c>
    </row>
    <row r="85" spans="2:16" x14ac:dyDescent="0.3">
      <c r="B85" t="s">
        <v>277</v>
      </c>
      <c r="C85" t="s">
        <v>270</v>
      </c>
      <c r="D85" s="24">
        <f>D76+D68+D72+D81</f>
        <v>0</v>
      </c>
    </row>
    <row r="87" spans="2:16" x14ac:dyDescent="0.3">
      <c r="B87" s="33" t="s">
        <v>278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9" spans="2:16" x14ac:dyDescent="0.3">
      <c r="B89" s="5" t="s">
        <v>279</v>
      </c>
      <c r="C89" s="5" t="s">
        <v>270</v>
      </c>
      <c r="D89" s="245">
        <f>D68-D60</f>
        <v>0</v>
      </c>
      <c r="P89" s="217" t="s">
        <v>280</v>
      </c>
    </row>
    <row r="90" spans="2:16" x14ac:dyDescent="0.3">
      <c r="B90" s="5" t="s">
        <v>281</v>
      </c>
      <c r="C90" s="5" t="s">
        <v>270</v>
      </c>
      <c r="D90" s="224">
        <f>D61-D85</f>
        <v>0</v>
      </c>
      <c r="E90" s="4"/>
      <c r="P90" s="217" t="s">
        <v>280</v>
      </c>
    </row>
    <row r="91" spans="2:16" x14ac:dyDescent="0.3">
      <c r="B91" s="5" t="s">
        <v>282</v>
      </c>
      <c r="C91" s="5" t="s">
        <v>270</v>
      </c>
      <c r="D91" s="245">
        <f>D89+D90</f>
        <v>0</v>
      </c>
      <c r="P91" s="217" t="s">
        <v>280</v>
      </c>
    </row>
    <row r="92" spans="2:16" ht="15.6" x14ac:dyDescent="0.35">
      <c r="B92" s="5" t="s">
        <v>283</v>
      </c>
      <c r="C92" s="5" t="s">
        <v>284</v>
      </c>
      <c r="D92" s="245">
        <f>D91*VLOOKUP(E17,B97:F102,5,FALSE)/VLOOKUP(E17,B97:F102,3,FALSE)</f>
        <v>0</v>
      </c>
      <c r="P92" s="217" t="s">
        <v>280</v>
      </c>
    </row>
    <row r="95" spans="2:16" x14ac:dyDescent="0.3">
      <c r="C95" s="247" t="s">
        <v>285</v>
      </c>
    </row>
    <row r="96" spans="2:16" x14ac:dyDescent="0.3">
      <c r="B96" s="33" t="s">
        <v>286</v>
      </c>
      <c r="C96" t="s">
        <v>287</v>
      </c>
      <c r="D96" t="s">
        <v>288</v>
      </c>
      <c r="E96" t="s">
        <v>289</v>
      </c>
      <c r="F96" t="s">
        <v>290</v>
      </c>
      <c r="G96" t="s">
        <v>291</v>
      </c>
    </row>
    <row r="97" spans="2:9" x14ac:dyDescent="0.3">
      <c r="B97" t="s">
        <v>264</v>
      </c>
      <c r="C97" s="248" t="s">
        <v>36</v>
      </c>
      <c r="D97" s="248" t="s">
        <v>36</v>
      </c>
      <c r="E97" s="248" t="s">
        <v>36</v>
      </c>
      <c r="F97" s="248" t="s">
        <v>36</v>
      </c>
      <c r="G97" s="249"/>
      <c r="H97" s="250"/>
      <c r="I97" s="251"/>
    </row>
    <row r="98" spans="2:9" x14ac:dyDescent="0.3">
      <c r="B98" t="s">
        <v>256</v>
      </c>
      <c r="C98" s="248" t="s">
        <v>292</v>
      </c>
      <c r="D98" s="220">
        <v>5.2220000000000004</v>
      </c>
      <c r="E98" s="248" t="s">
        <v>36</v>
      </c>
      <c r="F98" s="248" t="s">
        <v>36</v>
      </c>
      <c r="G98" s="249"/>
      <c r="H98" s="250"/>
      <c r="I98" s="251"/>
    </row>
    <row r="99" spans="2:9" x14ac:dyDescent="0.3">
      <c r="B99" t="s">
        <v>293</v>
      </c>
      <c r="C99" s="248" t="s">
        <v>292</v>
      </c>
      <c r="D99" s="220">
        <v>33.333300000000001</v>
      </c>
      <c r="E99" s="248" t="s">
        <v>36</v>
      </c>
      <c r="F99" s="248" t="s">
        <v>36</v>
      </c>
      <c r="G99" s="249"/>
      <c r="H99" s="250"/>
      <c r="I99" s="251"/>
    </row>
    <row r="100" spans="2:9" x14ac:dyDescent="0.3">
      <c r="B100" t="s">
        <v>294</v>
      </c>
      <c r="C100" s="220">
        <v>4.3339999999999996</v>
      </c>
      <c r="D100" s="220">
        <v>5.4722</v>
      </c>
      <c r="E100" s="248" t="s">
        <v>36</v>
      </c>
      <c r="F100" s="248" t="s">
        <v>36</v>
      </c>
      <c r="G100" s="249"/>
      <c r="H100" s="250"/>
      <c r="I100" s="251"/>
    </row>
    <row r="101" spans="2:9" x14ac:dyDescent="0.3">
      <c r="B101" t="s">
        <v>228</v>
      </c>
      <c r="C101" s="220">
        <v>10.0548</v>
      </c>
      <c r="D101" s="220">
        <v>11.97</v>
      </c>
      <c r="E101" s="248">
        <v>2.6623000000000001</v>
      </c>
      <c r="F101" s="248">
        <v>3.1694</v>
      </c>
      <c r="G101" s="249"/>
      <c r="H101" s="250"/>
      <c r="I101" s="251"/>
    </row>
    <row r="102" spans="2:9" x14ac:dyDescent="0.3">
      <c r="B102" t="s">
        <v>267</v>
      </c>
      <c r="C102" s="248" t="s">
        <v>292</v>
      </c>
      <c r="D102" s="220">
        <v>13.324299999999999</v>
      </c>
      <c r="E102" s="248" t="s">
        <v>292</v>
      </c>
      <c r="F102" s="248">
        <v>2.6888999999999998</v>
      </c>
      <c r="G102" s="249"/>
      <c r="H102" s="250"/>
      <c r="I102" s="251"/>
    </row>
    <row r="104" spans="2:9" x14ac:dyDescent="0.3">
      <c r="B104" s="252" t="s">
        <v>295</v>
      </c>
    </row>
  </sheetData>
  <sheetProtection formatCells="0" formatColumns="0" formatRows="0"/>
  <conditionalFormatting sqref="E36:L36">
    <cfRule type="expression" dxfId="3" priority="4">
      <formula>NOT((E$36+E$41+E$46+E$51)=1)</formula>
    </cfRule>
  </conditionalFormatting>
  <conditionalFormatting sqref="E41:L41">
    <cfRule type="expression" dxfId="2" priority="3">
      <formula>NOT((E$36+E$41+E$46+E$51)=1)</formula>
    </cfRule>
  </conditionalFormatting>
  <conditionalFormatting sqref="E46:L46">
    <cfRule type="expression" dxfId="1" priority="2">
      <formula>NOT((E$36+E$41+E$46+E$51)=1)</formula>
    </cfRule>
  </conditionalFormatting>
  <conditionalFormatting sqref="E51:L51">
    <cfRule type="expression" dxfId="0" priority="1">
      <formula>NOT((E$36+E$41+E$46+E$51)=1)</formula>
    </cfRule>
  </conditionalFormatting>
  <dataValidations count="2">
    <dataValidation type="list" allowBlank="1" showInputMessage="1" showErrorMessage="1" sqref="E17 E45 E50" xr:uid="{2F4F6C8F-D19E-4C00-8A61-324972EA726B}">
      <formula1>$B$101:$B$102</formula1>
    </dataValidation>
    <dataValidation type="list" allowBlank="1" showInputMessage="1" showErrorMessage="1" sqref="E35 E40" xr:uid="{8779361F-5B47-4CF3-AEDF-F08FC3D0FC94}">
      <formula1>$B$97:$B$100</formula1>
    </dataValidation>
  </dataValidations>
  <hyperlinks>
    <hyperlink ref="C95" r:id="rId1" display="Hentes fra enovas omregningskalkulator" xr:uid="{B6A77E8B-65A2-4001-B1E4-D0D6D44B2EF4}"/>
  </hyperlinks>
  <pageMargins left="0.7" right="0.7" top="0.75" bottom="0.75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ED32F002-D18F-465B-AD72-65C9EACC091F}">
            <x14:iconSet iconSet="3Flags" custom="1">
              <x14:cfvo type="percent">
                <xm:f>0</xm:f>
              </x14:cfvo>
              <x14:cfvo type="num">
                <xm:f>8760</xm:f>
              </x14:cfvo>
              <x14:cfvo type="num" gte="0">
                <xm:f>8760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D12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6529-B052-4E35-A65F-75C76BAA1ED0}">
  <dimension ref="B1:S71"/>
  <sheetViews>
    <sheetView showGridLines="0" workbookViewId="0">
      <selection activeCell="G29" sqref="G29"/>
    </sheetView>
  </sheetViews>
  <sheetFormatPr baseColWidth="10" defaultColWidth="11.5546875" defaultRowHeight="14.4" outlineLevelCol="1" x14ac:dyDescent="0.3"/>
  <cols>
    <col min="2" max="2" width="43.88671875" bestFit="1" customWidth="1"/>
    <col min="3" max="5" width="16.44140625" customWidth="1"/>
    <col min="6" max="6" width="48.5546875" customWidth="1"/>
    <col min="7" max="9" width="16.44140625" customWidth="1"/>
    <col min="10" max="10" width="48.5546875" customWidth="1"/>
    <col min="11" max="11" width="11.5546875" customWidth="1"/>
    <col min="12" max="14" width="15.33203125" hidden="1" customWidth="1" outlineLevel="1"/>
    <col min="15" max="15" width="5.33203125" hidden="1" customWidth="1" outlineLevel="1"/>
    <col min="16" max="18" width="15.33203125" hidden="1" customWidth="1" outlineLevel="1"/>
    <col min="19" max="19" width="11.5546875" collapsed="1"/>
    <col min="21" max="21" width="6" customWidth="1"/>
  </cols>
  <sheetData>
    <row r="1" spans="2:19" ht="21" x14ac:dyDescent="0.4">
      <c r="B1" s="216" t="s">
        <v>296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2:19" x14ac:dyDescent="0.3">
      <c r="B2" s="178" t="s">
        <v>297</v>
      </c>
      <c r="C2" s="178"/>
      <c r="D2" s="178"/>
      <c r="E2" s="178"/>
      <c r="F2" s="178"/>
      <c r="G2" s="178" t="s">
        <v>78</v>
      </c>
      <c r="H2" s="178">
        <v>2</v>
      </c>
      <c r="I2" s="178"/>
      <c r="J2" s="178"/>
    </row>
    <row r="3" spans="2:19" x14ac:dyDescent="0.3">
      <c r="C3" s="178"/>
      <c r="D3" s="178"/>
      <c r="E3" s="178"/>
      <c r="F3" s="178"/>
      <c r="G3" s="178" t="s">
        <v>79</v>
      </c>
      <c r="H3" s="218">
        <v>45670</v>
      </c>
      <c r="I3" s="178"/>
      <c r="J3" s="178"/>
    </row>
    <row r="5" spans="2:19" ht="21" x14ac:dyDescent="0.4">
      <c r="B5" s="216" t="s">
        <v>173</v>
      </c>
      <c r="C5" s="216" t="s">
        <v>298</v>
      </c>
      <c r="D5" s="216"/>
      <c r="E5" s="216"/>
      <c r="F5" s="30"/>
      <c r="G5" s="216" t="s">
        <v>299</v>
      </c>
      <c r="H5" s="216"/>
      <c r="I5" s="216"/>
      <c r="J5" s="30"/>
      <c r="L5" s="216" t="s">
        <v>300</v>
      </c>
      <c r="M5" s="216"/>
      <c r="N5" s="216"/>
      <c r="P5" s="216" t="s">
        <v>301</v>
      </c>
      <c r="Q5" s="216"/>
      <c r="R5" s="216"/>
    </row>
    <row r="6" spans="2:19" x14ac:dyDescent="0.3">
      <c r="B6" s="253" t="s">
        <v>302</v>
      </c>
      <c r="C6" s="253" t="s">
        <v>303</v>
      </c>
      <c r="D6" s="253" t="s">
        <v>304</v>
      </c>
      <c r="E6" s="253" t="s">
        <v>305</v>
      </c>
      <c r="F6" s="253" t="s">
        <v>306</v>
      </c>
      <c r="G6" s="253" t="s">
        <v>303</v>
      </c>
      <c r="H6" s="253" t="s">
        <v>304</v>
      </c>
      <c r="I6" s="253" t="s">
        <v>305</v>
      </c>
      <c r="J6" s="253" t="s">
        <v>306</v>
      </c>
      <c r="L6" s="253" t="s">
        <v>303</v>
      </c>
      <c r="M6" s="253" t="s">
        <v>304</v>
      </c>
      <c r="N6" s="253" t="s">
        <v>305</v>
      </c>
      <c r="P6" s="253" t="s">
        <v>303</v>
      </c>
      <c r="Q6" s="253" t="s">
        <v>304</v>
      </c>
      <c r="R6" s="253" t="s">
        <v>305</v>
      </c>
    </row>
    <row r="7" spans="2:19" x14ac:dyDescent="0.3">
      <c r="B7" s="96" t="str">
        <f>'(1) Detaljerte budsjetter'!C44</f>
        <v>f.eks nedfellbart rotorseil</v>
      </c>
      <c r="C7" s="254">
        <v>0</v>
      </c>
      <c r="D7" s="254">
        <v>0</v>
      </c>
      <c r="E7" s="254">
        <v>-0.1</v>
      </c>
      <c r="F7" s="255" t="s">
        <v>307</v>
      </c>
      <c r="G7" s="256">
        <v>0</v>
      </c>
      <c r="H7" s="256">
        <v>-0.1</v>
      </c>
      <c r="I7" s="256">
        <v>-0.3</v>
      </c>
      <c r="J7" s="257" t="s">
        <v>308</v>
      </c>
      <c r="L7" s="258">
        <f>SUM('(1) Detaljerte budsjetter'!H44:BE44)*(1+C7)</f>
        <v>0</v>
      </c>
      <c r="M7" s="258">
        <f>SUM('(1) Detaljerte budsjetter'!H44:BE44)*(1+D7)</f>
        <v>0</v>
      </c>
      <c r="N7" s="258">
        <f>SUM('(1) Detaljerte budsjetter'!H44:BE44)*(1+E7)</f>
        <v>0</v>
      </c>
      <c r="P7" s="258">
        <f>SUM('(1) Detaljerte budsjetter'!H44:BE44)*(1+G7)</f>
        <v>0</v>
      </c>
      <c r="Q7" s="258">
        <f>SUM('(1) Detaljerte budsjetter'!H44:BE44)*(1+H7)</f>
        <v>0</v>
      </c>
      <c r="R7" s="258">
        <f>SUM('(1) Detaljerte budsjetter'!H44:BE44)*(1+I7)</f>
        <v>0</v>
      </c>
    </row>
    <row r="8" spans="2:19" x14ac:dyDescent="0.3">
      <c r="B8" s="96">
        <f>'(1) Detaljerte budsjetter'!C45</f>
        <v>0</v>
      </c>
      <c r="C8" s="254"/>
      <c r="D8" s="254"/>
      <c r="E8" s="254"/>
      <c r="F8" s="255"/>
      <c r="G8" s="256"/>
      <c r="H8" s="256"/>
      <c r="I8" s="256"/>
      <c r="J8" s="257"/>
      <c r="L8" s="258">
        <f>SUM('(1) Detaljerte budsjetter'!H45:BE45)*(1+C8)</f>
        <v>0</v>
      </c>
      <c r="M8" s="258">
        <f>SUM('(1) Detaljerte budsjetter'!H45:BE45)*(1+D8)</f>
        <v>0</v>
      </c>
      <c r="N8" s="258">
        <f>SUM('(1) Detaljerte budsjetter'!H45:BE45)*(1+E8)</f>
        <v>0</v>
      </c>
      <c r="P8" s="258">
        <f>SUM('(1) Detaljerte budsjetter'!H45:BE45)*(1+G8)</f>
        <v>0</v>
      </c>
      <c r="Q8" s="258">
        <f>SUM('(1) Detaljerte budsjetter'!H45:BE45)*(1+H8)</f>
        <v>0</v>
      </c>
      <c r="R8" s="258">
        <f>SUM('(1) Detaljerte budsjetter'!H45:BE45)*(1+I8)</f>
        <v>0</v>
      </c>
    </row>
    <row r="9" spans="2:19" x14ac:dyDescent="0.3">
      <c r="B9" s="96">
        <f>'(1) Detaljerte budsjetter'!C46</f>
        <v>0</v>
      </c>
      <c r="C9" s="254"/>
      <c r="D9" s="254"/>
      <c r="E9" s="254"/>
      <c r="F9" s="255"/>
      <c r="G9" s="256"/>
      <c r="H9" s="256"/>
      <c r="I9" s="256"/>
      <c r="J9" s="257"/>
      <c r="L9" s="258">
        <f>SUM('(1) Detaljerte budsjetter'!H46:BE46)*(1+C9)</f>
        <v>0</v>
      </c>
      <c r="M9" s="258">
        <f>SUM('(1) Detaljerte budsjetter'!H46:BE46)*(1+D9)</f>
        <v>0</v>
      </c>
      <c r="N9" s="258">
        <f>SUM('(1) Detaljerte budsjetter'!H46:BE46)*(1+E9)</f>
        <v>0</v>
      </c>
      <c r="P9" s="258">
        <f>SUM('(1) Detaljerte budsjetter'!H46:BE46)*(1+G9)</f>
        <v>0</v>
      </c>
      <c r="Q9" s="258">
        <f>SUM('(1) Detaljerte budsjetter'!H46:BE46)*(1+H9)</f>
        <v>0</v>
      </c>
      <c r="R9" s="258">
        <f>SUM('(1) Detaljerte budsjetter'!H46:BE46)*(1+I9)</f>
        <v>0</v>
      </c>
    </row>
    <row r="10" spans="2:19" x14ac:dyDescent="0.3">
      <c r="B10" s="96">
        <f>'(1) Detaljerte budsjetter'!C47</f>
        <v>0</v>
      </c>
      <c r="C10" s="254"/>
      <c r="D10" s="254"/>
      <c r="E10" s="254"/>
      <c r="F10" s="255"/>
      <c r="G10" s="256"/>
      <c r="H10" s="256"/>
      <c r="I10" s="256"/>
      <c r="J10" s="257"/>
      <c r="L10" s="258">
        <f>SUM('(1) Detaljerte budsjetter'!H47:BE47)*(1+C10)</f>
        <v>0</v>
      </c>
      <c r="M10" s="258">
        <f>SUM('(1) Detaljerte budsjetter'!H47:BE47)*(1+D10)</f>
        <v>0</v>
      </c>
      <c r="N10" s="258">
        <f>SUM('(1) Detaljerte budsjetter'!H47:BE47)*(1+E10)</f>
        <v>0</v>
      </c>
      <c r="P10" s="258">
        <f>SUM('(1) Detaljerte budsjetter'!H47:BE47)*(1+G10)</f>
        <v>0</v>
      </c>
      <c r="Q10" s="258">
        <f>SUM('(1) Detaljerte budsjetter'!H47:BE47)*(1+H10)</f>
        <v>0</v>
      </c>
      <c r="R10" s="258">
        <f>SUM('(1) Detaljerte budsjetter'!H47:BE47)*(1+I10)</f>
        <v>0</v>
      </c>
    </row>
    <row r="11" spans="2:19" x14ac:dyDescent="0.3">
      <c r="B11" s="96">
        <f>'(1) Detaljerte budsjetter'!C48</f>
        <v>0</v>
      </c>
      <c r="C11" s="259"/>
      <c r="D11" s="259"/>
      <c r="E11" s="259"/>
      <c r="F11" s="255"/>
      <c r="G11" s="236"/>
      <c r="H11" s="236"/>
      <c r="I11" s="236"/>
      <c r="J11" s="257"/>
      <c r="L11" s="258">
        <f>SUM('(1) Detaljerte budsjetter'!H48:BE48)*(1+C11)</f>
        <v>0</v>
      </c>
      <c r="M11" s="258">
        <f>SUM('(1) Detaljerte budsjetter'!H48:BE48)*(1+D11)</f>
        <v>0</v>
      </c>
      <c r="N11" s="258">
        <f>SUM('(1) Detaljerte budsjetter'!H48:BE48)*(1+E11)</f>
        <v>0</v>
      </c>
      <c r="P11" s="258">
        <f>SUM('(1) Detaljerte budsjetter'!H48:BE48)*(1+G11)</f>
        <v>0</v>
      </c>
      <c r="Q11" s="258">
        <f>SUM('(1) Detaljerte budsjetter'!H48:BE48)*(1+H11)</f>
        <v>0</v>
      </c>
      <c r="R11" s="258">
        <f>SUM('(1) Detaljerte budsjetter'!H48:BE48)*(1+I11)</f>
        <v>0</v>
      </c>
    </row>
    <row r="12" spans="2:19" x14ac:dyDescent="0.3">
      <c r="B12" s="96">
        <f>'(1) Detaljerte budsjetter'!C49</f>
        <v>0</v>
      </c>
      <c r="C12" s="259"/>
      <c r="D12" s="259"/>
      <c r="E12" s="259"/>
      <c r="F12" s="255"/>
      <c r="G12" s="236"/>
      <c r="H12" s="236"/>
      <c r="I12" s="236"/>
      <c r="J12" s="257"/>
      <c r="L12" s="258">
        <f>SUM('(1) Detaljerte budsjetter'!H49:BE49)*(1+C12)</f>
        <v>0</v>
      </c>
      <c r="M12" s="258">
        <f>SUM('(1) Detaljerte budsjetter'!H49:BE49)*(1+D12)</f>
        <v>0</v>
      </c>
      <c r="N12" s="258">
        <f>SUM('(1) Detaljerte budsjetter'!H49:BE49)*(1+E12)</f>
        <v>0</v>
      </c>
      <c r="P12" s="258">
        <f>SUM('(1) Detaljerte budsjetter'!H49:BE49)*(1+G12)</f>
        <v>0</v>
      </c>
      <c r="Q12" s="258">
        <f>SUM('(1) Detaljerte budsjetter'!H49:BE49)*(1+H12)</f>
        <v>0</v>
      </c>
      <c r="R12" s="258">
        <f>SUM('(1) Detaljerte budsjetter'!H49:BE49)*(1+I12)</f>
        <v>0</v>
      </c>
    </row>
    <row r="13" spans="2:19" x14ac:dyDescent="0.3">
      <c r="B13" s="96">
        <f>'(1) Detaljerte budsjetter'!C50</f>
        <v>0</v>
      </c>
      <c r="C13" s="259"/>
      <c r="D13" s="259"/>
      <c r="E13" s="259"/>
      <c r="F13" s="255"/>
      <c r="G13" s="236"/>
      <c r="H13" s="236"/>
      <c r="I13" s="236"/>
      <c r="J13" s="257"/>
      <c r="L13" s="258">
        <f>SUM('(1) Detaljerte budsjetter'!H50:BE50)*(1+C13)</f>
        <v>0</v>
      </c>
      <c r="M13" s="258">
        <f>SUM('(1) Detaljerte budsjetter'!H50:BE50)*(1+D13)</f>
        <v>0</v>
      </c>
      <c r="N13" s="258">
        <f>SUM('(1) Detaljerte budsjetter'!H50:BE50)*(1+E13)</f>
        <v>0</v>
      </c>
      <c r="P13" s="258">
        <f>SUM('(1) Detaljerte budsjetter'!H50:BE50)*(1+G13)</f>
        <v>0</v>
      </c>
      <c r="Q13" s="258">
        <f>SUM('(1) Detaljerte budsjetter'!H50:BE50)*(1+H13)</f>
        <v>0</v>
      </c>
      <c r="R13" s="258">
        <f>SUM('(1) Detaljerte budsjetter'!H50:BE50)*(1+I13)</f>
        <v>0</v>
      </c>
    </row>
    <row r="14" spans="2:19" x14ac:dyDescent="0.3">
      <c r="B14" s="96">
        <f>'(1) Detaljerte budsjetter'!C51</f>
        <v>0</v>
      </c>
      <c r="C14" s="260"/>
      <c r="D14" s="260"/>
      <c r="E14" s="260"/>
      <c r="F14" s="255"/>
      <c r="G14" s="261"/>
      <c r="H14" s="261"/>
      <c r="I14" s="261"/>
      <c r="J14" s="257"/>
      <c r="L14" s="258">
        <f>SUM('(1) Detaljerte budsjetter'!H51:BE51)*(1+C14)</f>
        <v>0</v>
      </c>
      <c r="M14" s="258">
        <f>SUM('(1) Detaljerte budsjetter'!H51:BE51)*(1+D14)</f>
        <v>0</v>
      </c>
      <c r="N14" s="258">
        <f>SUM('(1) Detaljerte budsjetter'!H51:BE51)*(1+E14)</f>
        <v>0</v>
      </c>
      <c r="P14" s="258">
        <f>SUM('(1) Detaljerte budsjetter'!H51:BE51)*(1+G14)</f>
        <v>0</v>
      </c>
      <c r="Q14" s="258">
        <f>SUM('(1) Detaljerte budsjetter'!H51:BE51)*(1+H14)</f>
        <v>0</v>
      </c>
      <c r="R14" s="258">
        <f>SUM('(1) Detaljerte budsjetter'!H51:BE51)*(1+I14)</f>
        <v>0</v>
      </c>
    </row>
    <row r="15" spans="2:19" x14ac:dyDescent="0.3">
      <c r="B15" s="96">
        <f>'(1) Detaljerte budsjetter'!C52</f>
        <v>0</v>
      </c>
      <c r="C15" s="260"/>
      <c r="D15" s="260"/>
      <c r="E15" s="260"/>
      <c r="F15" s="255"/>
      <c r="G15" s="261"/>
      <c r="H15" s="261"/>
      <c r="I15" s="261"/>
      <c r="J15" s="257"/>
      <c r="L15" s="258">
        <f>SUM('(1) Detaljerte budsjetter'!H52:BE52)*(1+C15)</f>
        <v>0</v>
      </c>
      <c r="M15" s="258">
        <f>SUM('(1) Detaljerte budsjetter'!H52:BE52)*(1+D15)</f>
        <v>0</v>
      </c>
      <c r="N15" s="258">
        <f>SUM('(1) Detaljerte budsjetter'!H52:BE52)*(1+E15)</f>
        <v>0</v>
      </c>
      <c r="P15" s="258">
        <f>SUM('(1) Detaljerte budsjetter'!H52:BE52)*(1+G15)</f>
        <v>0</v>
      </c>
      <c r="Q15" s="258">
        <f>SUM('(1) Detaljerte budsjetter'!H52:BE52)*(1+H15)</f>
        <v>0</v>
      </c>
      <c r="R15" s="258">
        <f>SUM('(1) Detaljerte budsjetter'!H52:BE52)*(1+I15)</f>
        <v>0</v>
      </c>
    </row>
    <row r="16" spans="2:19" x14ac:dyDescent="0.3">
      <c r="B16" s="96">
        <f>'(1) Detaljerte budsjetter'!C53</f>
        <v>0</v>
      </c>
      <c r="C16" s="260"/>
      <c r="D16" s="260"/>
      <c r="E16" s="260"/>
      <c r="F16" s="255"/>
      <c r="G16" s="261"/>
      <c r="H16" s="261"/>
      <c r="I16" s="261"/>
      <c r="J16" s="257"/>
      <c r="L16" s="258">
        <f>SUM('(1) Detaljerte budsjetter'!H53:BE53)*(1+C16)</f>
        <v>0</v>
      </c>
      <c r="M16" s="258">
        <f>SUM('(1) Detaljerte budsjetter'!H53:BE53)*(1+D16)</f>
        <v>0</v>
      </c>
      <c r="N16" s="258">
        <f>SUM('(1) Detaljerte budsjetter'!H53:BE53)*(1+E16)</f>
        <v>0</v>
      </c>
      <c r="P16" s="258">
        <f>SUM('(1) Detaljerte budsjetter'!H53:BE53)*(1+G16)</f>
        <v>0</v>
      </c>
      <c r="Q16" s="258">
        <f>SUM('(1) Detaljerte budsjetter'!H53:BE53)*(1+H16)</f>
        <v>0</v>
      </c>
      <c r="R16" s="258">
        <f>SUM('(1) Detaljerte budsjetter'!H53:BE53)*(1+I16)</f>
        <v>0</v>
      </c>
    </row>
    <row r="17" spans="2:18" x14ac:dyDescent="0.3">
      <c r="B17" s="96">
        <f>'(1) Detaljerte budsjetter'!C54</f>
        <v>0</v>
      </c>
      <c r="C17" s="260"/>
      <c r="D17" s="260"/>
      <c r="E17" s="260"/>
      <c r="F17" s="255"/>
      <c r="G17" s="261"/>
      <c r="H17" s="261"/>
      <c r="I17" s="261"/>
      <c r="J17" s="257"/>
      <c r="L17" s="258">
        <f>SUM('(1) Detaljerte budsjetter'!H54:BE54)*(1+C17)</f>
        <v>0</v>
      </c>
      <c r="M17" s="258">
        <f>SUM('(1) Detaljerte budsjetter'!H54:BE54)*(1+D17)</f>
        <v>0</v>
      </c>
      <c r="N17" s="258">
        <f>SUM('(1) Detaljerte budsjetter'!H54:BE54)*(1+E17)</f>
        <v>0</v>
      </c>
      <c r="P17" s="258">
        <f>SUM('(1) Detaljerte budsjetter'!H54:BE54)*(1+G17)</f>
        <v>0</v>
      </c>
      <c r="Q17" s="258">
        <f>SUM('(1) Detaljerte budsjetter'!H54:BE54)*(1+H17)</f>
        <v>0</v>
      </c>
      <c r="R17" s="258">
        <f>SUM('(1) Detaljerte budsjetter'!H54:BE54)*(1+I17)</f>
        <v>0</v>
      </c>
    </row>
    <row r="18" spans="2:18" x14ac:dyDescent="0.3">
      <c r="B18" s="96">
        <f>'(1) Detaljerte budsjetter'!C55</f>
        <v>0</v>
      </c>
      <c r="C18" s="260"/>
      <c r="D18" s="260"/>
      <c r="E18" s="260"/>
      <c r="F18" s="255"/>
      <c r="G18" s="261"/>
      <c r="H18" s="261"/>
      <c r="I18" s="261"/>
      <c r="J18" s="257"/>
      <c r="L18" s="258">
        <f>SUM('(1) Detaljerte budsjetter'!H55:BE55)*(1+C18)</f>
        <v>0</v>
      </c>
      <c r="M18" s="258">
        <f>SUM('(1) Detaljerte budsjetter'!H55:BE55)*(1+D18)</f>
        <v>0</v>
      </c>
      <c r="N18" s="258">
        <f>SUM('(1) Detaljerte budsjetter'!H55:BE55)*(1+E18)</f>
        <v>0</v>
      </c>
      <c r="P18" s="258">
        <f>SUM('(1) Detaljerte budsjetter'!H55:BE55)*(1+G18)</f>
        <v>0</v>
      </c>
      <c r="Q18" s="258">
        <f>SUM('(1) Detaljerte budsjetter'!H55:BE55)*(1+H18)</f>
        <v>0</v>
      </c>
      <c r="R18" s="258">
        <f>SUM('(1) Detaljerte budsjetter'!H55:BE55)*(1+I18)</f>
        <v>0</v>
      </c>
    </row>
    <row r="19" spans="2:18" x14ac:dyDescent="0.3">
      <c r="B19" s="96">
        <f>'(1) Detaljerte budsjetter'!C56</f>
        <v>0</v>
      </c>
      <c r="C19" s="260"/>
      <c r="D19" s="260"/>
      <c r="E19" s="260"/>
      <c r="F19" s="255"/>
      <c r="G19" s="261"/>
      <c r="H19" s="261"/>
      <c r="I19" s="261"/>
      <c r="J19" s="257"/>
      <c r="L19" s="258">
        <f>SUM('(1) Detaljerte budsjetter'!H56:BE56)*(1+C19)</f>
        <v>0</v>
      </c>
      <c r="M19" s="258">
        <f>SUM('(1) Detaljerte budsjetter'!H56:BE56)*(1+D19)</f>
        <v>0</v>
      </c>
      <c r="N19" s="258">
        <f>SUM('(1) Detaljerte budsjetter'!H56:BE56)*(1+E19)</f>
        <v>0</v>
      </c>
      <c r="P19" s="258">
        <f>SUM('(1) Detaljerte budsjetter'!H56:BE56)*(1+G19)</f>
        <v>0</v>
      </c>
      <c r="Q19" s="258">
        <f>SUM('(1) Detaljerte budsjetter'!H56:BE56)*(1+H19)</f>
        <v>0</v>
      </c>
      <c r="R19" s="258">
        <f>SUM('(1) Detaljerte budsjetter'!H56:BE56)*(1+I19)</f>
        <v>0</v>
      </c>
    </row>
    <row r="20" spans="2:18" x14ac:dyDescent="0.3">
      <c r="B20" s="96">
        <f>'(1) Detaljerte budsjetter'!C57</f>
        <v>0</v>
      </c>
      <c r="C20" s="260"/>
      <c r="D20" s="260"/>
      <c r="E20" s="260"/>
      <c r="F20" s="255"/>
      <c r="G20" s="261"/>
      <c r="H20" s="261"/>
      <c r="I20" s="261"/>
      <c r="J20" s="257"/>
      <c r="L20" s="258">
        <f>SUM('(1) Detaljerte budsjetter'!H57:BE57)*(1+C20)</f>
        <v>0</v>
      </c>
      <c r="M20" s="258">
        <f>SUM('(1) Detaljerte budsjetter'!H57:BE57)*(1+D20)</f>
        <v>0</v>
      </c>
      <c r="N20" s="258">
        <f>SUM('(1) Detaljerte budsjetter'!H57:BE57)*(1+E20)</f>
        <v>0</v>
      </c>
      <c r="P20" s="258">
        <f>SUM('(1) Detaljerte budsjetter'!H57:BE57)*(1+G20)</f>
        <v>0</v>
      </c>
      <c r="Q20" s="258">
        <f>SUM('(1) Detaljerte budsjetter'!H57:BE57)*(1+H20)</f>
        <v>0</v>
      </c>
      <c r="R20" s="258">
        <f>SUM('(1) Detaljerte budsjetter'!H57:BE57)*(1+I20)</f>
        <v>0</v>
      </c>
    </row>
    <row r="21" spans="2:18" x14ac:dyDescent="0.3">
      <c r="B21" s="96">
        <f>'(1) Detaljerte budsjetter'!C58</f>
        <v>0</v>
      </c>
      <c r="C21" s="260"/>
      <c r="D21" s="260"/>
      <c r="E21" s="260"/>
      <c r="F21" s="255"/>
      <c r="G21" s="261"/>
      <c r="H21" s="261"/>
      <c r="I21" s="261"/>
      <c r="J21" s="257"/>
      <c r="L21" s="258">
        <f>SUM('(1) Detaljerte budsjetter'!H58:BE58)*(1+C21)</f>
        <v>0</v>
      </c>
      <c r="M21" s="258">
        <f>SUM('(1) Detaljerte budsjetter'!H58:BE58)*(1+D21)</f>
        <v>0</v>
      </c>
      <c r="N21" s="258">
        <f>SUM('(1) Detaljerte budsjetter'!H58:BE58)*(1+E21)</f>
        <v>0</v>
      </c>
      <c r="P21" s="258">
        <f>SUM('(1) Detaljerte budsjetter'!H58:BE58)*(1+G21)</f>
        <v>0</v>
      </c>
      <c r="Q21" s="258">
        <f>SUM('(1) Detaljerte budsjetter'!H58:BE58)*(1+H21)</f>
        <v>0</v>
      </c>
      <c r="R21" s="258">
        <f>SUM('(1) Detaljerte budsjetter'!H58:BE58)*(1+I21)</f>
        <v>0</v>
      </c>
    </row>
    <row r="22" spans="2:18" x14ac:dyDescent="0.3">
      <c r="B22" s="96">
        <f>'(1) Detaljerte budsjetter'!C59</f>
        <v>0</v>
      </c>
      <c r="C22" s="260"/>
      <c r="D22" s="260"/>
      <c r="E22" s="260"/>
      <c r="F22" s="255"/>
      <c r="G22" s="261"/>
      <c r="H22" s="261"/>
      <c r="I22" s="261"/>
      <c r="J22" s="257"/>
      <c r="L22" s="258">
        <f>SUM('(1) Detaljerte budsjetter'!H59:BE59)*(1+C22)</f>
        <v>0</v>
      </c>
      <c r="M22" s="258">
        <f>SUM('(1) Detaljerte budsjetter'!H59:BE59)*(1+D22)</f>
        <v>0</v>
      </c>
      <c r="N22" s="258">
        <f>SUM('(1) Detaljerte budsjetter'!H59:BE59)*(1+E22)</f>
        <v>0</v>
      </c>
      <c r="P22" s="258">
        <f>SUM('(1) Detaljerte budsjetter'!H59:BE59)*(1+G22)</f>
        <v>0</v>
      </c>
      <c r="Q22" s="258">
        <f>SUM('(1) Detaljerte budsjetter'!H59:BE59)*(1+H22)</f>
        <v>0</v>
      </c>
      <c r="R22" s="258">
        <f>SUM('(1) Detaljerte budsjetter'!H59:BE59)*(1+I22)</f>
        <v>0</v>
      </c>
    </row>
    <row r="23" spans="2:18" x14ac:dyDescent="0.3">
      <c r="B23" s="96">
        <f>'(1) Detaljerte budsjetter'!C60</f>
        <v>0</v>
      </c>
      <c r="C23" s="260"/>
      <c r="D23" s="260"/>
      <c r="E23" s="260"/>
      <c r="F23" s="255"/>
      <c r="G23" s="261"/>
      <c r="H23" s="261"/>
      <c r="I23" s="261"/>
      <c r="J23" s="257"/>
      <c r="L23" s="258">
        <f>SUM('(1) Detaljerte budsjetter'!H60:BE60)*(1+C23)</f>
        <v>0</v>
      </c>
      <c r="M23" s="258">
        <f>SUM('(1) Detaljerte budsjetter'!H60:BE60)*(1+D23)</f>
        <v>0</v>
      </c>
      <c r="N23" s="258">
        <f>SUM('(1) Detaljerte budsjetter'!H60:BE60)*(1+E23)</f>
        <v>0</v>
      </c>
      <c r="P23" s="258">
        <f>SUM('(1) Detaljerte budsjetter'!H60:BE60)*(1+G23)</f>
        <v>0</v>
      </c>
      <c r="Q23" s="258">
        <f>SUM('(1) Detaljerte budsjetter'!H60:BE60)*(1+H23)</f>
        <v>0</v>
      </c>
      <c r="R23" s="258">
        <f>SUM('(1) Detaljerte budsjetter'!H60:BE60)*(1+I23)</f>
        <v>0</v>
      </c>
    </row>
    <row r="24" spans="2:18" x14ac:dyDescent="0.3">
      <c r="B24" s="96">
        <f>'(1) Detaljerte budsjetter'!C61</f>
        <v>0</v>
      </c>
      <c r="C24" s="260"/>
      <c r="D24" s="260"/>
      <c r="E24" s="260"/>
      <c r="F24" s="255"/>
      <c r="G24" s="261"/>
      <c r="H24" s="261"/>
      <c r="I24" s="261"/>
      <c r="J24" s="257"/>
      <c r="L24" s="258">
        <f>SUM('(1) Detaljerte budsjetter'!H61:BE61)*(1+C24)</f>
        <v>0</v>
      </c>
      <c r="M24" s="258">
        <f>SUM('(1) Detaljerte budsjetter'!H61:BE61)*(1+D24)</f>
        <v>0</v>
      </c>
      <c r="N24" s="258">
        <f>SUM('(1) Detaljerte budsjetter'!H61:BE61)*(1+E24)</f>
        <v>0</v>
      </c>
      <c r="P24" s="258">
        <f>SUM('(1) Detaljerte budsjetter'!H61:BE61)*(1+G24)</f>
        <v>0</v>
      </c>
      <c r="Q24" s="258">
        <f>SUM('(1) Detaljerte budsjetter'!H61:BE61)*(1+H24)</f>
        <v>0</v>
      </c>
      <c r="R24" s="258">
        <f>SUM('(1) Detaljerte budsjetter'!H61:BE61)*(1+I24)</f>
        <v>0</v>
      </c>
    </row>
    <row r="25" spans="2:18" x14ac:dyDescent="0.3">
      <c r="B25" s="96">
        <f>'(1) Detaljerte budsjetter'!C62</f>
        <v>0</v>
      </c>
      <c r="C25" s="260"/>
      <c r="D25" s="260"/>
      <c r="E25" s="260"/>
      <c r="F25" s="255"/>
      <c r="G25" s="261"/>
      <c r="H25" s="261"/>
      <c r="I25" s="261"/>
      <c r="J25" s="257"/>
      <c r="L25" s="258">
        <f>SUM('(1) Detaljerte budsjetter'!H62:BE62)*(1+C25)</f>
        <v>0</v>
      </c>
      <c r="M25" s="258">
        <f>SUM('(1) Detaljerte budsjetter'!H62:BE62)*(1+D25)</f>
        <v>0</v>
      </c>
      <c r="N25" s="258">
        <f>SUM('(1) Detaljerte budsjetter'!H62:BE62)*(1+E25)</f>
        <v>0</v>
      </c>
      <c r="P25" s="258">
        <f>SUM('(1) Detaljerte budsjetter'!H62:BE62)*(1+G25)</f>
        <v>0</v>
      </c>
      <c r="Q25" s="258">
        <f>SUM('(1) Detaljerte budsjetter'!H62:BE62)*(1+H25)</f>
        <v>0</v>
      </c>
      <c r="R25" s="258">
        <f>SUM('(1) Detaljerte budsjetter'!H62:BE62)*(1+I25)</f>
        <v>0</v>
      </c>
    </row>
    <row r="27" spans="2:18" ht="21" x14ac:dyDescent="0.4">
      <c r="B27" s="216" t="s">
        <v>168</v>
      </c>
      <c r="C27" s="216" t="s">
        <v>298</v>
      </c>
      <c r="D27" s="216"/>
      <c r="E27" s="216"/>
      <c r="F27" s="30"/>
      <c r="G27" s="216" t="s">
        <v>299</v>
      </c>
      <c r="H27" s="216"/>
      <c r="I27" s="216"/>
      <c r="J27" s="30"/>
      <c r="L27" s="262"/>
      <c r="M27" s="262"/>
      <c r="N27" s="262"/>
      <c r="P27" s="262"/>
      <c r="Q27" s="262"/>
      <c r="R27" s="262"/>
    </row>
    <row r="28" spans="2:18" x14ac:dyDescent="0.3">
      <c r="B28" s="253" t="s">
        <v>302</v>
      </c>
      <c r="C28" s="253" t="s">
        <v>303</v>
      </c>
      <c r="D28" s="253" t="s">
        <v>304</v>
      </c>
      <c r="E28" s="253" t="s">
        <v>305</v>
      </c>
      <c r="F28" s="253" t="s">
        <v>306</v>
      </c>
      <c r="G28" s="253" t="s">
        <v>303</v>
      </c>
      <c r="H28" s="253" t="s">
        <v>304</v>
      </c>
      <c r="I28" s="253" t="s">
        <v>305</v>
      </c>
      <c r="J28" s="253" t="s">
        <v>306</v>
      </c>
      <c r="L28" s="253"/>
      <c r="M28" s="253"/>
      <c r="N28" s="253"/>
      <c r="P28" s="253"/>
      <c r="Q28" s="253"/>
      <c r="R28" s="253"/>
    </row>
    <row r="29" spans="2:18" x14ac:dyDescent="0.3">
      <c r="B29" s="96" t="str">
        <f>'(1) Detaljerte budsjetter'!C20</f>
        <v>f.eks Landstrøm</v>
      </c>
      <c r="C29" s="254">
        <v>0</v>
      </c>
      <c r="D29" s="254">
        <v>0.1</v>
      </c>
      <c r="E29" s="254">
        <v>0.3</v>
      </c>
      <c r="F29" s="255" t="s">
        <v>309</v>
      </c>
      <c r="G29" s="256">
        <v>0.1</v>
      </c>
      <c r="H29" s="256">
        <v>0.2</v>
      </c>
      <c r="I29" s="256">
        <v>0.5</v>
      </c>
      <c r="J29" s="257" t="s">
        <v>310</v>
      </c>
      <c r="L29" s="258"/>
      <c r="M29" s="258"/>
      <c r="N29" s="258"/>
      <c r="P29" s="258"/>
      <c r="Q29" s="258"/>
      <c r="R29" s="258"/>
    </row>
    <row r="30" spans="2:18" x14ac:dyDescent="0.3">
      <c r="B30" s="96">
        <f>'(1) Detaljerte budsjetter'!C21</f>
        <v>0</v>
      </c>
      <c r="C30" s="254"/>
      <c r="D30" s="254"/>
      <c r="E30" s="254"/>
      <c r="F30" s="255"/>
      <c r="G30" s="256"/>
      <c r="H30" s="256"/>
      <c r="I30" s="256"/>
      <c r="J30" s="257"/>
      <c r="L30" s="258"/>
      <c r="M30" s="258"/>
      <c r="N30" s="258"/>
      <c r="P30" s="258"/>
      <c r="Q30" s="258"/>
      <c r="R30" s="258"/>
    </row>
    <row r="31" spans="2:18" x14ac:dyDescent="0.3">
      <c r="B31" s="96">
        <f>'(1) Detaljerte budsjetter'!C22</f>
        <v>0</v>
      </c>
      <c r="C31" s="254"/>
      <c r="D31" s="254"/>
      <c r="E31" s="254"/>
      <c r="F31" s="255"/>
      <c r="G31" s="256"/>
      <c r="H31" s="256"/>
      <c r="I31" s="256"/>
      <c r="J31" s="257"/>
      <c r="L31" s="258"/>
      <c r="M31" s="258"/>
      <c r="N31" s="258"/>
      <c r="P31" s="258"/>
      <c r="Q31" s="258"/>
      <c r="R31" s="258"/>
    </row>
    <row r="32" spans="2:18" x14ac:dyDescent="0.3">
      <c r="B32" s="96">
        <f>'(1) Detaljerte budsjetter'!C23</f>
        <v>0</v>
      </c>
      <c r="C32" s="254"/>
      <c r="D32" s="254"/>
      <c r="E32" s="254"/>
      <c r="F32" s="255"/>
      <c r="G32" s="256"/>
      <c r="H32" s="256"/>
      <c r="I32" s="256"/>
      <c r="J32" s="257"/>
      <c r="L32" s="258"/>
      <c r="M32" s="258"/>
      <c r="N32" s="258"/>
      <c r="P32" s="258"/>
      <c r="Q32" s="258"/>
      <c r="R32" s="258"/>
    </row>
    <row r="33" spans="2:18" x14ac:dyDescent="0.3">
      <c r="B33" s="96">
        <f>'(1) Detaljerte budsjetter'!C24</f>
        <v>0</v>
      </c>
      <c r="C33" s="259"/>
      <c r="D33" s="259"/>
      <c r="E33" s="259"/>
      <c r="F33" s="255"/>
      <c r="G33" s="236"/>
      <c r="H33" s="236"/>
      <c r="I33" s="236"/>
      <c r="J33" s="257"/>
      <c r="L33" s="258"/>
      <c r="M33" s="258"/>
      <c r="N33" s="258"/>
      <c r="P33" s="258"/>
      <c r="Q33" s="258"/>
      <c r="R33" s="258"/>
    </row>
    <row r="34" spans="2:18" x14ac:dyDescent="0.3">
      <c r="B34" s="96">
        <f>'(1) Detaljerte budsjetter'!C25</f>
        <v>0</v>
      </c>
      <c r="C34" s="259"/>
      <c r="D34" s="259"/>
      <c r="E34" s="259"/>
      <c r="F34" s="255"/>
      <c r="G34" s="236"/>
      <c r="H34" s="236"/>
      <c r="I34" s="236"/>
      <c r="J34" s="257"/>
      <c r="L34" s="258"/>
      <c r="M34" s="258"/>
      <c r="N34" s="258"/>
      <c r="P34" s="258"/>
      <c r="Q34" s="258"/>
      <c r="R34" s="258"/>
    </row>
    <row r="35" spans="2:18" x14ac:dyDescent="0.3">
      <c r="B35" s="96">
        <f>'(1) Detaljerte budsjetter'!C26</f>
        <v>0</v>
      </c>
      <c r="C35" s="259"/>
      <c r="D35" s="259"/>
      <c r="E35" s="259"/>
      <c r="F35" s="255"/>
      <c r="G35" s="236"/>
      <c r="H35" s="236"/>
      <c r="I35" s="236"/>
      <c r="J35" s="257"/>
      <c r="L35" s="258"/>
      <c r="M35" s="258"/>
      <c r="N35" s="258"/>
      <c r="P35" s="258"/>
      <c r="Q35" s="258"/>
      <c r="R35" s="258"/>
    </row>
    <row r="36" spans="2:18" x14ac:dyDescent="0.3">
      <c r="B36" s="96">
        <f>'(1) Detaljerte budsjetter'!C27</f>
        <v>0</v>
      </c>
      <c r="C36" s="260"/>
      <c r="D36" s="260"/>
      <c r="E36" s="260"/>
      <c r="F36" s="255"/>
      <c r="G36" s="261"/>
      <c r="H36" s="261"/>
      <c r="I36" s="261"/>
      <c r="J36" s="257"/>
      <c r="L36" s="258"/>
      <c r="M36" s="258"/>
      <c r="N36" s="258"/>
      <c r="P36" s="258"/>
      <c r="Q36" s="258"/>
      <c r="R36" s="258"/>
    </row>
    <row r="37" spans="2:18" x14ac:dyDescent="0.3">
      <c r="B37" s="96">
        <f>'(1) Detaljerte budsjetter'!C28</f>
        <v>0</v>
      </c>
      <c r="C37" s="260"/>
      <c r="D37" s="260"/>
      <c r="E37" s="260"/>
      <c r="F37" s="255"/>
      <c r="G37" s="261"/>
      <c r="H37" s="261"/>
      <c r="I37" s="261"/>
      <c r="J37" s="257"/>
      <c r="L37" s="258"/>
      <c r="M37" s="258"/>
      <c r="N37" s="258"/>
      <c r="P37" s="258"/>
      <c r="Q37" s="258"/>
      <c r="R37" s="258"/>
    </row>
    <row r="38" spans="2:18" x14ac:dyDescent="0.3">
      <c r="B38" s="96">
        <f>'(1) Detaljerte budsjetter'!C29</f>
        <v>0</v>
      </c>
      <c r="C38" s="260"/>
      <c r="D38" s="260"/>
      <c r="E38" s="260"/>
      <c r="F38" s="255"/>
      <c r="G38" s="261"/>
      <c r="H38" s="261"/>
      <c r="I38" s="261"/>
      <c r="J38" s="257"/>
      <c r="L38" s="258"/>
      <c r="M38" s="258"/>
      <c r="N38" s="258"/>
      <c r="P38" s="258"/>
      <c r="Q38" s="258"/>
      <c r="R38" s="258"/>
    </row>
    <row r="39" spans="2:18" x14ac:dyDescent="0.3">
      <c r="B39" s="96">
        <f>'(1) Detaljerte budsjetter'!C30</f>
        <v>0</v>
      </c>
      <c r="C39" s="260"/>
      <c r="D39" s="260"/>
      <c r="E39" s="260"/>
      <c r="F39" s="255"/>
      <c r="G39" s="261"/>
      <c r="H39" s="261"/>
      <c r="I39" s="261"/>
      <c r="J39" s="257"/>
      <c r="L39" s="258"/>
      <c r="M39" s="258"/>
      <c r="N39" s="258"/>
      <c r="P39" s="258"/>
      <c r="Q39" s="258"/>
      <c r="R39" s="258"/>
    </row>
    <row r="40" spans="2:18" x14ac:dyDescent="0.3">
      <c r="B40" s="96">
        <f>'(1) Detaljerte budsjetter'!C31</f>
        <v>0</v>
      </c>
      <c r="C40" s="260"/>
      <c r="D40" s="260"/>
      <c r="E40" s="260"/>
      <c r="F40" s="255"/>
      <c r="G40" s="261"/>
      <c r="H40" s="261"/>
      <c r="I40" s="261"/>
      <c r="J40" s="257"/>
      <c r="L40" s="258"/>
      <c r="M40" s="258"/>
      <c r="N40" s="258"/>
      <c r="P40" s="258"/>
      <c r="Q40" s="258"/>
      <c r="R40" s="258"/>
    </row>
    <row r="41" spans="2:18" x14ac:dyDescent="0.3">
      <c r="B41" s="96">
        <f>'(1) Detaljerte budsjetter'!C32</f>
        <v>0</v>
      </c>
      <c r="C41" s="260"/>
      <c r="D41" s="260"/>
      <c r="E41" s="260"/>
      <c r="F41" s="255"/>
      <c r="G41" s="261"/>
      <c r="H41" s="261"/>
      <c r="I41" s="261"/>
      <c r="J41" s="257"/>
      <c r="L41" s="258"/>
      <c r="M41" s="258"/>
      <c r="N41" s="258"/>
      <c r="P41" s="258"/>
      <c r="Q41" s="258"/>
      <c r="R41" s="258"/>
    </row>
    <row r="42" spans="2:18" x14ac:dyDescent="0.3">
      <c r="B42" s="96">
        <f>'(1) Detaljerte budsjetter'!C33</f>
        <v>0</v>
      </c>
      <c r="C42" s="260"/>
      <c r="D42" s="260"/>
      <c r="E42" s="260"/>
      <c r="F42" s="255"/>
      <c r="G42" s="261"/>
      <c r="H42" s="261"/>
      <c r="I42" s="261"/>
      <c r="J42" s="257"/>
      <c r="L42" s="258"/>
      <c r="M42" s="258"/>
      <c r="N42" s="258"/>
      <c r="P42" s="258"/>
      <c r="Q42" s="258"/>
      <c r="R42" s="258"/>
    </row>
    <row r="43" spans="2:18" x14ac:dyDescent="0.3">
      <c r="B43" s="96">
        <f>'(1) Detaljerte budsjetter'!C34</f>
        <v>0</v>
      </c>
      <c r="C43" s="260"/>
      <c r="D43" s="260"/>
      <c r="E43" s="260"/>
      <c r="F43" s="255"/>
      <c r="G43" s="261"/>
      <c r="H43" s="261"/>
      <c r="I43" s="261"/>
      <c r="J43" s="257"/>
      <c r="L43" s="258"/>
      <c r="M43" s="258"/>
      <c r="N43" s="258"/>
      <c r="P43" s="258"/>
      <c r="Q43" s="258"/>
      <c r="R43" s="258"/>
    </row>
    <row r="44" spans="2:18" x14ac:dyDescent="0.3">
      <c r="B44" s="96">
        <f>'(1) Detaljerte budsjetter'!C35</f>
        <v>0</v>
      </c>
      <c r="C44" s="260"/>
      <c r="D44" s="260"/>
      <c r="E44" s="260"/>
      <c r="F44" s="255"/>
      <c r="G44" s="261"/>
      <c r="H44" s="261"/>
      <c r="I44" s="261"/>
      <c r="J44" s="257"/>
      <c r="L44" s="258"/>
      <c r="M44" s="258"/>
      <c r="N44" s="258"/>
      <c r="P44" s="258"/>
      <c r="Q44" s="258"/>
      <c r="R44" s="258"/>
    </row>
    <row r="45" spans="2:18" x14ac:dyDescent="0.3">
      <c r="B45" s="96">
        <f>'(1) Detaljerte budsjetter'!C36</f>
        <v>0</v>
      </c>
      <c r="C45" s="260"/>
      <c r="D45" s="260"/>
      <c r="E45" s="260"/>
      <c r="F45" s="255"/>
      <c r="G45" s="261"/>
      <c r="H45" s="261"/>
      <c r="I45" s="261"/>
      <c r="J45" s="257"/>
      <c r="L45" s="258"/>
      <c r="M45" s="258"/>
      <c r="N45" s="258"/>
      <c r="P45" s="258"/>
      <c r="Q45" s="258"/>
      <c r="R45" s="258"/>
    </row>
    <row r="46" spans="2:18" x14ac:dyDescent="0.3">
      <c r="B46" s="96">
        <f>'(1) Detaljerte budsjetter'!C37</f>
        <v>0</v>
      </c>
      <c r="C46" s="260"/>
      <c r="D46" s="260"/>
      <c r="E46" s="260"/>
      <c r="F46" s="255"/>
      <c r="G46" s="261"/>
      <c r="H46" s="261"/>
      <c r="I46" s="261"/>
      <c r="J46" s="257"/>
      <c r="L46" s="258"/>
      <c r="M46" s="258"/>
      <c r="N46" s="258"/>
      <c r="P46" s="258"/>
      <c r="Q46" s="258"/>
      <c r="R46" s="258"/>
    </row>
    <row r="47" spans="2:18" x14ac:dyDescent="0.3">
      <c r="B47" s="96">
        <f>'(1) Detaljerte budsjetter'!C38</f>
        <v>0</v>
      </c>
      <c r="C47" s="260"/>
      <c r="D47" s="260"/>
      <c r="E47" s="260"/>
      <c r="F47" s="255"/>
      <c r="G47" s="261"/>
      <c r="H47" s="261"/>
      <c r="I47" s="261"/>
      <c r="J47" s="257"/>
      <c r="L47" s="258"/>
      <c r="M47" s="258"/>
      <c r="N47" s="258"/>
      <c r="P47" s="258"/>
      <c r="Q47" s="258"/>
      <c r="R47" s="258"/>
    </row>
    <row r="48" spans="2:18" x14ac:dyDescent="0.3">
      <c r="B48" s="96">
        <f>'(1) Detaljerte budsjetter'!C39</f>
        <v>0</v>
      </c>
      <c r="C48" s="260"/>
      <c r="D48" s="260"/>
      <c r="E48" s="260"/>
      <c r="F48" s="255"/>
      <c r="G48" s="261"/>
      <c r="H48" s="261"/>
      <c r="I48" s="261"/>
      <c r="J48" s="257"/>
      <c r="L48" s="258"/>
      <c r="M48" s="258"/>
      <c r="N48" s="258"/>
      <c r="P48" s="258"/>
      <c r="Q48" s="258"/>
      <c r="R48" s="258"/>
    </row>
    <row r="49" spans="2:18" x14ac:dyDescent="0.3">
      <c r="B49" s="96">
        <f>'(1) Detaljerte budsjetter'!C40</f>
        <v>0</v>
      </c>
      <c r="C49" s="260"/>
      <c r="D49" s="260"/>
      <c r="E49" s="260"/>
      <c r="F49" s="255"/>
      <c r="G49" s="261"/>
      <c r="H49" s="261"/>
      <c r="I49" s="261"/>
      <c r="J49" s="257"/>
      <c r="L49" s="258"/>
      <c r="M49" s="258"/>
      <c r="N49" s="258"/>
      <c r="P49" s="258"/>
      <c r="Q49" s="258"/>
      <c r="R49" s="258"/>
    </row>
    <row r="51" spans="2:18" ht="21" x14ac:dyDescent="0.4">
      <c r="B51" s="216" t="s">
        <v>167</v>
      </c>
      <c r="C51" s="216" t="s">
        <v>298</v>
      </c>
      <c r="D51" s="216"/>
      <c r="E51" s="216"/>
      <c r="F51" s="30"/>
      <c r="G51" s="216" t="s">
        <v>299</v>
      </c>
      <c r="H51" s="216"/>
      <c r="I51" s="216"/>
      <c r="J51" s="30"/>
      <c r="L51" s="262"/>
      <c r="M51" s="262"/>
      <c r="N51" s="262"/>
      <c r="P51" s="262"/>
      <c r="Q51" s="262"/>
      <c r="R51" s="262"/>
    </row>
    <row r="52" spans="2:18" x14ac:dyDescent="0.3">
      <c r="B52" s="253" t="s">
        <v>302</v>
      </c>
      <c r="C52" s="253" t="s">
        <v>303</v>
      </c>
      <c r="D52" s="253" t="s">
        <v>304</v>
      </c>
      <c r="E52" s="253" t="s">
        <v>305</v>
      </c>
      <c r="F52" s="253" t="s">
        <v>306</v>
      </c>
      <c r="G52" s="253" t="s">
        <v>303</v>
      </c>
      <c r="H52" s="253" t="s">
        <v>304</v>
      </c>
      <c r="I52" s="253" t="s">
        <v>305</v>
      </c>
      <c r="J52" s="253" t="s">
        <v>306</v>
      </c>
      <c r="L52" s="253"/>
      <c r="M52" s="253"/>
      <c r="N52" s="253"/>
      <c r="P52" s="253"/>
      <c r="Q52" s="253"/>
      <c r="R52" s="253"/>
    </row>
    <row r="53" spans="2:18" x14ac:dyDescent="0.3">
      <c r="B53" s="96" t="str">
        <f>'(1) Detaljerte budsjetter'!C6</f>
        <v>f.eks oppdragsinntekter</v>
      </c>
      <c r="C53" s="254">
        <v>0</v>
      </c>
      <c r="D53" s="254">
        <v>0.1</v>
      </c>
      <c r="E53" s="254">
        <v>0.3</v>
      </c>
      <c r="F53" s="255" t="s">
        <v>311</v>
      </c>
      <c r="G53" s="256">
        <v>0.1</v>
      </c>
      <c r="H53" s="256">
        <v>0.2</v>
      </c>
      <c r="I53" s="256">
        <v>0.5</v>
      </c>
      <c r="J53" s="257" t="s">
        <v>312</v>
      </c>
      <c r="L53" s="258"/>
      <c r="M53" s="258"/>
      <c r="N53" s="258"/>
      <c r="P53" s="258"/>
      <c r="Q53" s="258"/>
      <c r="R53" s="258"/>
    </row>
    <row r="54" spans="2:18" x14ac:dyDescent="0.3">
      <c r="B54" s="96">
        <f>'(1) Detaljerte budsjetter'!C7</f>
        <v>0</v>
      </c>
      <c r="C54" s="254"/>
      <c r="D54" s="254"/>
      <c r="E54" s="254"/>
      <c r="F54" s="255"/>
      <c r="G54" s="256"/>
      <c r="H54" s="256"/>
      <c r="I54" s="256"/>
      <c r="J54" s="257"/>
      <c r="L54" s="258"/>
      <c r="M54" s="258"/>
      <c r="N54" s="258"/>
      <c r="P54" s="258"/>
      <c r="Q54" s="258"/>
      <c r="R54" s="258"/>
    </row>
    <row r="55" spans="2:18" x14ac:dyDescent="0.3">
      <c r="B55" s="96">
        <f>'(1) Detaljerte budsjetter'!C8</f>
        <v>0</v>
      </c>
      <c r="C55" s="254"/>
      <c r="D55" s="254"/>
      <c r="E55" s="254"/>
      <c r="F55" s="255"/>
      <c r="G55" s="256"/>
      <c r="H55" s="256"/>
      <c r="I55" s="256"/>
      <c r="J55" s="257"/>
      <c r="L55" s="258"/>
      <c r="M55" s="258"/>
      <c r="N55" s="258"/>
      <c r="P55" s="258"/>
      <c r="Q55" s="258"/>
      <c r="R55" s="258"/>
    </row>
    <row r="56" spans="2:18" x14ac:dyDescent="0.3">
      <c r="B56" s="96">
        <f>'(1) Detaljerte budsjetter'!C9</f>
        <v>0</v>
      </c>
      <c r="C56" s="254"/>
      <c r="D56" s="254"/>
      <c r="E56" s="254"/>
      <c r="F56" s="255"/>
      <c r="G56" s="256"/>
      <c r="H56" s="256"/>
      <c r="I56" s="256"/>
      <c r="J56" s="257"/>
      <c r="L56" s="258"/>
      <c r="M56" s="258"/>
      <c r="N56" s="258"/>
      <c r="P56" s="258"/>
      <c r="Q56" s="258"/>
      <c r="R56" s="258"/>
    </row>
    <row r="57" spans="2:18" x14ac:dyDescent="0.3">
      <c r="B57" s="96">
        <f>'(1) Detaljerte budsjetter'!C10</f>
        <v>0</v>
      </c>
      <c r="C57" s="259"/>
      <c r="D57" s="259"/>
      <c r="E57" s="259"/>
      <c r="F57" s="255"/>
      <c r="G57" s="236"/>
      <c r="H57" s="236"/>
      <c r="I57" s="236"/>
      <c r="J57" s="257"/>
      <c r="L57" s="258"/>
      <c r="M57" s="258"/>
      <c r="N57" s="258"/>
      <c r="P57" s="258"/>
      <c r="Q57" s="258"/>
      <c r="R57" s="258"/>
    </row>
    <row r="58" spans="2:18" x14ac:dyDescent="0.3">
      <c r="B58" s="96">
        <f>'(1) Detaljerte budsjetter'!C11</f>
        <v>0</v>
      </c>
      <c r="C58" s="259"/>
      <c r="D58" s="259"/>
      <c r="E58" s="259"/>
      <c r="F58" s="255"/>
      <c r="G58" s="236"/>
      <c r="H58" s="236"/>
      <c r="I58" s="236"/>
      <c r="J58" s="257"/>
      <c r="L58" s="258"/>
      <c r="M58" s="258"/>
      <c r="N58" s="258"/>
      <c r="P58" s="258"/>
      <c r="Q58" s="258"/>
      <c r="R58" s="258"/>
    </row>
    <row r="59" spans="2:18" x14ac:dyDescent="0.3">
      <c r="B59" s="96">
        <f>'(1) Detaljerte budsjetter'!C12</f>
        <v>0</v>
      </c>
      <c r="C59" s="259"/>
      <c r="D59" s="259"/>
      <c r="E59" s="259"/>
      <c r="F59" s="255"/>
      <c r="G59" s="236"/>
      <c r="H59" s="236"/>
      <c r="I59" s="236"/>
      <c r="J59" s="257"/>
      <c r="L59" s="258"/>
      <c r="M59" s="258"/>
      <c r="N59" s="258"/>
      <c r="P59" s="258"/>
      <c r="Q59" s="258"/>
      <c r="R59" s="258"/>
    </row>
    <row r="60" spans="2:18" x14ac:dyDescent="0.3">
      <c r="B60" s="96">
        <f>'(1) Detaljerte budsjetter'!C13</f>
        <v>0</v>
      </c>
      <c r="C60" s="260"/>
      <c r="D60" s="260"/>
      <c r="E60" s="260"/>
      <c r="F60" s="255"/>
      <c r="G60" s="261"/>
      <c r="H60" s="261"/>
      <c r="I60" s="261"/>
      <c r="J60" s="257"/>
      <c r="L60" s="258"/>
      <c r="M60" s="258"/>
      <c r="N60" s="258"/>
      <c r="P60" s="258"/>
      <c r="Q60" s="258"/>
      <c r="R60" s="258"/>
    </row>
    <row r="61" spans="2:18" x14ac:dyDescent="0.3">
      <c r="B61" s="96">
        <f>'(1) Detaljerte budsjetter'!C14</f>
        <v>0</v>
      </c>
      <c r="C61" s="260"/>
      <c r="D61" s="260"/>
      <c r="E61" s="260"/>
      <c r="F61" s="255"/>
      <c r="G61" s="261"/>
      <c r="H61" s="261"/>
      <c r="I61" s="261"/>
      <c r="J61" s="257"/>
      <c r="L61" s="258"/>
      <c r="M61" s="258"/>
      <c r="N61" s="258"/>
      <c r="P61" s="258"/>
      <c r="Q61" s="258"/>
      <c r="R61" s="258"/>
    </row>
    <row r="62" spans="2:18" x14ac:dyDescent="0.3">
      <c r="B62" s="96">
        <f>'(1) Detaljerte budsjetter'!C15</f>
        <v>0</v>
      </c>
      <c r="C62" s="260"/>
      <c r="D62" s="260"/>
      <c r="E62" s="260"/>
      <c r="F62" s="255"/>
      <c r="G62" s="261"/>
      <c r="H62" s="261"/>
      <c r="I62" s="261"/>
      <c r="J62" s="257"/>
      <c r="L62" s="258"/>
      <c r="M62" s="258"/>
      <c r="N62" s="258"/>
      <c r="P62" s="258"/>
      <c r="Q62" s="258"/>
      <c r="R62" s="258"/>
    </row>
    <row r="63" spans="2:18" x14ac:dyDescent="0.3">
      <c r="B63" s="96">
        <f>'(1) Detaljerte budsjetter'!C16</f>
        <v>0</v>
      </c>
      <c r="C63" s="260"/>
      <c r="D63" s="260"/>
      <c r="E63" s="260"/>
      <c r="F63" s="255"/>
      <c r="G63" s="261"/>
      <c r="H63" s="261"/>
      <c r="I63" s="261"/>
      <c r="J63" s="257"/>
      <c r="L63" s="258"/>
      <c r="M63" s="258"/>
      <c r="N63" s="258"/>
      <c r="P63" s="258"/>
      <c r="Q63" s="258"/>
      <c r="R63" s="258"/>
    </row>
    <row r="64" spans="2:18" x14ac:dyDescent="0.3">
      <c r="L64" s="258"/>
      <c r="M64" s="258"/>
      <c r="N64" s="258"/>
      <c r="P64" s="258"/>
      <c r="Q64" s="258"/>
      <c r="R64" s="258"/>
    </row>
    <row r="65" spans="12:18" x14ac:dyDescent="0.3">
      <c r="L65" s="258"/>
      <c r="M65" s="258"/>
      <c r="N65" s="258"/>
      <c r="P65" s="258"/>
      <c r="Q65" s="258"/>
      <c r="R65" s="258"/>
    </row>
    <row r="66" spans="12:18" x14ac:dyDescent="0.3">
      <c r="L66" s="258"/>
      <c r="M66" s="258"/>
      <c r="N66" s="258"/>
      <c r="P66" s="258"/>
      <c r="Q66" s="258"/>
      <c r="R66" s="258"/>
    </row>
    <row r="67" spans="12:18" x14ac:dyDescent="0.3">
      <c r="L67" s="258"/>
      <c r="M67" s="258"/>
      <c r="N67" s="258"/>
      <c r="P67" s="258"/>
      <c r="Q67" s="258"/>
      <c r="R67" s="258"/>
    </row>
    <row r="68" spans="12:18" x14ac:dyDescent="0.3">
      <c r="L68" s="258"/>
      <c r="M68" s="258"/>
      <c r="N68" s="258"/>
      <c r="P68" s="258"/>
      <c r="Q68" s="258"/>
      <c r="R68" s="258"/>
    </row>
    <row r="69" spans="12:18" x14ac:dyDescent="0.3">
      <c r="L69" s="258"/>
      <c r="M69" s="258"/>
      <c r="N69" s="258"/>
      <c r="P69" s="258"/>
      <c r="Q69" s="258"/>
      <c r="R69" s="258"/>
    </row>
    <row r="70" spans="12:18" x14ac:dyDescent="0.3">
      <c r="L70" s="258"/>
      <c r="M70" s="258"/>
      <c r="N70" s="258"/>
      <c r="P70" s="258"/>
      <c r="Q70" s="258"/>
      <c r="R70" s="258"/>
    </row>
    <row r="71" spans="12:18" x14ac:dyDescent="0.3">
      <c r="L71" s="258"/>
      <c r="M71" s="258"/>
      <c r="N71" s="258"/>
      <c r="P71" s="258"/>
      <c r="Q71" s="258"/>
      <c r="R71" s="258"/>
    </row>
  </sheetData>
  <sheetProtection algorithmName="SHA-512" hashValue="lZ8c5cwQgi94vfYnPE9Ul8Mgtgo73azQCHbj+oMEYvyNNDINlTdDOq1jpIoGTW0tKblsO9wK0xompMm4DeTfRw==" saltValue="u5B0U9BesEaHGplRVOhThg==" spinCount="100000" sheet="1" objects="1" scenarios="1" formatCells="0" formatColumns="0" formatRow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409F5657E2924693047F1F5B650E37" ma:contentTypeVersion="19" ma:contentTypeDescription="Opprett et nytt dokument." ma:contentTypeScope="" ma:versionID="bb4083fb7e3ed11ab35b4d64527174df">
  <xsd:schema xmlns:xsd="http://www.w3.org/2001/XMLSchema" xmlns:xs="http://www.w3.org/2001/XMLSchema" xmlns:p="http://schemas.microsoft.com/office/2006/metadata/properties" xmlns:ns2="ffe7fb07-1741-4447-a928-ed47623822bd" xmlns:ns3="885b8f9b-797e-43cf-a0a2-5335160d8f60" targetNamespace="http://schemas.microsoft.com/office/2006/metadata/properties" ma:root="true" ma:fieldsID="df0278eff4fcfb16907becc6bdde3c42" ns2:_="" ns3:_="">
    <xsd:import namespace="ffe7fb07-1741-4447-a928-ed47623822bd"/>
    <xsd:import namespace="885b8f9b-797e-43cf-a0a2-5335160d8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7fb07-1741-4447-a928-ed4762382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4a9cb451-a5cc-4161-8184-4f4f334f6a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b8f9b-797e-43cf-a0a2-5335160d8f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9857ce-2d9d-4b82-8e05-3a7ec64c0aff}" ma:internalName="TaxCatchAll" ma:showField="CatchAllData" ma:web="885b8f9b-797e-43cf-a0a2-5335160d8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5b8f9b-797e-43cf-a0a2-5335160d8f60" xsi:nil="true"/>
    <lcf76f155ced4ddcb4097134ff3c332f xmlns="ffe7fb07-1741-4447-a928-ed47623822bd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0799A41-926A-4572-84EB-9B3EFF483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e7fb07-1741-4447-a928-ed47623822bd"/>
    <ds:schemaRef ds:uri="885b8f9b-797e-43cf-a0a2-5335160d8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A88200-2F39-49F8-B182-D2FB3F98B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279D91-2212-47B1-8EE5-9F69862C12BF}">
  <ds:schemaRefs>
    <ds:schemaRef ds:uri="http://schemas.openxmlformats.org/package/2006/metadata/core-properties"/>
    <ds:schemaRef ds:uri="http://purl.org/dc/terms/"/>
    <ds:schemaRef ds:uri="885b8f9b-797e-43cf-a0a2-5335160d8f60"/>
    <ds:schemaRef ds:uri="http://schemas.microsoft.com/office/2006/documentManagement/types"/>
    <ds:schemaRef ds:uri="http://schemas.microsoft.com/office/2006/metadata/properties"/>
    <ds:schemaRef ds:uri="http://purl.org/dc/elements/1.1/"/>
    <ds:schemaRef ds:uri="ffe7fb07-1741-4447-a928-ed47623822b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FD9ECA1-BA06-47C4-A716-EFA5832A5A8F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VERDIER TIL ERS (skjules)</vt:lpstr>
      <vt:lpstr>LES MEG</vt:lpstr>
      <vt:lpstr>(1) Detaljerte budsjetter</vt:lpstr>
      <vt:lpstr>(2) Forutsetninger prosjekt</vt:lpstr>
      <vt:lpstr>Kontrolltabeller</vt:lpstr>
      <vt:lpstr>(3) Støtteberegning og NNV</vt:lpstr>
      <vt:lpstr>(4) Finansieringsplan</vt:lpstr>
      <vt:lpstr>(5) Energiforbruk</vt:lpstr>
      <vt:lpstr>(6) Fremtidig konkurransekraft</vt:lpstr>
      <vt:lpstr>Sensitivitet</vt:lpstr>
      <vt:lpstr>Lister (skjules)</vt:lpstr>
      <vt:lpstr>Forutsetninger ENOVA (skjules)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K. Berre</dc:creator>
  <cp:keywords/>
  <dc:description/>
  <cp:lastModifiedBy>Børge Noddeland</cp:lastModifiedBy>
  <cp:revision/>
  <dcterms:created xsi:type="dcterms:W3CDTF">2024-01-22T10:59:35Z</dcterms:created>
  <dcterms:modified xsi:type="dcterms:W3CDTF">2026-07-31T11:07:44Z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0x010100AE409F5657E2924693047F1F5B650E37</vt:lpwstr>
  </property>
  <property fmtid="{D5CDD505-2E9C-101B-9397-08002B2CF9AE}" pid="3" name="MediaServiceImageTags">
    <vt:lpwstr/>
  </property>
</Properties>
</file>