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enovasf.sharepoint.com/sites/VMMaritimtransport/Shared Documents/VM Batteri i nullutslippsskip/Virkemiddel/Drifte/Maler/"/>
    </mc:Choice>
  </mc:AlternateContent>
  <xr:revisionPtr revIDLastSave="0" documentId="14_{DFB286F3-AC06-4139-BB70-A2CE65D80133}" xr6:coauthVersionLast="47" xr6:coauthVersionMax="47" xr10:uidLastSave="{00000000-0000-0000-0000-000000000000}"/>
  <bookViews>
    <workbookView xWindow="28680" yWindow="-120" windowWidth="51840" windowHeight="21120" activeTab="2" xr2:uid="{00000000-000D-0000-FFFF-FFFF00000000}"/>
  </bookViews>
  <sheets>
    <sheet name="Om prosjektet" sheetId="7" r:id="rId1"/>
    <sheet name="Oppsummering" sheetId="8" r:id="rId2"/>
    <sheet name="Energiberegning" sheetId="12" r:id="rId3"/>
    <sheet name="Grafer" sheetId="13" r:id="rId4"/>
    <sheet name="Scope 1" sheetId="5" state="hidden" r:id="rId5"/>
    <sheet name="Scope 2" sheetId="9" state="hidden" r:id="rId6"/>
    <sheet name="Scope 3" sheetId="10" state="hidden" r:id="rId7"/>
    <sheet name="Lister" sheetId="4" state="hidden" r:id="rId8"/>
  </sheets>
  <externalReferences>
    <externalReference r:id="rId9"/>
  </externalReferences>
  <definedNames>
    <definedName name="spes_forbruk_mgo_ltr_kWt">[1]Driftsprofil!$C$15</definedName>
    <definedName name="spes_vekt_MGO_kg_ltr">[1]Driftsprofil!$C$16</definedName>
    <definedName name="Varighet">'Om prosjektet'!$B$7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8" i="12" l="1"/>
  <c r="M9" i="12"/>
  <c r="M10" i="12"/>
  <c r="M11" i="12"/>
  <c r="M12" i="12"/>
  <c r="M13" i="12"/>
  <c r="M14" i="12"/>
  <c r="M15" i="12"/>
  <c r="S15" i="12" s="1"/>
  <c r="M16" i="12"/>
  <c r="S16" i="12" s="1"/>
  <c r="M7" i="12"/>
  <c r="F7" i="12"/>
  <c r="O8" i="12"/>
  <c r="O9" i="12"/>
  <c r="O10" i="12"/>
  <c r="O11" i="12"/>
  <c r="O12" i="12"/>
  <c r="O13" i="12"/>
  <c r="O14" i="12"/>
  <c r="O15" i="12"/>
  <c r="R15" i="12" s="1"/>
  <c r="O16" i="12"/>
  <c r="R16" i="12" s="1"/>
  <c r="O7" i="12"/>
  <c r="F8" i="12"/>
  <c r="F9" i="12"/>
  <c r="F10" i="12"/>
  <c r="F11" i="12"/>
  <c r="F12" i="12"/>
  <c r="F13" i="12"/>
  <c r="F14" i="12"/>
  <c r="F15" i="12"/>
  <c r="H15" i="12" s="1"/>
  <c r="I15" i="12" s="1"/>
  <c r="F16" i="12"/>
  <c r="H16" i="12" s="1"/>
  <c r="I16" i="12" s="1"/>
  <c r="U15" i="12"/>
  <c r="V15" i="12"/>
  <c r="U16" i="12"/>
  <c r="V16" i="12"/>
  <c r="W16" i="12" l="1"/>
  <c r="W15" i="12"/>
  <c r="T16" i="12"/>
  <c r="T15" i="12"/>
  <c r="S12" i="12" l="1"/>
  <c r="R12" i="12"/>
  <c r="U12" i="12"/>
  <c r="V12" i="12"/>
  <c r="S13" i="12"/>
  <c r="R13" i="12"/>
  <c r="U13" i="12"/>
  <c r="V13" i="12"/>
  <c r="T13" i="12" l="1"/>
  <c r="H12" i="12"/>
  <c r="H13" i="12"/>
  <c r="T12" i="12"/>
  <c r="I13" i="12" l="1"/>
  <c r="W13" i="12"/>
  <c r="I12" i="12"/>
  <c r="W12" i="12"/>
  <c r="B17" i="12"/>
  <c r="S8" i="12"/>
  <c r="R8" i="12"/>
  <c r="U8" i="12"/>
  <c r="V8" i="12"/>
  <c r="S9" i="12"/>
  <c r="R9" i="12"/>
  <c r="U9" i="12"/>
  <c r="V9" i="12"/>
  <c r="S10" i="12"/>
  <c r="R10" i="12"/>
  <c r="U10" i="12"/>
  <c r="V10" i="12"/>
  <c r="S11" i="12"/>
  <c r="R11" i="12"/>
  <c r="U11" i="12"/>
  <c r="V11" i="12"/>
  <c r="R14" i="12"/>
  <c r="U14" i="12"/>
  <c r="V14" i="12"/>
  <c r="V7" i="12"/>
  <c r="S7" i="12"/>
  <c r="R7" i="12"/>
  <c r="T7" i="12" l="1"/>
  <c r="H14" i="12"/>
  <c r="I14" i="12" s="1"/>
  <c r="H7" i="12"/>
  <c r="I7" i="12" s="1"/>
  <c r="H8" i="12"/>
  <c r="W8" i="12" s="1"/>
  <c r="H9" i="12"/>
  <c r="H10" i="12"/>
  <c r="H11" i="12"/>
  <c r="C15" i="12"/>
  <c r="C16" i="12"/>
  <c r="C12" i="12"/>
  <c r="C13" i="12"/>
  <c r="T11" i="12"/>
  <c r="T10" i="12"/>
  <c r="T9" i="12"/>
  <c r="T8" i="12"/>
  <c r="K5" i="5"/>
  <c r="P17" i="12"/>
  <c r="K17" i="12"/>
  <c r="J17" i="12"/>
  <c r="G17" i="12"/>
  <c r="U7" i="12"/>
  <c r="E6" i="5"/>
  <c r="E7" i="5"/>
  <c r="E8" i="5"/>
  <c r="E9" i="5"/>
  <c r="E10" i="5"/>
  <c r="E11" i="5"/>
  <c r="E12" i="5"/>
  <c r="E13" i="5"/>
  <c r="E14" i="5"/>
  <c r="E15" i="5"/>
  <c r="E16" i="5"/>
  <c r="E17" i="5"/>
  <c r="E18" i="5"/>
  <c r="E19" i="5"/>
  <c r="E20" i="5"/>
  <c r="E21" i="5"/>
  <c r="E22" i="5"/>
  <c r="E23" i="5"/>
  <c r="E24" i="5"/>
  <c r="E25" i="5"/>
  <c r="E26" i="5"/>
  <c r="E27" i="5"/>
  <c r="E28" i="5"/>
  <c r="E29" i="5"/>
  <c r="E30" i="5"/>
  <c r="I6" i="5"/>
  <c r="K6" i="5"/>
  <c r="I7" i="5"/>
  <c r="K7" i="5"/>
  <c r="I8" i="5"/>
  <c r="K8" i="5"/>
  <c r="I9" i="5"/>
  <c r="K9" i="5"/>
  <c r="I10" i="5"/>
  <c r="K10" i="5"/>
  <c r="I11" i="5"/>
  <c r="K11" i="5"/>
  <c r="I12" i="5"/>
  <c r="K12" i="5"/>
  <c r="I13" i="5"/>
  <c r="K13" i="5"/>
  <c r="I14" i="5"/>
  <c r="K14" i="5"/>
  <c r="I15" i="5"/>
  <c r="K15" i="5"/>
  <c r="I16" i="5"/>
  <c r="K16" i="5"/>
  <c r="I17" i="5"/>
  <c r="K17" i="5"/>
  <c r="I18" i="5"/>
  <c r="K18" i="5"/>
  <c r="I19" i="5"/>
  <c r="K19" i="5"/>
  <c r="I20" i="5"/>
  <c r="K20" i="5"/>
  <c r="I21" i="5"/>
  <c r="K21" i="5"/>
  <c r="I22" i="5"/>
  <c r="K22" i="5"/>
  <c r="I23" i="5"/>
  <c r="K23" i="5"/>
  <c r="I24" i="5"/>
  <c r="K24" i="5"/>
  <c r="I25" i="5"/>
  <c r="K25" i="5"/>
  <c r="I26" i="5"/>
  <c r="K26" i="5"/>
  <c r="I27" i="5"/>
  <c r="K27" i="5"/>
  <c r="I28" i="5"/>
  <c r="K28" i="5"/>
  <c r="I29" i="5"/>
  <c r="K29" i="5"/>
  <c r="I30" i="5"/>
  <c r="K30" i="5"/>
  <c r="B7" i="7"/>
  <c r="K26" i="10" s="1"/>
  <c r="H5" i="9"/>
  <c r="I4" i="9"/>
  <c r="L30" i="10"/>
  <c r="J30" i="10"/>
  <c r="I30" i="10"/>
  <c r="H30" i="10"/>
  <c r="E30" i="10"/>
  <c r="J29" i="10"/>
  <c r="I29" i="10"/>
  <c r="L29" i="10" s="1"/>
  <c r="H29" i="10"/>
  <c r="E29" i="10"/>
  <c r="L28" i="10"/>
  <c r="I28" i="10"/>
  <c r="H28" i="10"/>
  <c r="J28" i="10" s="1"/>
  <c r="E28" i="10"/>
  <c r="I27" i="10"/>
  <c r="L27" i="10" s="1"/>
  <c r="H27" i="10"/>
  <c r="J27" i="10" s="1"/>
  <c r="E27" i="10"/>
  <c r="L26" i="10"/>
  <c r="J26" i="10"/>
  <c r="I26" i="10"/>
  <c r="H26" i="10"/>
  <c r="E26" i="10"/>
  <c r="J25" i="10"/>
  <c r="I25" i="10"/>
  <c r="L25" i="10" s="1"/>
  <c r="H25" i="10"/>
  <c r="E25" i="10"/>
  <c r="L24" i="10"/>
  <c r="I24" i="10"/>
  <c r="H24" i="10"/>
  <c r="J24" i="10" s="1"/>
  <c r="E24" i="10"/>
  <c r="I23" i="10"/>
  <c r="L23" i="10" s="1"/>
  <c r="H23" i="10"/>
  <c r="J23" i="10" s="1"/>
  <c r="E23" i="10"/>
  <c r="L22" i="10"/>
  <c r="J22" i="10"/>
  <c r="I22" i="10"/>
  <c r="H22" i="10"/>
  <c r="E22" i="10"/>
  <c r="J21" i="10"/>
  <c r="I21" i="10"/>
  <c r="L21" i="10" s="1"/>
  <c r="H21" i="10"/>
  <c r="E21" i="10"/>
  <c r="L20" i="10"/>
  <c r="I20" i="10"/>
  <c r="H20" i="10"/>
  <c r="J20" i="10" s="1"/>
  <c r="E20" i="10"/>
  <c r="I19" i="10"/>
  <c r="L19" i="10" s="1"/>
  <c r="H19" i="10"/>
  <c r="J19" i="10" s="1"/>
  <c r="E19" i="10"/>
  <c r="L18" i="10"/>
  <c r="I18" i="10"/>
  <c r="J18" i="10" s="1"/>
  <c r="H18" i="10"/>
  <c r="E18" i="10"/>
  <c r="J17" i="10"/>
  <c r="I17" i="10"/>
  <c r="L17" i="10" s="1"/>
  <c r="H17" i="10"/>
  <c r="E17" i="10"/>
  <c r="L16" i="10"/>
  <c r="I16" i="10"/>
  <c r="H16" i="10"/>
  <c r="J16" i="10" s="1"/>
  <c r="E16" i="10"/>
  <c r="I15" i="10"/>
  <c r="L15" i="10" s="1"/>
  <c r="H15" i="10"/>
  <c r="J15" i="10" s="1"/>
  <c r="E15" i="10"/>
  <c r="L14" i="10"/>
  <c r="I14" i="10"/>
  <c r="H14" i="10"/>
  <c r="J14" i="10" s="1"/>
  <c r="E14" i="10"/>
  <c r="J13" i="10"/>
  <c r="I13" i="10"/>
  <c r="L13" i="10" s="1"/>
  <c r="H13" i="10"/>
  <c r="E13" i="10"/>
  <c r="L12" i="10"/>
  <c r="I12" i="10"/>
  <c r="H12" i="10"/>
  <c r="J12" i="10" s="1"/>
  <c r="E12" i="10"/>
  <c r="I11" i="10"/>
  <c r="L11" i="10" s="1"/>
  <c r="H11" i="10"/>
  <c r="J11" i="10" s="1"/>
  <c r="E11" i="10"/>
  <c r="L10" i="10"/>
  <c r="I10" i="10"/>
  <c r="H10" i="10"/>
  <c r="J10" i="10" s="1"/>
  <c r="E10" i="10"/>
  <c r="J9" i="10"/>
  <c r="I9" i="10"/>
  <c r="L9" i="10" s="1"/>
  <c r="H9" i="10"/>
  <c r="E9" i="10"/>
  <c r="L8" i="10"/>
  <c r="I8" i="10"/>
  <c r="H8" i="10"/>
  <c r="J8" i="10" s="1"/>
  <c r="E8" i="10"/>
  <c r="I7" i="10"/>
  <c r="L7" i="10" s="1"/>
  <c r="H7" i="10"/>
  <c r="J7" i="10" s="1"/>
  <c r="E7" i="10"/>
  <c r="L6" i="10"/>
  <c r="I6" i="10"/>
  <c r="H6" i="10"/>
  <c r="J6" i="10" s="1"/>
  <c r="E6" i="10"/>
  <c r="J5" i="10"/>
  <c r="I5" i="10"/>
  <c r="L5" i="10" s="1"/>
  <c r="H5" i="10"/>
  <c r="E5" i="10"/>
  <c r="H4" i="10"/>
  <c r="I4" i="10"/>
  <c r="E4" i="10"/>
  <c r="H4" i="9"/>
  <c r="I5" i="9"/>
  <c r="L5" i="9" s="1"/>
  <c r="H6" i="9"/>
  <c r="I6" i="9"/>
  <c r="J6" i="9" s="1"/>
  <c r="L6" i="9"/>
  <c r="H7" i="9"/>
  <c r="J7" i="9" s="1"/>
  <c r="I7" i="9"/>
  <c r="L7" i="9"/>
  <c r="H8" i="9"/>
  <c r="I8" i="9"/>
  <c r="L8" i="9" s="1"/>
  <c r="J8" i="9"/>
  <c r="H9" i="9"/>
  <c r="I9" i="9"/>
  <c r="J9" i="9"/>
  <c r="L9" i="9"/>
  <c r="H10" i="9"/>
  <c r="J10" i="9" s="1"/>
  <c r="I10" i="9"/>
  <c r="L10" i="9" s="1"/>
  <c r="H11" i="9"/>
  <c r="J11" i="9" s="1"/>
  <c r="I11" i="9"/>
  <c r="L11" i="9"/>
  <c r="H12" i="9"/>
  <c r="I12" i="9"/>
  <c r="J12" i="9" s="1"/>
  <c r="L12" i="9"/>
  <c r="H13" i="9"/>
  <c r="I13" i="9"/>
  <c r="L13" i="9" s="1"/>
  <c r="J13" i="9"/>
  <c r="H14" i="9"/>
  <c r="I14" i="9"/>
  <c r="J14" i="9"/>
  <c r="L14" i="9"/>
  <c r="H15" i="9"/>
  <c r="J15" i="9" s="1"/>
  <c r="I15" i="9"/>
  <c r="L15" i="9"/>
  <c r="H16" i="9"/>
  <c r="I16" i="9"/>
  <c r="L16" i="9" s="1"/>
  <c r="J16" i="9"/>
  <c r="H17" i="9"/>
  <c r="I17" i="9"/>
  <c r="J17" i="9"/>
  <c r="L17" i="9"/>
  <c r="H18" i="9"/>
  <c r="J18" i="9" s="1"/>
  <c r="I18" i="9"/>
  <c r="L18" i="9" s="1"/>
  <c r="H19" i="9"/>
  <c r="J19" i="9" s="1"/>
  <c r="I19" i="9"/>
  <c r="L19" i="9"/>
  <c r="H20" i="9"/>
  <c r="I20" i="9"/>
  <c r="J20" i="9" s="1"/>
  <c r="L20" i="9"/>
  <c r="H21" i="9"/>
  <c r="I21" i="9"/>
  <c r="L21" i="9" s="1"/>
  <c r="J21" i="9"/>
  <c r="H22" i="9"/>
  <c r="I22" i="9"/>
  <c r="J22" i="9"/>
  <c r="L22" i="9"/>
  <c r="H23" i="9"/>
  <c r="J23" i="9" s="1"/>
  <c r="I23" i="9"/>
  <c r="L23" i="9"/>
  <c r="H24" i="9"/>
  <c r="I24" i="9"/>
  <c r="L24" i="9" s="1"/>
  <c r="J24" i="9"/>
  <c r="H25" i="9"/>
  <c r="I25" i="9"/>
  <c r="J25" i="9"/>
  <c r="L25" i="9"/>
  <c r="H26" i="9"/>
  <c r="J26" i="9" s="1"/>
  <c r="I26" i="9"/>
  <c r="L26" i="9" s="1"/>
  <c r="H27" i="9"/>
  <c r="J27" i="9" s="1"/>
  <c r="I27" i="9"/>
  <c r="L27" i="9"/>
  <c r="H28" i="9"/>
  <c r="I28" i="9"/>
  <c r="J28" i="9" s="1"/>
  <c r="L28" i="9"/>
  <c r="H29" i="9"/>
  <c r="I29" i="9"/>
  <c r="L29" i="9" s="1"/>
  <c r="J29" i="9"/>
  <c r="H30" i="9"/>
  <c r="I30" i="9"/>
  <c r="J30" i="9"/>
  <c r="L30" i="9"/>
  <c r="E5" i="9"/>
  <c r="E6" i="9"/>
  <c r="E7" i="9"/>
  <c r="E8" i="9"/>
  <c r="E9" i="9"/>
  <c r="E10" i="9"/>
  <c r="E11" i="9"/>
  <c r="E12" i="9"/>
  <c r="E13" i="9"/>
  <c r="E14" i="9"/>
  <c r="E15" i="9"/>
  <c r="E16" i="9"/>
  <c r="E17" i="9"/>
  <c r="E18" i="9"/>
  <c r="E19" i="9"/>
  <c r="E20" i="9"/>
  <c r="E21" i="9"/>
  <c r="E22" i="9"/>
  <c r="E23" i="9"/>
  <c r="E24" i="9"/>
  <c r="E25" i="9"/>
  <c r="E26" i="9"/>
  <c r="E27" i="9"/>
  <c r="E28" i="9"/>
  <c r="E29" i="9"/>
  <c r="E30" i="9"/>
  <c r="E4" i="9"/>
  <c r="C30" i="12" l="1"/>
  <c r="C42" i="12"/>
  <c r="J7" i="5"/>
  <c r="I11" i="12"/>
  <c r="W11" i="12"/>
  <c r="I10" i="12"/>
  <c r="W10" i="12"/>
  <c r="I9" i="12"/>
  <c r="W9" i="12"/>
  <c r="W7" i="12"/>
  <c r="I8" i="12"/>
  <c r="J13" i="5"/>
  <c r="C8" i="12"/>
  <c r="C10" i="12"/>
  <c r="C14" i="12"/>
  <c r="C9" i="12"/>
  <c r="C11" i="12"/>
  <c r="C7" i="12"/>
  <c r="H17" i="12"/>
  <c r="U17" i="12"/>
  <c r="J20" i="5"/>
  <c r="J30" i="5"/>
  <c r="J26" i="5"/>
  <c r="J16" i="5"/>
  <c r="J15" i="5"/>
  <c r="J25" i="5"/>
  <c r="J18" i="5"/>
  <c r="J11" i="5"/>
  <c r="J28" i="5"/>
  <c r="J21" i="5"/>
  <c r="J14" i="5"/>
  <c r="J27" i="5"/>
  <c r="J24" i="5"/>
  <c r="J17" i="5"/>
  <c r="J10" i="5"/>
  <c r="J6" i="5"/>
  <c r="J23" i="5"/>
  <c r="J9" i="5"/>
  <c r="J29" i="5"/>
  <c r="J19" i="5"/>
  <c r="J22" i="5"/>
  <c r="J12" i="5"/>
  <c r="J8" i="5"/>
  <c r="R17" i="12"/>
  <c r="K8" i="10"/>
  <c r="K10" i="10"/>
  <c r="J5" i="9"/>
  <c r="K8" i="9"/>
  <c r="K6" i="9"/>
  <c r="K22" i="10"/>
  <c r="K6" i="10"/>
  <c r="K11" i="9"/>
  <c r="K18" i="9"/>
  <c r="K25" i="9"/>
  <c r="K13" i="9"/>
  <c r="K28" i="9"/>
  <c r="K30" i="10"/>
  <c r="K23" i="10"/>
  <c r="K27" i="10"/>
  <c r="K29" i="10"/>
  <c r="K24" i="10"/>
  <c r="K30" i="9"/>
  <c r="K23" i="9"/>
  <c r="K5" i="9"/>
  <c r="K19" i="10"/>
  <c r="K20" i="9"/>
  <c r="K17" i="9"/>
  <c r="K10" i="9"/>
  <c r="K15" i="10"/>
  <c r="K21" i="10"/>
  <c r="K22" i="9"/>
  <c r="K15" i="9"/>
  <c r="K11" i="10"/>
  <c r="K17" i="10"/>
  <c r="K25" i="10"/>
  <c r="K29" i="9"/>
  <c r="K27" i="9"/>
  <c r="K24" i="9"/>
  <c r="K12" i="9"/>
  <c r="K9" i="9"/>
  <c r="K7" i="10"/>
  <c r="K13" i="10"/>
  <c r="K20" i="10"/>
  <c r="K14" i="9"/>
  <c r="K7" i="9"/>
  <c r="K9" i="10"/>
  <c r="K16" i="10"/>
  <c r="K26" i="9"/>
  <c r="K21" i="9"/>
  <c r="K19" i="9"/>
  <c r="K16" i="9"/>
  <c r="K5" i="10"/>
  <c r="K12" i="10"/>
  <c r="K14" i="10"/>
  <c r="K18" i="10"/>
  <c r="K28" i="10"/>
  <c r="J4" i="10"/>
  <c r="L4" i="10" s="1"/>
  <c r="J4" i="9"/>
  <c r="C4" i="8" l="1"/>
  <c r="C34" i="12"/>
  <c r="V17" i="12" s="1"/>
  <c r="C17" i="12"/>
  <c r="C32" i="12"/>
  <c r="I5" i="5" s="1"/>
  <c r="J5" i="5" s="1"/>
  <c r="I17" i="12"/>
  <c r="K4" i="10"/>
  <c r="L4" i="9"/>
  <c r="K4" i="9"/>
  <c r="B34" i="12" l="1"/>
  <c r="C50" i="12" s="1"/>
  <c r="C51" i="12" s="1"/>
  <c r="E4" i="5"/>
  <c r="C5" i="8"/>
  <c r="I4" i="5"/>
  <c r="D32" i="12"/>
  <c r="E5" i="5"/>
  <c r="J4" i="5" l="1"/>
  <c r="K4" i="5"/>
  <c r="S14" i="12"/>
  <c r="T14" i="12" s="1"/>
  <c r="T17" i="12" s="1"/>
  <c r="C37" i="12" s="1"/>
  <c r="S17" i="12" l="1"/>
  <c r="W14" i="12"/>
  <c r="W17" i="12" s="1"/>
  <c r="B32" i="12"/>
  <c r="B30" i="12"/>
  <c r="C31" i="12" l="1"/>
  <c r="D31" i="12" s="1"/>
  <c r="C41" i="12"/>
  <c r="B31" i="12"/>
  <c r="B33" i="12" s="1"/>
  <c r="C44" i="12"/>
  <c r="B4" i="8"/>
  <c r="B5" i="8" s="1"/>
  <c r="C39" i="12"/>
  <c r="X12" i="12"/>
  <c r="X7" i="12"/>
  <c r="X13" i="12"/>
  <c r="X14" i="12"/>
  <c r="X8" i="12"/>
  <c r="X15" i="12"/>
  <c r="X11" i="12"/>
  <c r="X16" i="12"/>
  <c r="X10" i="12"/>
  <c r="X9" i="12"/>
  <c r="C33" i="12"/>
  <c r="D4" i="8" l="1"/>
  <c r="C38" i="12"/>
  <c r="C43" i="12"/>
  <c r="X17" i="12"/>
  <c r="F4" i="8" l="1"/>
  <c r="E4" i="8"/>
  <c r="E5" i="8" s="1"/>
  <c r="D5" i="8"/>
  <c r="F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tc={B895B8AA-8296-4EBA-8229-6E5D39B5B5B2}</author>
    <author>tc={D5AC9DE6-4854-429B-9422-BAEB3B2B3FBB}</author>
  </authors>
  <commentList>
    <comment ref="C1" authorId="0" shapeId="0" xr:uid="{B895B8AA-8296-4EBA-8229-6E5D39B5B5B2}">
      <text>
        <t>[Kommentartråd]
Din versjon av Excel lar deg lese denne kommentartråden. Eventuelle endringer i den vil imidlertid bli fjernet hvis filen åpnes i en nyere versjon av Excel. Finn ut mer: https://go.microsoft.com/fwlink/?linkid=870924
Kommentar:
    @Anita Fossdal Er det riktig å bruke begrepet energikilde her, alternativt: er det i så fall riktige valg under. Kjøling er jo ikke noen energikilde, heller ikke vanndamp. Varme kommer fra menge kilder etc</t>
      </text>
    </comment>
    <comment ref="D1" authorId="1" shapeId="0" xr:uid="{D5AC9DE6-4854-429B-9422-BAEB3B2B3FBB}">
      <text>
        <t>[Kommentartråd]
Din versjon av Excel lar deg lese denne kommentartråden. Eventuelle endringer i den vil imidlertid bli fjernet hvis filen åpnes i en nyere versjon av Excel. Finn ut mer: https://go.microsoft.com/fwlink/?linkid=870924
Kommentar:
    @Anita Fossdal Kan vi se for oss end-of-life behandling av selve produksjonsanlegget. Avvikling av anlegg - for eksempel vindkraft?</t>
      </text>
    </comment>
  </commentList>
</comments>
</file>

<file path=xl/sharedStrings.xml><?xml version="1.0" encoding="utf-8"?>
<sst xmlns="http://schemas.openxmlformats.org/spreadsheetml/2006/main" count="235" uniqueCount="151">
  <si>
    <t>kWh</t>
  </si>
  <si>
    <t>Scope 1</t>
  </si>
  <si>
    <t>Enhet</t>
  </si>
  <si>
    <t>Akkumulert over prosjektets levetid</t>
  </si>
  <si>
    <t>Ammoniakk</t>
  </si>
  <si>
    <t>Bensin</t>
  </si>
  <si>
    <t>Biodiesel</t>
  </si>
  <si>
    <t>Biogass</t>
  </si>
  <si>
    <t>Diesel</t>
  </si>
  <si>
    <t>Diesel, landtransport</t>
  </si>
  <si>
    <t>Elektrisitet</t>
  </si>
  <si>
    <t>Fyringsolje</t>
  </si>
  <si>
    <t>Fyringsparafin</t>
  </si>
  <si>
    <t>Hydrogengass</t>
  </si>
  <si>
    <t>Jetparafin</t>
  </si>
  <si>
    <t>Koks</t>
  </si>
  <si>
    <t>Kull</t>
  </si>
  <si>
    <t>LPG</t>
  </si>
  <si>
    <t>Metanol</t>
  </si>
  <si>
    <t>MGO</t>
  </si>
  <si>
    <t>Naturgass (offshore)</t>
  </si>
  <si>
    <t>Naturgass (salgsgass)</t>
  </si>
  <si>
    <t>Petrolkoks</t>
  </si>
  <si>
    <t>Trebriketter</t>
  </si>
  <si>
    <t>Trepellets</t>
  </si>
  <si>
    <t>Ved- og treavfall</t>
  </si>
  <si>
    <t>Annet (spesifisér)</t>
  </si>
  <si>
    <t>kg</t>
  </si>
  <si>
    <t>Verdi</t>
  </si>
  <si>
    <t>Referanseverdi</t>
  </si>
  <si>
    <t>Endring</t>
  </si>
  <si>
    <t>MJ</t>
  </si>
  <si>
    <t>liter</t>
  </si>
  <si>
    <t>kg CO2e</t>
  </si>
  <si>
    <t>Startår utslippskutt</t>
  </si>
  <si>
    <t>Sluttår utslippskutt</t>
  </si>
  <si>
    <t>(velg fra liste)</t>
  </si>
  <si>
    <t xml:space="preserve">Kategori </t>
  </si>
  <si>
    <t>(handelsnavn el.l, hvis relevant)</t>
  </si>
  <si>
    <t>Nærmere beskrivelse</t>
  </si>
  <si>
    <t>(dette prosjektet)</t>
  </si>
  <si>
    <t>(referanseprosjektet)</t>
  </si>
  <si>
    <t>Utslipp referanseprosjektet</t>
  </si>
  <si>
    <t xml:space="preserve">Utslipp prosjektet </t>
  </si>
  <si>
    <t>Differanse</t>
  </si>
  <si>
    <t>Benytt Enovas omregningskalkulator</t>
  </si>
  <si>
    <t>Differanse relativ</t>
  </si>
  <si>
    <t>(%)</t>
  </si>
  <si>
    <t>SUM</t>
  </si>
  <si>
    <t>Antall år med utslippskutt</t>
  </si>
  <si>
    <t>SCOPE 1</t>
  </si>
  <si>
    <t>SCOPE 2</t>
  </si>
  <si>
    <t>Energibærer SCOPE 1</t>
  </si>
  <si>
    <t>Elektrisitet fra nett</t>
  </si>
  <si>
    <t>Elektrisitet, ny fornybar</t>
  </si>
  <si>
    <t>Varme</t>
  </si>
  <si>
    <t>Kjøling</t>
  </si>
  <si>
    <t>Vanndamp</t>
  </si>
  <si>
    <t>(kilde, evt. annet)</t>
  </si>
  <si>
    <t>Konverteringsfaktor</t>
  </si>
  <si>
    <t>TOTALT</t>
  </si>
  <si>
    <t>SCOPE 3</t>
  </si>
  <si>
    <t>Energikilde SCOPE 2</t>
  </si>
  <si>
    <t>Aktivitet SCOPE 3</t>
  </si>
  <si>
    <t>Henvis til kilde!</t>
  </si>
  <si>
    <t>(kg CO2e / benyttet enhet)</t>
  </si>
  <si>
    <t>(kg CO2e/år)</t>
  </si>
  <si>
    <t>(kg CO2e)</t>
  </si>
  <si>
    <t>Energi/drivstoff ikke dekket av Scope 1 og 2</t>
  </si>
  <si>
    <t>Avfall generert i aktiviteten</t>
  </si>
  <si>
    <t>Prosessering av brukte produkter</t>
  </si>
  <si>
    <t>Bruk av solgte produkter</t>
  </si>
  <si>
    <t>End-of-life-behandling av solgte produkter</t>
  </si>
  <si>
    <t>Innkjøpte varer og tjenester</t>
  </si>
  <si>
    <t>Kilder, dokumentasjon, benchmarks, etc.</t>
  </si>
  <si>
    <t>Selskapsnavn</t>
  </si>
  <si>
    <t>Prosjekttittel</t>
  </si>
  <si>
    <t>Redusert transportomfang</t>
  </si>
  <si>
    <t>OPPSUMMERING</t>
  </si>
  <si>
    <t>Absolutte unngåtte utslipp</t>
  </si>
  <si>
    <t>Relative unngåtte utslipp</t>
  </si>
  <si>
    <t>Driftsprofil</t>
  </si>
  <si>
    <t>Referansefartøyet</t>
  </si>
  <si>
    <t>Omsøkt fartøy (med batteri)</t>
  </si>
  <si>
    <t>Modus</t>
  </si>
  <si>
    <t>Timer pr. år</t>
  </si>
  <si>
    <t>% per år</t>
  </si>
  <si>
    <t>Samlet effektbehov</t>
  </si>
  <si>
    <t>Spesifikt  forbruk</t>
  </si>
  <si>
    <t>Virkningsgrad fossilt</t>
  </si>
  <si>
    <t>Forbuk fra landstrøm</t>
  </si>
  <si>
    <t>Fossilt drivstofforbruk</t>
  </si>
  <si>
    <t>Totalt energiforbruk</t>
  </si>
  <si>
    <t>Effektbehov uten e.tiltak</t>
  </si>
  <si>
    <t xml:space="preserve">Effektbehov med e. tiltak </t>
  </si>
  <si>
    <t>Spesifikt  forbruk, fossilt</t>
  </si>
  <si>
    <t>Spesifikt  forbruk, alt. drivstoff</t>
  </si>
  <si>
    <t>Virkningsgrad alt. drivstoff.</t>
  </si>
  <si>
    <t>Andel alt. drivstoff</t>
  </si>
  <si>
    <t>Alt. Drivstofforbruk</t>
  </si>
  <si>
    <t>Effektivisering pr. modus</t>
  </si>
  <si>
    <t>[timer]</t>
  </si>
  <si>
    <t>[kW]</t>
  </si>
  <si>
    <t>g/kWh</t>
  </si>
  <si>
    <t>%</t>
  </si>
  <si>
    <t>[kWh]</t>
  </si>
  <si>
    <t>Totalt</t>
  </si>
  <si>
    <t>Konverteringsfaktorer</t>
  </si>
  <si>
    <t xml:space="preserve">L/kWh </t>
  </si>
  <si>
    <t>CO2/kWh</t>
  </si>
  <si>
    <t>Alternativt drivstoff</t>
  </si>
  <si>
    <t>Energimix omsøkt fartøy</t>
  </si>
  <si>
    <t>Beskrivelse</t>
  </si>
  <si>
    <t>Andel</t>
  </si>
  <si>
    <t>kWh/år</t>
  </si>
  <si>
    <t>L/år</t>
  </si>
  <si>
    <t>Andel lading</t>
  </si>
  <si>
    <t>Andel fossilt</t>
  </si>
  <si>
    <t>Energieffektivisering</t>
  </si>
  <si>
    <t>Reduksjon</t>
  </si>
  <si>
    <t>Konvertering</t>
  </si>
  <si>
    <t>Energiresultat</t>
  </si>
  <si>
    <t>-</t>
  </si>
  <si>
    <t>Klimaresultat</t>
  </si>
  <si>
    <t>Batteristørrelse, omsøkt</t>
  </si>
  <si>
    <t>Modus 3</t>
  </si>
  <si>
    <t>Modus 4</t>
  </si>
  <si>
    <t>Modus 5</t>
  </si>
  <si>
    <t>Modus 6</t>
  </si>
  <si>
    <t>Modus 7</t>
  </si>
  <si>
    <t>Fossilt, omsøkt</t>
  </si>
  <si>
    <t>Fossilt, referanse</t>
  </si>
  <si>
    <t>Brennverdi (LHV) [MJ/kg]</t>
  </si>
  <si>
    <t>Forbruk fra lading/landstrøm</t>
  </si>
  <si>
    <t>Batterstørrelse, justert for rangering</t>
  </si>
  <si>
    <t>Omsøkt støttebeløp</t>
  </si>
  <si>
    <t>Rangeringsbrøk</t>
  </si>
  <si>
    <t xml:space="preserve">kgCO2e </t>
  </si>
  <si>
    <t>NOK</t>
  </si>
  <si>
    <t>NOK/kWh</t>
  </si>
  <si>
    <t>Modus 8</t>
  </si>
  <si>
    <t>Modus 9</t>
  </si>
  <si>
    <t>Hybridiseringsresultat (total reduksjon fossilt)</t>
  </si>
  <si>
    <t>Modus 10</t>
  </si>
  <si>
    <t>Modus 1 (f.eks. kailigge)</t>
  </si>
  <si>
    <t>Modus 2 (f.eks. transit)</t>
  </si>
  <si>
    <t>Redusert forbruk, fossilt</t>
  </si>
  <si>
    <t>Økt landstrømforbruk</t>
  </si>
  <si>
    <t xml:space="preserve">Besparelse fossilt </t>
  </si>
  <si>
    <t>VERSJON 1.25</t>
  </si>
  <si>
    <t>VERSJON 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</si>
</sst>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Red]\-* #,##0_-;_-* &quot;-&quot;??_-;_-@_-"/>
    <numFmt numFmtId="165" formatCode="_-* #,##0_-;\-* #,##0_-;_-* &quot;-&quot;??_-;_-@_-"/>
  </numFmts>
  <fonts count="23" x14ac:knownFonts="1">
    <font>
      <sz val="11"/>
      <color theme="1"/>
      <name val="Tw Cen MT"/>
      <family val="2"/>
      <scheme val="minor"/>
    </font>
    <font>
      <b/>
      <sz val="11"/>
      <color theme="1"/>
      <name val="Tw Cen MT"/>
      <family val="2"/>
      <scheme val="minor"/>
    </font>
    <font>
      <sz val="11"/>
      <color theme="1"/>
      <name val="Tw Cen MT"/>
      <family val="2"/>
      <scheme val="minor"/>
    </font>
    <font>
      <i/>
      <sz val="11"/>
      <color rgb="FF7F7F7F"/>
      <name val="Tw Cen MT"/>
      <family val="2"/>
      <scheme val="minor"/>
    </font>
    <font>
      <u/>
      <sz val="11"/>
      <color theme="10"/>
      <name val="Tw Cen MT"/>
      <family val="2"/>
      <scheme val="minor"/>
    </font>
    <font>
      <sz val="10"/>
      <color rgb="FF000000"/>
      <name val="Tw Cen MT"/>
      <family val="2"/>
      <scheme val="minor"/>
    </font>
    <font>
      <sz val="12"/>
      <color theme="1"/>
      <name val="Tw Cen MT"/>
      <family val="2"/>
      <scheme val="minor"/>
    </font>
    <font>
      <u/>
      <sz val="10"/>
      <color theme="10"/>
      <name val="Tw Cen MT"/>
      <family val="2"/>
      <scheme val="minor"/>
    </font>
    <font>
      <sz val="11"/>
      <name val="Tw Cen MT"/>
      <family val="2"/>
      <scheme val="major"/>
    </font>
    <font>
      <b/>
      <i/>
      <sz val="11"/>
      <name val="Tw Cen MT"/>
      <family val="2"/>
      <scheme val="major"/>
    </font>
    <font>
      <sz val="9"/>
      <name val="Tw Cen MT"/>
      <family val="2"/>
      <scheme val="major"/>
    </font>
    <font>
      <b/>
      <u/>
      <sz val="11"/>
      <color rgb="FF00B0F0"/>
      <name val="Tw Cen MT"/>
      <family val="2"/>
      <scheme val="minor"/>
    </font>
    <font>
      <i/>
      <sz val="11"/>
      <name val="Tw Cen MT"/>
      <family val="2"/>
      <scheme val="major"/>
    </font>
    <font>
      <b/>
      <sz val="14"/>
      <name val="Tw Cen MT"/>
      <family val="2"/>
      <scheme val="major"/>
    </font>
    <font>
      <i/>
      <sz val="11"/>
      <color theme="1"/>
      <name val="Tw Cen MT"/>
      <family val="2"/>
      <scheme val="minor"/>
    </font>
    <font>
      <b/>
      <i/>
      <sz val="11"/>
      <color theme="1"/>
      <name val="Tw Cen MT"/>
      <family val="2"/>
      <scheme val="minor"/>
    </font>
    <font>
      <sz val="11"/>
      <name val="Tw Cen MT"/>
      <family val="2"/>
      <scheme val="minor"/>
    </font>
    <font>
      <b/>
      <sz val="11"/>
      <color rgb="FF0070C0"/>
      <name val="Tw Cen MT"/>
      <family val="2"/>
      <scheme val="major"/>
    </font>
    <font>
      <sz val="12"/>
      <name val="Tw Cen MT"/>
      <family val="2"/>
      <scheme val="minor"/>
    </font>
    <font>
      <sz val="9"/>
      <color rgb="FF000000"/>
      <name val="Verdana"/>
      <family val="2"/>
    </font>
    <font>
      <b/>
      <sz val="11"/>
      <name val="Tw Cen MT"/>
      <family val="2"/>
      <scheme val="major"/>
    </font>
    <font>
      <sz val="8"/>
      <name val="Tw Cen MT"/>
      <family val="2"/>
      <scheme val="minor"/>
    </font>
    <font>
      <u/>
      <sz val="11"/>
      <color theme="4" tint="0.39997558519241921"/>
      <name val="Tw Cen MT"/>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7">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7" fillId="0" borderId="0" applyNumberFormat="0" applyFill="0" applyBorder="0" applyAlignment="0" applyProtection="0"/>
    <xf numFmtId="9" fontId="2" fillId="0" borderId="0" applyFont="0" applyFill="0" applyBorder="0" applyAlignment="0" applyProtection="0"/>
  </cellStyleXfs>
  <cellXfs count="127">
    <xf numFmtId="0" fontId="0" fillId="0" borderId="0" xfId="0"/>
    <xf numFmtId="0" fontId="1" fillId="0" borderId="0" xfId="0" applyFont="1"/>
    <xf numFmtId="0" fontId="0" fillId="2" borderId="0" xfId="0" applyFill="1"/>
    <xf numFmtId="0" fontId="13" fillId="2" borderId="0" xfId="4" applyFont="1" applyFill="1" applyAlignment="1">
      <alignment horizontal="center" vertical="top"/>
    </xf>
    <xf numFmtId="0" fontId="8" fillId="2" borderId="0" xfId="4" applyFont="1" applyFill="1" applyAlignment="1">
      <alignment horizontal="center" vertical="top"/>
    </xf>
    <xf numFmtId="3" fontId="8" fillId="2" borderId="0" xfId="4" applyNumberFormat="1" applyFont="1" applyFill="1" applyAlignment="1">
      <alignment horizontal="center" vertical="top"/>
    </xf>
    <xf numFmtId="0" fontId="8" fillId="2" borderId="0" xfId="0" applyFont="1" applyFill="1" applyAlignment="1">
      <alignment horizontal="center" vertical="top"/>
    </xf>
    <xf numFmtId="3" fontId="8" fillId="2" borderId="0" xfId="0" applyNumberFormat="1" applyFont="1" applyFill="1" applyAlignment="1">
      <alignment horizontal="center" vertical="top"/>
    </xf>
    <xf numFmtId="0" fontId="8" fillId="2" borderId="0" xfId="0" applyFont="1" applyFill="1" applyAlignment="1">
      <alignment horizontal="center"/>
    </xf>
    <xf numFmtId="0" fontId="8" fillId="2" borderId="0" xfId="0" applyFont="1" applyFill="1"/>
    <xf numFmtId="0" fontId="10" fillId="2" borderId="0" xfId="0" applyFont="1" applyFill="1"/>
    <xf numFmtId="3" fontId="11" fillId="2" borderId="0" xfId="3" applyNumberFormat="1" applyFont="1" applyFill="1" applyBorder="1" applyAlignment="1">
      <alignment vertical="top"/>
    </xf>
    <xf numFmtId="3" fontId="16" fillId="2" borderId="0" xfId="3" applyNumberFormat="1" applyFont="1" applyFill="1" applyBorder="1" applyAlignment="1">
      <alignment vertical="top"/>
    </xf>
    <xf numFmtId="0" fontId="17" fillId="2" borderId="0" xfId="4" applyFont="1" applyFill="1" applyAlignment="1">
      <alignment horizontal="center"/>
    </xf>
    <xf numFmtId="0" fontId="1" fillId="2" borderId="0" xfId="0" applyFont="1" applyFill="1"/>
    <xf numFmtId="164" fontId="15" fillId="4" borderId="3" xfId="1" applyNumberFormat="1" applyFont="1" applyFill="1" applyBorder="1" applyAlignment="1" applyProtection="1">
      <alignment horizontal="center" vertical="center"/>
    </xf>
    <xf numFmtId="0" fontId="6" fillId="3" borderId="1" xfId="0" applyFont="1" applyFill="1" applyBorder="1" applyAlignment="1" applyProtection="1">
      <alignment horizontal="left" vertical="top"/>
      <protection locked="0"/>
    </xf>
    <xf numFmtId="0" fontId="6" fillId="3" borderId="1" xfId="0" applyFont="1" applyFill="1" applyBorder="1" applyAlignment="1" applyProtection="1">
      <alignment horizontal="left"/>
      <protection locked="0"/>
    </xf>
    <xf numFmtId="0" fontId="9" fillId="5" borderId="1" xfId="0" applyFont="1" applyFill="1" applyBorder="1" applyAlignment="1">
      <alignment horizontal="center" vertical="top"/>
    </xf>
    <xf numFmtId="3" fontId="12" fillId="5" borderId="1" xfId="4" applyNumberFormat="1" applyFont="1" applyFill="1" applyBorder="1" applyAlignment="1">
      <alignment horizontal="center" vertical="top"/>
    </xf>
    <xf numFmtId="0" fontId="12" fillId="5" borderId="1" xfId="0" applyFont="1" applyFill="1" applyBorder="1" applyAlignment="1">
      <alignment horizontal="center" vertical="top"/>
    </xf>
    <xf numFmtId="3" fontId="12" fillId="5" borderId="1" xfId="0" applyNumberFormat="1" applyFont="1" applyFill="1" applyBorder="1" applyAlignment="1">
      <alignment horizontal="center" vertical="top"/>
    </xf>
    <xf numFmtId="0" fontId="12" fillId="5" borderId="1" xfId="0" applyFont="1" applyFill="1" applyBorder="1" applyAlignment="1">
      <alignment horizontal="center"/>
    </xf>
    <xf numFmtId="0" fontId="12" fillId="5" borderId="1" xfId="4" applyFont="1" applyFill="1" applyBorder="1" applyAlignment="1">
      <alignment horizontal="center" vertical="top"/>
    </xf>
    <xf numFmtId="164" fontId="14" fillId="5" borderId="1" xfId="1" applyNumberFormat="1" applyFont="1" applyFill="1" applyBorder="1" applyAlignment="1" applyProtection="1">
      <alignment horizontal="center" vertical="center"/>
    </xf>
    <xf numFmtId="0" fontId="1" fillId="5" borderId="2" xfId="0" applyFont="1" applyFill="1" applyBorder="1" applyAlignment="1">
      <alignment horizontal="center" vertical="center"/>
    </xf>
    <xf numFmtId="164" fontId="15" fillId="5" borderId="3" xfId="1" applyNumberFormat="1" applyFont="1" applyFill="1" applyBorder="1" applyAlignment="1" applyProtection="1">
      <alignment horizontal="center" vertical="center"/>
    </xf>
    <xf numFmtId="164" fontId="15" fillId="6" borderId="3" xfId="1" applyNumberFormat="1" applyFont="1" applyFill="1" applyBorder="1" applyAlignment="1" applyProtection="1">
      <alignment horizontal="center" vertical="center"/>
    </xf>
    <xf numFmtId="0" fontId="8" fillId="5" borderId="1" xfId="4" applyFont="1" applyFill="1" applyBorder="1" applyAlignment="1">
      <alignment horizontal="center"/>
    </xf>
    <xf numFmtId="3" fontId="8" fillId="5" borderId="1" xfId="4" applyNumberFormat="1" applyFont="1" applyFill="1" applyBorder="1" applyAlignment="1">
      <alignment horizontal="center"/>
    </xf>
    <xf numFmtId="0" fontId="8" fillId="5" borderId="1" xfId="0" applyFont="1" applyFill="1" applyBorder="1" applyAlignment="1">
      <alignment horizontal="center"/>
    </xf>
    <xf numFmtId="3" fontId="8" fillId="5" borderId="1" xfId="0" applyNumberFormat="1" applyFont="1" applyFill="1" applyBorder="1" applyAlignment="1">
      <alignment horizontal="center" wrapText="1"/>
    </xf>
    <xf numFmtId="0" fontId="8" fillId="5" borderId="4" xfId="0" applyFont="1" applyFill="1" applyBorder="1"/>
    <xf numFmtId="0" fontId="10" fillId="5" borderId="1" xfId="4" applyFont="1" applyFill="1" applyBorder="1" applyAlignment="1">
      <alignment horizontal="center" vertical="top"/>
    </xf>
    <xf numFmtId="3" fontId="10" fillId="5" borderId="1" xfId="4" applyNumberFormat="1" applyFont="1" applyFill="1" applyBorder="1" applyAlignment="1">
      <alignment horizontal="center" vertical="top"/>
    </xf>
    <xf numFmtId="3" fontId="10" fillId="5" borderId="1" xfId="4" applyNumberFormat="1" applyFont="1" applyFill="1" applyBorder="1" applyAlignment="1">
      <alignment horizontal="center"/>
    </xf>
    <xf numFmtId="0" fontId="10" fillId="5" borderId="1" xfId="4" applyFont="1" applyFill="1" applyBorder="1" applyAlignment="1">
      <alignment horizontal="center"/>
    </xf>
    <xf numFmtId="0" fontId="10" fillId="5" borderId="1" xfId="0" applyFont="1" applyFill="1" applyBorder="1" applyAlignment="1">
      <alignment horizontal="center"/>
    </xf>
    <xf numFmtId="0" fontId="10" fillId="5" borderId="5" xfId="0" applyFont="1" applyFill="1" applyBorder="1"/>
    <xf numFmtId="164" fontId="0" fillId="5" borderId="1" xfId="1" applyNumberFormat="1" applyFont="1" applyFill="1" applyBorder="1" applyAlignment="1" applyProtection="1">
      <alignment horizontal="center" vertical="center"/>
    </xf>
    <xf numFmtId="0" fontId="8" fillId="5" borderId="6" xfId="0" applyFont="1" applyFill="1" applyBorder="1" applyAlignment="1">
      <alignment horizontal="center"/>
    </xf>
    <xf numFmtId="0" fontId="10" fillId="5" borderId="6" xfId="0" applyFont="1" applyFill="1" applyBorder="1" applyAlignment="1">
      <alignment horizontal="center"/>
    </xf>
    <xf numFmtId="0" fontId="8" fillId="3" borderId="1" xfId="4" applyFont="1" applyFill="1" applyBorder="1" applyAlignment="1" applyProtection="1">
      <alignment horizontal="center" vertical="top"/>
      <protection locked="0"/>
    </xf>
    <xf numFmtId="3" fontId="8" fillId="3" borderId="1" xfId="4" applyNumberFormat="1" applyFont="1" applyFill="1" applyBorder="1" applyAlignment="1" applyProtection="1">
      <alignment horizontal="center" vertical="top"/>
      <protection locked="0"/>
    </xf>
    <xf numFmtId="0" fontId="8" fillId="3" borderId="1" xfId="0" applyFont="1" applyFill="1" applyBorder="1" applyAlignment="1" applyProtection="1">
      <alignment horizontal="center" vertical="top"/>
      <protection locked="0"/>
    </xf>
    <xf numFmtId="3" fontId="8" fillId="3" borderId="1" xfId="0" applyNumberFormat="1" applyFont="1" applyFill="1" applyBorder="1" applyAlignment="1" applyProtection="1">
      <alignment horizontal="center" vertical="top"/>
      <protection locked="0"/>
    </xf>
    <xf numFmtId="0" fontId="8" fillId="3" borderId="5" xfId="0" applyFont="1" applyFill="1" applyBorder="1" applyProtection="1">
      <protection locked="0"/>
    </xf>
    <xf numFmtId="0" fontId="8" fillId="3" borderId="1" xfId="0" applyFont="1" applyFill="1" applyBorder="1" applyProtection="1">
      <protection locked="0"/>
    </xf>
    <xf numFmtId="49" fontId="18" fillId="5" borderId="1" xfId="2" applyNumberFormat="1" applyFont="1" applyFill="1" applyBorder="1" applyProtection="1"/>
    <xf numFmtId="0" fontId="6" fillId="5" borderId="1" xfId="0" applyFont="1" applyFill="1" applyBorder="1"/>
    <xf numFmtId="0" fontId="6" fillId="5" borderId="1" xfId="0" applyFont="1" applyFill="1" applyBorder="1" applyAlignment="1">
      <alignment horizontal="left"/>
    </xf>
    <xf numFmtId="0" fontId="0" fillId="5" borderId="1" xfId="1" applyNumberFormat="1" applyFont="1" applyFill="1" applyBorder="1" applyAlignment="1" applyProtection="1">
      <alignment horizontal="center" vertical="center"/>
    </xf>
    <xf numFmtId="0" fontId="0" fillId="0" borderId="11" xfId="0" applyBorder="1"/>
    <xf numFmtId="0" fontId="1" fillId="0" borderId="0" xfId="0" applyFont="1" applyAlignment="1">
      <alignment horizontal="right"/>
    </xf>
    <xf numFmtId="0" fontId="0" fillId="9" borderId="13" xfId="0" applyFill="1" applyBorder="1"/>
    <xf numFmtId="165" fontId="0" fillId="0" borderId="0" xfId="1" applyNumberFormat="1" applyFont="1" applyBorder="1"/>
    <xf numFmtId="0" fontId="0" fillId="9" borderId="5" xfId="0" applyFill="1" applyBorder="1"/>
    <xf numFmtId="0" fontId="0" fillId="9" borderId="4" xfId="0" applyFill="1" applyBorder="1"/>
    <xf numFmtId="9" fontId="0" fillId="8" borderId="1" xfId="6" applyFont="1" applyFill="1" applyBorder="1"/>
    <xf numFmtId="165" fontId="0" fillId="8" borderId="1" xfId="1" applyNumberFormat="1" applyFont="1" applyFill="1" applyBorder="1"/>
    <xf numFmtId="0" fontId="8" fillId="5" borderId="1" xfId="4" applyFont="1" applyFill="1" applyBorder="1" applyAlignment="1">
      <alignment horizontal="center" wrapText="1"/>
    </xf>
    <xf numFmtId="165" fontId="2" fillId="9" borderId="10" xfId="1" applyNumberFormat="1" applyFont="1" applyFill="1" applyBorder="1"/>
    <xf numFmtId="165" fontId="2" fillId="9" borderId="12" xfId="1" applyNumberFormat="1" applyFont="1" applyFill="1" applyBorder="1"/>
    <xf numFmtId="9" fontId="2" fillId="9" borderId="12" xfId="6" applyFont="1" applyFill="1" applyBorder="1"/>
    <xf numFmtId="165" fontId="0" fillId="9" borderId="15" xfId="0" applyNumberFormat="1" applyFill="1" applyBorder="1"/>
    <xf numFmtId="0" fontId="1" fillId="5" borderId="1" xfId="0" applyFont="1" applyFill="1" applyBorder="1"/>
    <xf numFmtId="0" fontId="1" fillId="9" borderId="9" xfId="0" applyFont="1" applyFill="1" applyBorder="1"/>
    <xf numFmtId="0" fontId="1" fillId="9" borderId="11" xfId="0" applyFont="1" applyFill="1" applyBorder="1"/>
    <xf numFmtId="0" fontId="1" fillId="9" borderId="14" xfId="0" applyFont="1" applyFill="1" applyBorder="1"/>
    <xf numFmtId="0" fontId="1" fillId="9" borderId="5" xfId="0" applyFont="1" applyFill="1" applyBorder="1"/>
    <xf numFmtId="0" fontId="1" fillId="9" borderId="1" xfId="0" applyFont="1" applyFill="1" applyBorder="1"/>
    <xf numFmtId="0" fontId="0" fillId="8" borderId="1" xfId="1" applyNumberFormat="1" applyFont="1" applyFill="1" applyBorder="1"/>
    <xf numFmtId="0" fontId="8" fillId="5" borderId="19" xfId="4" applyFont="1" applyFill="1" applyBorder="1" applyAlignment="1">
      <alignment horizontal="center" wrapText="1"/>
    </xf>
    <xf numFmtId="0" fontId="8" fillId="5" borderId="20" xfId="4" applyFont="1" applyFill="1" applyBorder="1" applyAlignment="1">
      <alignment horizontal="center" wrapText="1"/>
    </xf>
    <xf numFmtId="9" fontId="0" fillId="8" borderId="19" xfId="6" applyFont="1" applyFill="1" applyBorder="1"/>
    <xf numFmtId="9" fontId="0" fillId="8" borderId="20" xfId="6" applyFont="1" applyFill="1" applyBorder="1"/>
    <xf numFmtId="165" fontId="0" fillId="8" borderId="20" xfId="1" applyNumberFormat="1" applyFont="1" applyFill="1" applyBorder="1"/>
    <xf numFmtId="9" fontId="0" fillId="5" borderId="21" xfId="0" applyNumberFormat="1" applyFill="1" applyBorder="1"/>
    <xf numFmtId="0" fontId="0" fillId="5" borderId="3" xfId="0" applyFill="1" applyBorder="1"/>
    <xf numFmtId="9" fontId="0" fillId="5" borderId="3" xfId="6" applyFont="1" applyFill="1" applyBorder="1"/>
    <xf numFmtId="165" fontId="0" fillId="5" borderId="3" xfId="1" applyNumberFormat="1" applyFont="1" applyFill="1" applyBorder="1"/>
    <xf numFmtId="165" fontId="0" fillId="5" borderId="22" xfId="1" applyNumberFormat="1" applyFont="1" applyFill="1" applyBorder="1"/>
    <xf numFmtId="165" fontId="0" fillId="8" borderId="20" xfId="0" applyNumberFormat="1" applyFill="1" applyBorder="1"/>
    <xf numFmtId="0" fontId="0" fillId="5" borderId="21" xfId="0" applyFill="1" applyBorder="1"/>
    <xf numFmtId="0" fontId="0" fillId="5" borderId="27" xfId="0" applyFill="1" applyBorder="1"/>
    <xf numFmtId="0" fontId="0" fillId="5" borderId="22" xfId="0" applyFill="1" applyBorder="1"/>
    <xf numFmtId="0" fontId="1" fillId="5" borderId="1" xfId="0" applyFont="1" applyFill="1" applyBorder="1" applyAlignment="1">
      <alignment wrapText="1"/>
    </xf>
    <xf numFmtId="0" fontId="0" fillId="0" borderId="26" xfId="0" applyBorder="1" applyProtection="1">
      <protection locked="0"/>
    </xf>
    <xf numFmtId="0" fontId="0" fillId="0" borderId="20" xfId="0" applyBorder="1" applyProtection="1">
      <protection locked="0"/>
    </xf>
    <xf numFmtId="0" fontId="0" fillId="0" borderId="1" xfId="0" applyBorder="1" applyProtection="1">
      <protection locked="0"/>
    </xf>
    <xf numFmtId="0" fontId="0" fillId="0" borderId="19" xfId="0" applyBorder="1" applyProtection="1">
      <protection locked="0"/>
    </xf>
    <xf numFmtId="165" fontId="0" fillId="0" borderId="1" xfId="1" applyNumberFormat="1" applyFont="1" applyFill="1" applyBorder="1" applyProtection="1">
      <protection locked="0"/>
    </xf>
    <xf numFmtId="9" fontId="0" fillId="0" borderId="1" xfId="6" applyFont="1" applyFill="1" applyBorder="1" applyProtection="1">
      <protection locked="0"/>
    </xf>
    <xf numFmtId="0" fontId="19" fillId="0" borderId="1" xfId="0" applyFont="1" applyBorder="1" applyProtection="1">
      <protection locked="0"/>
    </xf>
    <xf numFmtId="165" fontId="0" fillId="0" borderId="28" xfId="1" applyNumberFormat="1" applyFont="1" applyFill="1" applyBorder="1" applyProtection="1">
      <protection locked="0"/>
    </xf>
    <xf numFmtId="165" fontId="0" fillId="0" borderId="20" xfId="1" applyNumberFormat="1" applyFont="1" applyFill="1" applyBorder="1" applyProtection="1">
      <protection locked="0"/>
    </xf>
    <xf numFmtId="0" fontId="0" fillId="5" borderId="1" xfId="0" applyFill="1" applyBorder="1"/>
    <xf numFmtId="0" fontId="0" fillId="5" borderId="1" xfId="0" applyFill="1" applyBorder="1" applyAlignment="1">
      <alignment wrapText="1"/>
    </xf>
    <xf numFmtId="0" fontId="0" fillId="0" borderId="0" xfId="0" applyAlignment="1">
      <alignment horizontal="right"/>
    </xf>
    <xf numFmtId="165" fontId="0" fillId="0" borderId="0" xfId="0" applyNumberFormat="1" applyAlignment="1">
      <alignment horizontal="right"/>
    </xf>
    <xf numFmtId="165" fontId="0" fillId="5" borderId="1" xfId="1" applyNumberFormat="1" applyFont="1" applyFill="1" applyBorder="1" applyAlignment="1">
      <alignment wrapText="1"/>
    </xf>
    <xf numFmtId="0" fontId="1" fillId="9" borderId="11" xfId="0" applyFont="1" applyFill="1" applyBorder="1" applyAlignment="1">
      <alignment wrapText="1"/>
    </xf>
    <xf numFmtId="9" fontId="0" fillId="5" borderId="22" xfId="6" applyFont="1" applyFill="1" applyBorder="1"/>
    <xf numFmtId="0" fontId="0" fillId="5" borderId="8" xfId="0" applyFill="1" applyBorder="1" applyAlignment="1">
      <alignment wrapText="1"/>
    </xf>
    <xf numFmtId="9" fontId="0" fillId="8" borderId="5" xfId="6" applyFont="1" applyFill="1" applyBorder="1"/>
    <xf numFmtId="165" fontId="0" fillId="8" borderId="5" xfId="1" applyNumberFormat="1" applyFont="1" applyFill="1" applyBorder="1"/>
    <xf numFmtId="165" fontId="2" fillId="9" borderId="15" xfId="1" applyNumberFormat="1" applyFont="1" applyFill="1" applyBorder="1"/>
    <xf numFmtId="0" fontId="0" fillId="9" borderId="9" xfId="0" applyFill="1" applyBorder="1"/>
    <xf numFmtId="0" fontId="0" fillId="9" borderId="11" xfId="0" applyFill="1" applyBorder="1"/>
    <xf numFmtId="0" fontId="1" fillId="5" borderId="23" xfId="0" applyFont="1" applyFill="1" applyBorder="1" applyAlignment="1">
      <alignment horizontal="center"/>
    </xf>
    <xf numFmtId="0" fontId="1" fillId="5" borderId="24" xfId="0" applyFont="1" applyFill="1" applyBorder="1" applyAlignment="1">
      <alignment horizontal="center"/>
    </xf>
    <xf numFmtId="0" fontId="1" fillId="5" borderId="25" xfId="0" applyFont="1" applyFill="1" applyBorder="1" applyAlignment="1">
      <alignment horizontal="center"/>
    </xf>
    <xf numFmtId="0" fontId="8" fillId="5" borderId="6" xfId="4" applyFont="1" applyFill="1" applyBorder="1" applyAlignment="1">
      <alignment horizontal="center" wrapText="1"/>
    </xf>
    <xf numFmtId="0" fontId="8" fillId="5" borderId="8" xfId="4" applyFont="1" applyFill="1" applyBorder="1" applyAlignment="1">
      <alignment horizontal="center" wrapText="1"/>
    </xf>
    <xf numFmtId="3" fontId="22" fillId="2" borderId="7" xfId="3" applyNumberFormat="1" applyFont="1" applyFill="1" applyBorder="1" applyAlignment="1">
      <alignment horizontal="center" vertical="top"/>
    </xf>
    <xf numFmtId="3" fontId="22" fillId="2" borderId="8" xfId="3" applyNumberFormat="1" applyFont="1" applyFill="1" applyBorder="1" applyAlignment="1">
      <alignment horizontal="center" vertical="top"/>
    </xf>
    <xf numFmtId="0" fontId="20" fillId="5" borderId="6" xfId="4" applyFont="1" applyFill="1" applyBorder="1" applyAlignment="1">
      <alignment horizontal="center" wrapText="1"/>
    </xf>
    <xf numFmtId="0" fontId="20" fillId="5" borderId="7" xfId="4" applyFont="1" applyFill="1" applyBorder="1" applyAlignment="1">
      <alignment horizontal="center" wrapText="1"/>
    </xf>
    <xf numFmtId="0" fontId="20" fillId="5" borderId="8" xfId="4" applyFont="1" applyFill="1" applyBorder="1" applyAlignment="1">
      <alignment horizontal="center" wrapText="1"/>
    </xf>
    <xf numFmtId="0" fontId="20" fillId="5" borderId="1" xfId="4" applyFont="1" applyFill="1" applyBorder="1" applyAlignment="1">
      <alignment horizontal="center" wrapText="1"/>
    </xf>
    <xf numFmtId="0" fontId="1" fillId="7" borderId="16" xfId="0" applyFont="1" applyFill="1" applyBorder="1" applyAlignment="1">
      <alignment horizontal="center"/>
    </xf>
    <xf numFmtId="0" fontId="1" fillId="7" borderId="18" xfId="0" applyFont="1" applyFill="1" applyBorder="1" applyAlignment="1">
      <alignment horizontal="center"/>
    </xf>
    <xf numFmtId="0" fontId="1" fillId="10" borderId="16" xfId="0" applyFont="1" applyFill="1" applyBorder="1" applyAlignment="1">
      <alignment horizontal="center"/>
    </xf>
    <xf numFmtId="0" fontId="1" fillId="10" borderId="17" xfId="0" applyFont="1" applyFill="1" applyBorder="1" applyAlignment="1">
      <alignment horizontal="center"/>
    </xf>
    <xf numFmtId="0" fontId="1" fillId="10" borderId="18" xfId="0" applyFont="1" applyFill="1" applyBorder="1" applyAlignment="1">
      <alignment horizontal="center"/>
    </xf>
    <xf numFmtId="0" fontId="8" fillId="5" borderId="29" xfId="4" applyFont="1" applyFill="1" applyBorder="1" applyAlignment="1">
      <alignment horizontal="center" wrapText="1"/>
    </xf>
    <xf numFmtId="3" fontId="11" fillId="2" borderId="0" xfId="3" applyNumberFormat="1" applyFont="1" applyFill="1" applyBorder="1" applyAlignment="1">
      <alignment horizontal="center" vertical="top"/>
    </xf>
  </cellXfs>
  <cellStyles count="7">
    <cellStyle name="Forklarende tekst" xfId="2" builtinId="53"/>
    <cellStyle name="Hyperkobling" xfId="3" builtinId="8"/>
    <cellStyle name="Hyperlink 2" xfId="5" xr:uid="{54E5B039-6E06-4803-BB9B-CE0CC1CD5866}"/>
    <cellStyle name="Komma" xfId="1" builtinId="3"/>
    <cellStyle name="Normal" xfId="0" builtinId="0"/>
    <cellStyle name="Normal 2" xfId="4" xr:uid="{86C75444-916F-4E09-A8FF-CFF6C8D0D162}"/>
    <cellStyle name="Prosent" xfId="6"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Driftsmodus, fordeling av timer pr. år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pieChart>
        <c:varyColors val="1"/>
        <c:ser>
          <c:idx val="0"/>
          <c:order val="0"/>
          <c:tx>
            <c:strRef>
              <c:f>Energiberegning!$B$5:$B$6</c:f>
              <c:strCache>
                <c:ptCount val="2"/>
                <c:pt idx="0">
                  <c:v>Timer pr. år</c:v>
                </c:pt>
                <c:pt idx="1">
                  <c:v>[timer]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51F-4EB8-A765-E0711BA6B65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51F-4EB8-A765-E0711BA6B65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51F-4EB8-A765-E0711BA6B65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51F-4EB8-A765-E0711BA6B65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B3E-4A6F-BBB1-41E3111F688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B3E-4A6F-BBB1-41E3111F688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3E-4A6F-BBB1-41E3111F688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1841-4D09-9FD6-27FDDE128D7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1841-4D09-9FD6-27FDDE128D74}"/>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18EC-4FAE-967B-F0D1383BD72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1"/>
            <c:showBubbleSize val="0"/>
            <c:showLeaderLines val="0"/>
            <c:extLst>
              <c:ext xmlns:c15="http://schemas.microsoft.com/office/drawing/2012/chart" uri="{CE6537A1-D6FC-4f65-9D91-7224C49458BB}"/>
            </c:extLst>
          </c:dLbls>
          <c:cat>
            <c:strRef>
              <c:f>Energiberegning!$A$7:$A$16</c:f>
              <c:strCache>
                <c:ptCount val="10"/>
                <c:pt idx="0">
                  <c:v>Modus 1 (f.eks. kailigge)</c:v>
                </c:pt>
                <c:pt idx="1">
                  <c:v>Modus 2 (f.eks. transit)</c:v>
                </c:pt>
                <c:pt idx="2">
                  <c:v>Modus 3</c:v>
                </c:pt>
                <c:pt idx="3">
                  <c:v>Modus 4</c:v>
                </c:pt>
                <c:pt idx="4">
                  <c:v>Modus 5</c:v>
                </c:pt>
                <c:pt idx="5">
                  <c:v>Modus 6</c:v>
                </c:pt>
                <c:pt idx="6">
                  <c:v>Modus 7</c:v>
                </c:pt>
                <c:pt idx="7">
                  <c:v>Modus 8</c:v>
                </c:pt>
                <c:pt idx="8">
                  <c:v>Modus 9</c:v>
                </c:pt>
                <c:pt idx="9">
                  <c:v>Modus 10</c:v>
                </c:pt>
              </c:strCache>
            </c:strRef>
          </c:cat>
          <c:val>
            <c:numRef>
              <c:f>Energiberegning!$B$7:$B$16</c:f>
              <c:numCache>
                <c:formatCode>General</c:formatCode>
                <c:ptCount val="10"/>
              </c:numCache>
            </c:numRef>
          </c:val>
          <c:extLst>
            <c:ext xmlns:c16="http://schemas.microsoft.com/office/drawing/2014/chart" uri="{C3380CC4-5D6E-409C-BE32-E72D297353CC}">
              <c16:uniqueId val="{00000008-251F-4EB8-A765-E0711BA6B65B}"/>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Energimix pr. driftsmodus - omsøkt fartøy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stacked"/>
        <c:varyColors val="0"/>
        <c:ser>
          <c:idx val="0"/>
          <c:order val="0"/>
          <c:tx>
            <c:strRef>
              <c:f>Energiberegning!$P$5</c:f>
              <c:strCache>
                <c:ptCount val="1"/>
                <c:pt idx="0">
                  <c:v>Forbruk fra lading/landstrøm</c:v>
                </c:pt>
              </c:strCache>
            </c:strRef>
          </c:tx>
          <c:spPr>
            <a:solidFill>
              <a:schemeClr val="accent1"/>
            </a:solidFill>
            <a:ln>
              <a:noFill/>
            </a:ln>
            <a:effectLst/>
          </c:spPr>
          <c:invertIfNegative val="0"/>
          <c:cat>
            <c:strRef>
              <c:f>Energiberegning!$A$7:$A$16</c:f>
              <c:strCache>
                <c:ptCount val="10"/>
                <c:pt idx="0">
                  <c:v>Modus 1 (f.eks. kailigge)</c:v>
                </c:pt>
                <c:pt idx="1">
                  <c:v>Modus 2 (f.eks. transit)</c:v>
                </c:pt>
                <c:pt idx="2">
                  <c:v>Modus 3</c:v>
                </c:pt>
                <c:pt idx="3">
                  <c:v>Modus 4</c:v>
                </c:pt>
                <c:pt idx="4">
                  <c:v>Modus 5</c:v>
                </c:pt>
                <c:pt idx="5">
                  <c:v>Modus 6</c:v>
                </c:pt>
                <c:pt idx="6">
                  <c:v>Modus 7</c:v>
                </c:pt>
                <c:pt idx="7">
                  <c:v>Modus 8</c:v>
                </c:pt>
                <c:pt idx="8">
                  <c:v>Modus 9</c:v>
                </c:pt>
                <c:pt idx="9">
                  <c:v>Modus 10</c:v>
                </c:pt>
              </c:strCache>
            </c:strRef>
          </c:cat>
          <c:val>
            <c:numRef>
              <c:f>Energiberegning!$P$7:$P$16</c:f>
              <c:numCache>
                <c:formatCode>_-* #\ ##0_-;\-* #\ ##0_-;_-* "-"??_-;_-@_-</c:formatCode>
                <c:ptCount val="10"/>
              </c:numCache>
            </c:numRef>
          </c:val>
          <c:extLst>
            <c:ext xmlns:c16="http://schemas.microsoft.com/office/drawing/2014/chart" uri="{C3380CC4-5D6E-409C-BE32-E72D297353CC}">
              <c16:uniqueId val="{00000000-0D96-4F6E-929B-B9B26BC2848A}"/>
            </c:ext>
          </c:extLst>
        </c:ser>
        <c:ser>
          <c:idx val="2"/>
          <c:order val="1"/>
          <c:tx>
            <c:strRef>
              <c:f>Energiberegning!$R$5</c:f>
              <c:strCache>
                <c:ptCount val="1"/>
                <c:pt idx="0">
                  <c:v>Alt. Drivstofforbruk</c:v>
                </c:pt>
              </c:strCache>
            </c:strRef>
          </c:tx>
          <c:spPr>
            <a:solidFill>
              <a:schemeClr val="accent3"/>
            </a:solidFill>
            <a:ln>
              <a:noFill/>
            </a:ln>
            <a:effectLst/>
          </c:spPr>
          <c:invertIfNegative val="0"/>
          <c:cat>
            <c:strRef>
              <c:f>Energiberegning!$A$7:$A$16</c:f>
              <c:strCache>
                <c:ptCount val="10"/>
                <c:pt idx="0">
                  <c:v>Modus 1 (f.eks. kailigge)</c:v>
                </c:pt>
                <c:pt idx="1">
                  <c:v>Modus 2 (f.eks. transit)</c:v>
                </c:pt>
                <c:pt idx="2">
                  <c:v>Modus 3</c:v>
                </c:pt>
                <c:pt idx="3">
                  <c:v>Modus 4</c:v>
                </c:pt>
                <c:pt idx="4">
                  <c:v>Modus 5</c:v>
                </c:pt>
                <c:pt idx="5">
                  <c:v>Modus 6</c:v>
                </c:pt>
                <c:pt idx="6">
                  <c:v>Modus 7</c:v>
                </c:pt>
                <c:pt idx="7">
                  <c:v>Modus 8</c:v>
                </c:pt>
                <c:pt idx="8">
                  <c:v>Modus 9</c:v>
                </c:pt>
                <c:pt idx="9">
                  <c:v>Modus 10</c:v>
                </c:pt>
              </c:strCache>
            </c:strRef>
          </c:cat>
          <c:val>
            <c:numRef>
              <c:f>Energiberegning!$R$7:$R$16</c:f>
              <c:numCache>
                <c:formatCode>_-* #\ ##0_-;\-* #\ ##0_-;_-*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0D96-4F6E-929B-B9B26BC2848A}"/>
            </c:ext>
          </c:extLst>
        </c:ser>
        <c:ser>
          <c:idx val="1"/>
          <c:order val="2"/>
          <c:tx>
            <c:strRef>
              <c:f>Energiberegning!$S$5</c:f>
              <c:strCache>
                <c:ptCount val="1"/>
                <c:pt idx="0">
                  <c:v>Fossilt drivstofforbruk</c:v>
                </c:pt>
              </c:strCache>
            </c:strRef>
          </c:tx>
          <c:spPr>
            <a:solidFill>
              <a:schemeClr val="accent2"/>
            </a:solidFill>
            <a:ln>
              <a:noFill/>
            </a:ln>
            <a:effectLst/>
          </c:spPr>
          <c:invertIfNegative val="0"/>
          <c:cat>
            <c:strRef>
              <c:f>Energiberegning!$A$7:$A$16</c:f>
              <c:strCache>
                <c:ptCount val="10"/>
                <c:pt idx="0">
                  <c:v>Modus 1 (f.eks. kailigge)</c:v>
                </c:pt>
                <c:pt idx="1">
                  <c:v>Modus 2 (f.eks. transit)</c:v>
                </c:pt>
                <c:pt idx="2">
                  <c:v>Modus 3</c:v>
                </c:pt>
                <c:pt idx="3">
                  <c:v>Modus 4</c:v>
                </c:pt>
                <c:pt idx="4">
                  <c:v>Modus 5</c:v>
                </c:pt>
                <c:pt idx="5">
                  <c:v>Modus 6</c:v>
                </c:pt>
                <c:pt idx="6">
                  <c:v>Modus 7</c:v>
                </c:pt>
                <c:pt idx="7">
                  <c:v>Modus 8</c:v>
                </c:pt>
                <c:pt idx="8">
                  <c:v>Modus 9</c:v>
                </c:pt>
                <c:pt idx="9">
                  <c:v>Modus 10</c:v>
                </c:pt>
              </c:strCache>
            </c:strRef>
          </c:cat>
          <c:val>
            <c:numRef>
              <c:f>Energiberegning!$S$7:$S$16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0D96-4F6E-929B-B9B26BC2848A}"/>
            </c:ext>
          </c:extLst>
        </c:ser>
        <c:dLbls>
          <c:showLegendKey val="0"/>
          <c:showVal val="0"/>
          <c:showCatName val="0"/>
          <c:showSerName val="0"/>
          <c:showPercent val="0"/>
          <c:showBubbleSize val="0"/>
        </c:dLbls>
        <c:gapWidth val="150"/>
        <c:overlap val="100"/>
        <c:axId val="945771872"/>
        <c:axId val="945767552"/>
      </c:barChart>
      <c:catAx>
        <c:axId val="945771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945767552"/>
        <c:crosses val="autoZero"/>
        <c:auto val="1"/>
        <c:lblAlgn val="ctr"/>
        <c:lblOffset val="100"/>
        <c:noMultiLvlLbl val="0"/>
      </c:catAx>
      <c:valAx>
        <c:axId val="945767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Energiforbruk kWh/år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_-* #\ ##0_-;\-* #\ ##0_-;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945771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Besparelse fossilt pr. modus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pieChart>
        <c:varyColors val="1"/>
        <c:ser>
          <c:idx val="1"/>
          <c:order val="0"/>
          <c:tx>
            <c:strRef>
              <c:f>Energiberegning!$W$5</c:f>
              <c:strCache>
                <c:ptCount val="1"/>
                <c:pt idx="0">
                  <c:v>Besparelse fossilt </c:v>
                </c:pt>
              </c:strCache>
            </c:strRef>
          </c:tx>
          <c:dPt>
            <c:idx val="0"/>
            <c:bubble3D val="0"/>
            <c:spPr>
              <a:solidFill>
                <a:schemeClr val="accent2"/>
              </a:solidFill>
              <a:ln w="19050">
                <a:solidFill>
                  <a:schemeClr val="lt1"/>
                </a:solidFill>
              </a:ln>
              <a:effectLst/>
            </c:spPr>
            <c:extLst>
              <c:ext xmlns:c16="http://schemas.microsoft.com/office/drawing/2014/chart" uri="{C3380CC4-5D6E-409C-BE32-E72D297353CC}">
                <c16:uniqueId val="{00000001-5048-4BBC-B980-810888100405}"/>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5048-4BBC-B980-810888100405}"/>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5048-4BBC-B980-810888100405}"/>
              </c:ext>
            </c:extLst>
          </c:dPt>
          <c:dPt>
            <c:idx val="3"/>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7-5048-4BBC-B980-810888100405}"/>
              </c:ext>
            </c:extLst>
          </c:dPt>
          <c:dPt>
            <c:idx val="4"/>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9-5048-4BBC-B980-810888100405}"/>
              </c:ext>
            </c:extLst>
          </c:dPt>
          <c:dPt>
            <c:idx val="5"/>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B-5048-4BBC-B980-810888100405}"/>
              </c:ext>
            </c:extLst>
          </c:dPt>
          <c:dPt>
            <c:idx val="6"/>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0D-5048-4BBC-B980-810888100405}"/>
              </c:ext>
            </c:extLst>
          </c:dPt>
          <c:dPt>
            <c:idx val="7"/>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0F-5048-4BBC-B980-810888100405}"/>
              </c:ext>
            </c:extLst>
          </c:dPt>
          <c:dPt>
            <c:idx val="8"/>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11-5048-4BBC-B980-810888100405}"/>
              </c:ext>
            </c:extLst>
          </c:dPt>
          <c:dPt>
            <c:idx val="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13-5048-4BBC-B980-81088810040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Energiberegning!$A$7:$A$16</c:f>
              <c:strCache>
                <c:ptCount val="10"/>
                <c:pt idx="0">
                  <c:v>Modus 1 (f.eks. kailigge)</c:v>
                </c:pt>
                <c:pt idx="1">
                  <c:v>Modus 2 (f.eks. transit)</c:v>
                </c:pt>
                <c:pt idx="2">
                  <c:v>Modus 3</c:v>
                </c:pt>
                <c:pt idx="3">
                  <c:v>Modus 4</c:v>
                </c:pt>
                <c:pt idx="4">
                  <c:v>Modus 5</c:v>
                </c:pt>
                <c:pt idx="5">
                  <c:v>Modus 6</c:v>
                </c:pt>
                <c:pt idx="6">
                  <c:v>Modus 7</c:v>
                </c:pt>
                <c:pt idx="7">
                  <c:v>Modus 8</c:v>
                </c:pt>
                <c:pt idx="8">
                  <c:v>Modus 9</c:v>
                </c:pt>
                <c:pt idx="9">
                  <c:v>Modus 10</c:v>
                </c:pt>
              </c:strCache>
            </c:strRef>
          </c:cat>
          <c:val>
            <c:numRef>
              <c:f>Energiberegning!$X$7:$X$16</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4-5048-4BBC-B980-810888100405}"/>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128410</xdr:colOff>
      <xdr:row>7</xdr:row>
      <xdr:rowOff>151694</xdr:rowOff>
    </xdr:from>
    <xdr:to>
      <xdr:col>8</xdr:col>
      <xdr:colOff>429682</xdr:colOff>
      <xdr:row>15</xdr:row>
      <xdr:rowOff>95250</xdr:rowOff>
    </xdr:to>
    <xdr:sp macro="" textlink="">
      <xdr:nvSpPr>
        <xdr:cNvPr id="3" name="TekstSylinder 1">
          <a:extLst>
            <a:ext uri="{FF2B5EF4-FFF2-40B4-BE49-F238E27FC236}">
              <a16:creationId xmlns:a16="http://schemas.microsoft.com/office/drawing/2014/main" id="{D22C9676-4471-4CE1-A234-F097CDF52BB7}"/>
            </a:ext>
          </a:extLst>
        </xdr:cNvPr>
        <xdr:cNvSpPr txBox="1"/>
      </xdr:nvSpPr>
      <xdr:spPr>
        <a:xfrm>
          <a:off x="128410" y="1513769"/>
          <a:ext cx="10388247" cy="1391356"/>
        </a:xfrm>
        <a:prstGeom prst="rect">
          <a:avLst/>
        </a:prstGeom>
        <a:solidFill>
          <a:schemeClr val="accent3">
            <a:lumMod val="20000"/>
            <a:lumOff val="80000"/>
          </a:schemeClr>
        </a:solidFill>
        <a:ln w="9525" cmpd="sng">
          <a:solidFill>
            <a:schemeClr val="tx2">
              <a:lumMod val="90000"/>
              <a:lumOff val="1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Dette regnearket</a:t>
          </a:r>
          <a:r>
            <a:rPr lang="en-US" sz="1100" b="0" i="0" baseline="0">
              <a:solidFill>
                <a:schemeClr val="dk1"/>
              </a:solidFill>
              <a:effectLst/>
              <a:latin typeface="+mn-lt"/>
              <a:ea typeface="+mn-ea"/>
              <a:cs typeface="+mn-cs"/>
            </a:rPr>
            <a:t> skal gi informasjon om den forventede klimaeffekten av prosjekter som har søkt støtte på programmet Batteri i nullutslippsskip. Dette beregnes ut i fra fartøyets oppgitte driftsprofil og energimix, som fylles inn under arket for energiberegning. Det er kun direkte utslipp (Scope 1) som skal rapporteres under dette programmet.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Det antas at all energi tilført via lading i Norge er fornybar ved utregning av klimaresultatet. Energiberegningen som gjengis her skal stemme overens med driftsprofil (årlig energiforbruk) som oppgis i Mal for lønnsomhetsberegning.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Celler</a:t>
          </a:r>
          <a:r>
            <a:rPr lang="en-US" sz="1100" baseline="0">
              <a:solidFill>
                <a:schemeClr val="dk1"/>
              </a:solidFill>
              <a:effectLst/>
              <a:latin typeface="+mn-lt"/>
              <a:ea typeface="+mn-ea"/>
              <a:cs typeface="+mn-cs"/>
            </a:rPr>
            <a:t> med farget bakgrunn </a:t>
          </a:r>
          <a:r>
            <a:rPr lang="en-US" sz="1100" u="sng" baseline="0">
              <a:solidFill>
                <a:schemeClr val="dk1"/>
              </a:solidFill>
              <a:effectLst/>
              <a:latin typeface="+mn-lt"/>
              <a:ea typeface="+mn-ea"/>
              <a:cs typeface="+mn-cs"/>
            </a:rPr>
            <a:t>skal ikke endres</a:t>
          </a:r>
          <a:r>
            <a:rPr lang="en-US" sz="1100" baseline="0">
              <a:solidFill>
                <a:schemeClr val="dk1"/>
              </a:solidFill>
              <a:effectLst/>
              <a:latin typeface="+mn-lt"/>
              <a:ea typeface="+mn-ea"/>
              <a:cs typeface="+mn-cs"/>
            </a:rPr>
            <a:t>. Verdier skal kun fylles inn i hvite/blanke celler. </a:t>
          </a:r>
        </a:p>
        <a:p>
          <a:endParaRPr lang="en-US" sz="1100" baseline="0">
            <a:solidFill>
              <a:schemeClr val="dk1"/>
            </a:solidFill>
            <a:effectLst/>
            <a:latin typeface="+mn-lt"/>
            <a:ea typeface="+mn-ea"/>
            <a:cs typeface="+mn-cs"/>
          </a:endParaRPr>
        </a:p>
        <a:p>
          <a:endParaRPr lang="en-US" sz="1100">
            <a:solidFill>
              <a:srgbClr val="FF0000"/>
            </a:solidFill>
            <a:effectLst/>
          </a:endParaRPr>
        </a:p>
        <a:p>
          <a:endParaRPr lang="en-US" sz="1100" b="0" i="0">
            <a:solidFill>
              <a:schemeClr val="dk1"/>
            </a:solidFill>
            <a:effectLst/>
            <a:latin typeface="+mn-lt"/>
            <a:ea typeface="+mn-ea"/>
            <a:cs typeface="+mn-cs"/>
          </a:endParaRPr>
        </a:p>
        <a:p>
          <a:endParaRPr lang="en-US" sz="1200" b="0" i="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20</xdr:row>
      <xdr:rowOff>66674</xdr:rowOff>
    </xdr:from>
    <xdr:to>
      <xdr:col>16</xdr:col>
      <xdr:colOff>231269</xdr:colOff>
      <xdr:row>50</xdr:row>
      <xdr:rowOff>47624</xdr:rowOff>
    </xdr:to>
    <xdr:sp macro="" textlink="">
      <xdr:nvSpPr>
        <xdr:cNvPr id="2" name="TekstSylinder 1">
          <a:extLst>
            <a:ext uri="{FF2B5EF4-FFF2-40B4-BE49-F238E27FC236}">
              <a16:creationId xmlns:a16="http://schemas.microsoft.com/office/drawing/2014/main" id="{3D7F1C62-9BE5-43F1-934B-ED9F7B24978F}"/>
            </a:ext>
          </a:extLst>
        </xdr:cNvPr>
        <xdr:cNvSpPr txBox="1"/>
      </xdr:nvSpPr>
      <xdr:spPr>
        <a:xfrm>
          <a:off x="5476875" y="3886199"/>
          <a:ext cx="10423019" cy="5419725"/>
        </a:xfrm>
        <a:prstGeom prst="rect">
          <a:avLst/>
        </a:prstGeom>
        <a:solidFill>
          <a:schemeClr val="accent3">
            <a:lumMod val="20000"/>
            <a:lumOff val="80000"/>
          </a:schemeClr>
        </a:solidFill>
        <a:ln w="9525" cmpd="sng">
          <a:solidFill>
            <a:schemeClr val="tx2">
              <a:lumMod val="90000"/>
              <a:lumOff val="1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I</a:t>
          </a:r>
          <a:r>
            <a:rPr lang="en-US" sz="1100" b="0" i="0" baseline="0">
              <a:solidFill>
                <a:schemeClr val="dk1"/>
              </a:solidFill>
              <a:effectLst/>
              <a:latin typeface="+mn-lt"/>
              <a:ea typeface="+mn-ea"/>
              <a:cs typeface="+mn-cs"/>
            </a:rPr>
            <a:t> denne fanen legges fartøyets energiberegning inn. Denne skal være basert på driften fartøyet vil ha det første hele driftsåret i operasjon. Dvs. at en eventuell opptrapping av bruken av lading eller alternative drivstoff ikke skal legges inn her. For omsøkt fartøy fylles det inn forbruk av elektrisitet og eventutelt alternativt drivstoff. Det resterende energiforbruket antas dekket av fossilt drivstoff (</a:t>
          </a:r>
          <a:r>
            <a:rPr lang="en-US" sz="1100" b="1" i="0" baseline="0">
              <a:solidFill>
                <a:schemeClr val="dk1"/>
              </a:solidFill>
              <a:effectLst/>
              <a:latin typeface="+mn-lt"/>
              <a:ea typeface="+mn-ea"/>
              <a:cs typeface="+mn-cs"/>
            </a:rPr>
            <a:t>forbruk av fossilt drivstoff skal derfor ikke fylles inn manuelt</a:t>
          </a:r>
          <a:r>
            <a:rPr lang="en-US" sz="1100" b="0" i="0" baseline="0">
              <a:solidFill>
                <a:schemeClr val="dk1"/>
              </a:solidFill>
              <a:effectLst/>
              <a:latin typeface="+mn-lt"/>
              <a:ea typeface="+mn-ea"/>
              <a:cs typeface="+mn-cs"/>
            </a:rPr>
            <a:t>). </a:t>
          </a:r>
        </a:p>
        <a:p>
          <a:endParaRPr lang="en-US" sz="1100" b="0" i="0" baseline="0">
            <a:solidFill>
              <a:schemeClr val="dk1"/>
            </a:solidFill>
            <a:effectLst/>
            <a:latin typeface="+mn-lt"/>
            <a:ea typeface="+mn-ea"/>
            <a:cs typeface="+mn-cs"/>
          </a:endParaRPr>
        </a:p>
        <a:p>
          <a:r>
            <a:rPr lang="en-US" sz="1100" b="1" i="0" baseline="0">
              <a:solidFill>
                <a:schemeClr val="dk1"/>
              </a:solidFill>
              <a:effectLst/>
              <a:latin typeface="+mn-lt"/>
              <a:ea typeface="+mn-ea"/>
              <a:cs typeface="+mn-cs"/>
            </a:rPr>
            <a:t>Driftsprofil - </a:t>
          </a:r>
          <a:r>
            <a:rPr lang="en-US" sz="1100" b="0" i="0" baseline="0">
              <a:solidFill>
                <a:schemeClr val="dk1"/>
              </a:solidFill>
              <a:effectLst/>
              <a:latin typeface="+mn-lt"/>
              <a:ea typeface="+mn-ea"/>
              <a:cs typeface="+mn-cs"/>
            </a:rPr>
            <a:t>Her fylles de ulike driftsmodus inn. Det er opp til søker å selv definere hvor mange og hva disse skal være, men fartøyets årlige drift må representeres på en realistisk måte. Eksempel på driftsmodus er transit, havneligge, lasting, lossing etc. Timer pr år må tilsammen tilsvare 8760 timer. </a:t>
          </a:r>
          <a:r>
            <a:rPr lang="en-US" sz="1100" b="0" i="0" baseline="0">
              <a:solidFill>
                <a:sysClr val="windowText" lastClr="000000"/>
              </a:solidFill>
              <a:effectLst/>
              <a:latin typeface="+mn-lt"/>
              <a:ea typeface="+mn-ea"/>
              <a:cs typeface="+mn-cs"/>
            </a:rPr>
            <a:t>Det antas at driftsmodus er lik for referansefartøy og omsøkt fartøy. </a:t>
          </a:r>
        </a:p>
        <a:p>
          <a:endParaRPr lang="en-US" sz="1100" b="0" i="0" baseline="0">
            <a:solidFill>
              <a:schemeClr val="dk1"/>
            </a:solidFill>
            <a:effectLst/>
            <a:latin typeface="+mn-lt"/>
            <a:ea typeface="+mn-ea"/>
            <a:cs typeface="+mn-cs"/>
          </a:endParaRPr>
        </a:p>
        <a:p>
          <a:r>
            <a:rPr lang="en-US" sz="1100" b="1" i="0" baseline="0">
              <a:solidFill>
                <a:schemeClr val="dk1"/>
              </a:solidFill>
              <a:effectLst/>
              <a:latin typeface="+mn-lt"/>
              <a:ea typeface="+mn-ea"/>
              <a:cs typeface="+mn-cs"/>
            </a:rPr>
            <a:t>Samlet effektbehov - </a:t>
          </a:r>
          <a:r>
            <a:rPr lang="en-US" sz="1100" b="0" i="0" baseline="0">
              <a:solidFill>
                <a:schemeClr val="dk1"/>
              </a:solidFill>
              <a:effectLst/>
              <a:latin typeface="+mn-lt"/>
              <a:ea typeface="+mn-ea"/>
              <a:cs typeface="+mn-cs"/>
            </a:rPr>
            <a:t>Det samlede effektbehovet [kW] for referansefartøyet i den angitte driftsmodus. Dette skal inkludere energi for fremdrift (inkl. dimensjonert sjømargin) i tillegg til laster fra alle forbrukere om bord. </a:t>
          </a:r>
          <a:endParaRPr lang="en-US" sz="1100" b="1"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r>
            <a:rPr lang="en-US" sz="1100" b="1">
              <a:effectLst/>
            </a:rPr>
            <a:t>Spesifikt</a:t>
          </a:r>
          <a:r>
            <a:rPr lang="en-US" sz="1100" b="1" baseline="0">
              <a:effectLst/>
            </a:rPr>
            <a:t> forbruk - </a:t>
          </a:r>
          <a:r>
            <a:rPr lang="en-US" sz="1100" b="0" baseline="0">
              <a:effectLst/>
            </a:rPr>
            <a:t>Spesfikt forbruk [g/kWh] fra forbrening av fossilt drivstoff om bord. Benyttes sammen med brennverdi på drivstoff til å beregne virkningsgrad. Brennverdi for aktuelt drivstoff legges inn i tabellen for konverteringsfaktorer. NB: benytt Enovas omregningskalkulator for å hente disse verdiene!</a:t>
          </a:r>
        </a:p>
        <a:p>
          <a:endParaRPr lang="en-US" sz="1100" b="0" baseline="0">
            <a:effectLst/>
          </a:endParaRPr>
        </a:p>
        <a:p>
          <a:r>
            <a:rPr lang="en-US" sz="1100" b="1">
              <a:solidFill>
                <a:schemeClr val="dk1"/>
              </a:solidFill>
              <a:effectLst/>
              <a:latin typeface="+mn-lt"/>
              <a:ea typeface="+mn-ea"/>
              <a:cs typeface="+mn-cs"/>
            </a:rPr>
            <a:t>Forbruk</a:t>
          </a:r>
          <a:r>
            <a:rPr lang="en-US" sz="1100" b="1" baseline="0">
              <a:solidFill>
                <a:schemeClr val="dk1"/>
              </a:solidFill>
              <a:effectLst/>
              <a:latin typeface="+mn-lt"/>
              <a:ea typeface="+mn-ea"/>
              <a:cs typeface="+mn-cs"/>
            </a:rPr>
            <a:t> fra landstrøm - </a:t>
          </a:r>
          <a:r>
            <a:rPr lang="en-US" sz="1100" b="0" baseline="0">
              <a:solidFill>
                <a:schemeClr val="dk1"/>
              </a:solidFill>
              <a:effectLst/>
              <a:latin typeface="+mn-lt"/>
              <a:ea typeface="+mn-ea"/>
              <a:cs typeface="+mn-cs"/>
            </a:rPr>
            <a:t>Forbruk [kWh] på referansefartøyet som eventuelt dekkes av landstrøm</a:t>
          </a:r>
        </a:p>
        <a:p>
          <a:endParaRPr lang="en-US" sz="1100" b="0" baseline="0">
            <a:solidFill>
              <a:schemeClr val="dk1"/>
            </a:solidFill>
            <a:effectLst/>
            <a:latin typeface="+mn-lt"/>
            <a:ea typeface="+mn-ea"/>
            <a:cs typeface="+mn-cs"/>
          </a:endParaRPr>
        </a:p>
        <a:p>
          <a:r>
            <a:rPr lang="en-US" sz="1100" b="1">
              <a:effectLst/>
            </a:rPr>
            <a:t>Effektbehov</a:t>
          </a:r>
          <a:r>
            <a:rPr lang="en-US" sz="1100" b="1" baseline="0">
              <a:effectLst/>
            </a:rPr>
            <a:t> uten energieffektiviseringstiltak - </a:t>
          </a:r>
          <a:r>
            <a:rPr lang="en-US" sz="1100" b="0" i="0" baseline="0">
              <a:solidFill>
                <a:schemeClr val="dk1"/>
              </a:solidFill>
              <a:effectLst/>
              <a:latin typeface="+mn-lt"/>
              <a:ea typeface="+mn-ea"/>
              <a:cs typeface="+mn-cs"/>
            </a:rPr>
            <a:t>Det samlede effektbehovet [kW] for omsøkt fartøy i den angitte driftsmodus, med eventuell effektivisering fra batteripakken inkludert, men uten eventuelt andre energieffektiviseringstiltak. </a:t>
          </a:r>
          <a:endParaRPr lang="en-US" sz="1100">
            <a:effectLst/>
          </a:endParaRPr>
        </a:p>
        <a:p>
          <a:endParaRPr lang="en-US" sz="1100" b="0" i="0">
            <a:solidFill>
              <a:schemeClr val="dk1"/>
            </a:solidFill>
            <a:effectLst/>
            <a:latin typeface="+mn-lt"/>
            <a:ea typeface="+mn-ea"/>
            <a:cs typeface="+mn-cs"/>
          </a:endParaRPr>
        </a:p>
        <a:p>
          <a:r>
            <a:rPr lang="en-US" sz="1100" b="1">
              <a:solidFill>
                <a:schemeClr val="dk1"/>
              </a:solidFill>
              <a:effectLst/>
              <a:latin typeface="+mn-lt"/>
              <a:ea typeface="+mn-ea"/>
              <a:cs typeface="+mn-cs"/>
            </a:rPr>
            <a:t>Effektbehov</a:t>
          </a:r>
          <a:r>
            <a:rPr lang="en-US" sz="1100" b="1" baseline="0">
              <a:solidFill>
                <a:schemeClr val="dk1"/>
              </a:solidFill>
              <a:effectLst/>
              <a:latin typeface="+mn-lt"/>
              <a:ea typeface="+mn-ea"/>
              <a:cs typeface="+mn-cs"/>
            </a:rPr>
            <a:t> med energieffektiviseringstiltak  - </a:t>
          </a:r>
          <a:r>
            <a:rPr lang="en-US" sz="1100" b="0" i="0" baseline="0">
              <a:solidFill>
                <a:schemeClr val="dk1"/>
              </a:solidFill>
              <a:effectLst/>
              <a:latin typeface="+mn-lt"/>
              <a:ea typeface="+mn-ea"/>
              <a:cs typeface="+mn-cs"/>
            </a:rPr>
            <a:t>Det samlede effektbehovet [kW] for omsøkt fartøy i den angitte driftsmodus med alle energieffektiviseringstiltak inkludert. </a:t>
          </a:r>
        </a:p>
        <a:p>
          <a:endParaRPr lang="en-US"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Spesifikt</a:t>
          </a:r>
          <a:r>
            <a:rPr lang="en-US" sz="1100" b="1" baseline="0">
              <a:solidFill>
                <a:schemeClr val="dk1"/>
              </a:solidFill>
              <a:effectLst/>
              <a:latin typeface="+mn-lt"/>
              <a:ea typeface="+mn-ea"/>
              <a:cs typeface="+mn-cs"/>
            </a:rPr>
            <a:t> forbruk, fossilt -  </a:t>
          </a:r>
          <a:r>
            <a:rPr lang="en-US" sz="1100" b="0" baseline="0">
              <a:solidFill>
                <a:schemeClr val="dk1"/>
              </a:solidFill>
              <a:effectLst/>
              <a:latin typeface="+mn-lt"/>
              <a:ea typeface="+mn-ea"/>
              <a:cs typeface="+mn-cs"/>
            </a:rPr>
            <a:t>Spesfikt forbruk fra forbrening av fossilt drivstoff på omsøkt fartøy. Benyttes sammen med brennverdi på drivstoff til å beregne virkningsgrad.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Spesifikt forbruk, alternativt drivstoff - </a:t>
          </a:r>
          <a:r>
            <a:rPr lang="en-US" sz="1100" b="0" baseline="0">
              <a:solidFill>
                <a:schemeClr val="dk1"/>
              </a:solidFill>
              <a:effectLst/>
              <a:latin typeface="+mn-lt"/>
              <a:ea typeface="+mn-ea"/>
              <a:cs typeface="+mn-cs"/>
            </a:rPr>
            <a:t>Spesfikt forbruk fra forbrening av utslipssfritt drivstoff (hydrogen, ammoniakk, metanol) på omsøkt fartøy. Benyttes sammen med brennverdi på drivstoff til å beregne virkningsgraden. </a:t>
          </a:r>
          <a:endParaRPr lang="en-US" sz="12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Forbruk fra lading/landstrøm - </a:t>
          </a:r>
          <a:r>
            <a:rPr lang="en-US" sz="1100" b="0" i="0" baseline="0">
              <a:solidFill>
                <a:schemeClr val="dk1"/>
              </a:solidFill>
              <a:effectLst/>
              <a:latin typeface="+mn-lt"/>
              <a:ea typeface="+mn-ea"/>
              <a:cs typeface="+mn-cs"/>
            </a:rPr>
            <a:t>Energimengden [kWh] som tilføres fra ladet batteri eller landstrøm i den aktuelle driftsmodus, inkludert evt. tap i det elektriske anlegget om bord. Dvs. at hvis batteriene lades når man ligger til kai og det brukes av denne energien når man er i transit, skal dette forbruket føres opp i transitmodus.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Andel alternativt drivstoff - </a:t>
          </a:r>
          <a:r>
            <a:rPr lang="en-US" sz="1100" b="0" i="0" baseline="0">
              <a:solidFill>
                <a:schemeClr val="dk1"/>
              </a:solidFill>
              <a:effectLst/>
              <a:latin typeface="+mn-lt"/>
              <a:ea typeface="+mn-ea"/>
              <a:cs typeface="+mn-cs"/>
            </a:rPr>
            <a:t>Andelen av totalt energiforbruk som dekkes av alternativt drivstoff </a:t>
          </a:r>
          <a:r>
            <a:rPr lang="en-US" sz="1100" b="0" baseline="0">
              <a:solidFill>
                <a:schemeClr val="dk1"/>
              </a:solidFill>
              <a:effectLst/>
              <a:latin typeface="+mn-lt"/>
              <a:ea typeface="+mn-ea"/>
              <a:cs typeface="+mn-cs"/>
            </a:rPr>
            <a:t>(hydrogen, ammoniakk, metanol).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Fossilt drivstofforbruk - </a:t>
          </a:r>
          <a:r>
            <a:rPr lang="en-US" sz="1100" b="0" i="0" baseline="0">
              <a:solidFill>
                <a:schemeClr val="dk1"/>
              </a:solidFill>
              <a:effectLst/>
              <a:latin typeface="+mn-lt"/>
              <a:ea typeface="+mn-ea"/>
              <a:cs typeface="+mn-cs"/>
            </a:rPr>
            <a:t>Basert på oppgitt effekbehov og andelen av dette som dekkes av lading og alternativt drivstoff antas det at resterende forbruk vil dekkes inn av et fossilt drivstoff, og omsøkt fartøys utslipp vil beregnes ut i fra dette. </a:t>
          </a:r>
        </a:p>
      </xdr:txBody>
    </xdr:sp>
    <xdr:clientData/>
  </xdr:twoCellAnchor>
  <xdr:twoCellAnchor>
    <xdr:from>
      <xdr:col>16</xdr:col>
      <xdr:colOff>466725</xdr:colOff>
      <xdr:row>20</xdr:row>
      <xdr:rowOff>76200</xdr:rowOff>
    </xdr:from>
    <xdr:to>
      <xdr:col>24</xdr:col>
      <xdr:colOff>190500</xdr:colOff>
      <xdr:row>50</xdr:row>
      <xdr:rowOff>28575</xdr:rowOff>
    </xdr:to>
    <xdr:sp macro="" textlink="">
      <xdr:nvSpPr>
        <xdr:cNvPr id="5" name="TekstSylinder 4">
          <a:extLst>
            <a:ext uri="{FF2B5EF4-FFF2-40B4-BE49-F238E27FC236}">
              <a16:creationId xmlns:a16="http://schemas.microsoft.com/office/drawing/2014/main" id="{8A0BFCAB-6607-4923-A419-FC65232EA069}"/>
            </a:ext>
          </a:extLst>
        </xdr:cNvPr>
        <xdr:cNvSpPr txBox="1"/>
      </xdr:nvSpPr>
      <xdr:spPr>
        <a:xfrm>
          <a:off x="16135350" y="4076700"/>
          <a:ext cx="6800850" cy="5391150"/>
        </a:xfrm>
        <a:prstGeom prst="rect">
          <a:avLst/>
        </a:prstGeom>
        <a:solidFill>
          <a:schemeClr val="bg1"/>
        </a:solidFill>
        <a:ln w="9525" cmpd="sng">
          <a:solidFill>
            <a:schemeClr val="tx2">
              <a:lumMod val="90000"/>
              <a:lumOff val="1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Søkers notater kan fylles inn her:</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Ved behov, legg til flere ark i regnearket.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781048</xdr:colOff>
      <xdr:row>6</xdr:row>
      <xdr:rowOff>4761</xdr:rowOff>
    </xdr:from>
    <xdr:to>
      <xdr:col>9</xdr:col>
      <xdr:colOff>819150</xdr:colOff>
      <xdr:row>37</xdr:row>
      <xdr:rowOff>38100</xdr:rowOff>
    </xdr:to>
    <xdr:graphicFrame macro="">
      <xdr:nvGraphicFramePr>
        <xdr:cNvPr id="2" name="Diagram 1">
          <a:extLst>
            <a:ext uri="{FF2B5EF4-FFF2-40B4-BE49-F238E27FC236}">
              <a16:creationId xmlns:a16="http://schemas.microsoft.com/office/drawing/2014/main" id="{984DD986-9676-4895-87EF-1FC484C219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447675</xdr:colOff>
      <xdr:row>5</xdr:row>
      <xdr:rowOff>176212</xdr:rowOff>
    </xdr:from>
    <xdr:to>
      <xdr:col>21</xdr:col>
      <xdr:colOff>276224</xdr:colOff>
      <xdr:row>37</xdr:row>
      <xdr:rowOff>9525</xdr:rowOff>
    </xdr:to>
    <xdr:graphicFrame macro="">
      <xdr:nvGraphicFramePr>
        <xdr:cNvPr id="4" name="Diagram 3">
          <a:extLst>
            <a:ext uri="{FF2B5EF4-FFF2-40B4-BE49-F238E27FC236}">
              <a16:creationId xmlns:a16="http://schemas.microsoft.com/office/drawing/2014/main" id="{1AD12086-23FB-4B1E-8B5E-D528D2CDFD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47624</xdr:colOff>
      <xdr:row>38</xdr:row>
      <xdr:rowOff>152398</xdr:rowOff>
    </xdr:from>
    <xdr:to>
      <xdr:col>10</xdr:col>
      <xdr:colOff>76200</xdr:colOff>
      <xdr:row>68</xdr:row>
      <xdr:rowOff>28575</xdr:rowOff>
    </xdr:to>
    <xdr:graphicFrame macro="">
      <xdr:nvGraphicFramePr>
        <xdr:cNvPr id="3" name="Diagram 2">
          <a:extLst>
            <a:ext uri="{FF2B5EF4-FFF2-40B4-BE49-F238E27FC236}">
              <a16:creationId xmlns:a16="http://schemas.microsoft.com/office/drawing/2014/main" id="{53A7944C-F452-430C-AA84-2B83C5658F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enovasf.sharepoint.com/sites/VMMaritimtransport/Shared%20Documents/VM%20Batteri%20i%20nullutslippsskip/Saksbehandling/Runde%201%20-%2028.mai%202024/24-11124%20Eitzen%20AS/Vedlegg%202%20-%20Energiberegning%20og%20klimaresultat%20-%20Bulkskip%20Roslagen.xlsx" TargetMode="External"/><Relationship Id="rId2" Type="http://schemas.microsoft.com/office/2019/04/relationships/externalLinkLongPath" Target="/sites/VMMaritimtransport/Shared%20Documents/VM%20Batteri%20i%20nullutslippsskip/Saksbehandling/Runde%201%20-%2028.mai%202024/24-11124%20Eitzen%20AS/Vedlegg%202%20-%20Energiberegning%20og%20klimaresultat%20-%20Bulkskip%20Roslagen.xlsx?98CCA8B0" TargetMode="External"/><Relationship Id="rId1" Type="http://schemas.openxmlformats.org/officeDocument/2006/relationships/externalLinkPath" Target="file:///\\98CCA8B0\Vedlegg%202%20-%20Energiberegning%20og%20klimaresultat%20-%20Bulkskip%20Rosla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Om prosjektet"/>
      <sheetName val="Oppsummering"/>
      <sheetName val="Energiberegning"/>
      <sheetName val="Grafer"/>
      <sheetName val="Driftsprofil"/>
      <sheetName val="Scope 1"/>
      <sheetName val="Scope 2"/>
      <sheetName val="Scope 3"/>
      <sheetName val="Lister"/>
    </sheetNames>
    <sheetDataSet>
      <sheetData sheetId="0"/>
      <sheetData sheetId="1"/>
      <sheetData sheetId="2"/>
      <sheetData sheetId="3"/>
      <sheetData sheetId="4">
        <row r="15">
          <cell r="C15">
            <v>0.23529411764705885</v>
          </cell>
        </row>
        <row r="16">
          <cell r="C16">
            <v>0.85</v>
          </cell>
        </row>
      </sheetData>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person displayName="Anita Fossdal" id="{BFD06BB2-A5AC-4D1A-B8FE-1D929DEC0821}" userId="Anita.Fossdal@enova.no" providerId="PeoplePicker"/>
  <person displayName="Marit Sandbakk" id="{930B06D3-BB9F-4B1A-9977-A2E033873A57}" userId="S::Marit.Sandbakk@enova.no::3d504435-3a77-4c59-85b3-21e3dfb6d48f" providerId="AD"/>
</personList>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ircuit">
  <a:themeElements>
    <a:clrScheme name="Enova">
      <a:dk1>
        <a:srgbClr val="2D2A2B"/>
      </a:dk1>
      <a:lt1>
        <a:srgbClr val="FFFFFF"/>
      </a:lt1>
      <a:dk2>
        <a:srgbClr val="44546A"/>
      </a:dk2>
      <a:lt2>
        <a:srgbClr val="E7E6E6"/>
      </a:lt2>
      <a:accent1>
        <a:srgbClr val="324947"/>
      </a:accent1>
      <a:accent2>
        <a:srgbClr val="E5E1DC"/>
      </a:accent2>
      <a:accent3>
        <a:srgbClr val="5ECA9B"/>
      </a:accent3>
      <a:accent4>
        <a:srgbClr val="ED8550"/>
      </a:accent4>
      <a:accent5>
        <a:srgbClr val="8F8F8F"/>
      </a:accent5>
      <a:accent6>
        <a:srgbClr val="5F8899"/>
      </a:accent6>
      <a:hlink>
        <a:srgbClr val="9AFCFF"/>
      </a:hlink>
      <a:folHlink>
        <a:srgbClr val="EEF979"/>
      </a:folHlink>
    </a:clrScheme>
    <a:fontScheme name="Circuit">
      <a:majorFont>
        <a:latin typeface="Tw Cen MT" panose="020B0602020104020603"/>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w Cen MT" panose="020B0602020104020603"/>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ircuit">
      <a:fillStyleLst>
        <a:solidFill>
          <a:schemeClr val="phClr"/>
        </a:solidFill>
        <a:gradFill rotWithShape="1">
          <a:gsLst>
            <a:gs pos="0">
              <a:schemeClr val="phClr">
                <a:tint val="58000"/>
                <a:satMod val="108000"/>
                <a:lumMod val="110000"/>
              </a:schemeClr>
            </a:gs>
            <a:gs pos="100000">
              <a:schemeClr val="phClr">
                <a:tint val="81000"/>
                <a:satMod val="109000"/>
                <a:lumMod val="105000"/>
              </a:schemeClr>
            </a:gs>
          </a:gsLst>
          <a:lin ang="5040000" scaled="0"/>
        </a:gradFill>
        <a:gradFill rotWithShape="1">
          <a:gsLst>
            <a:gs pos="0">
              <a:schemeClr val="phClr">
                <a:tint val="94000"/>
                <a:satMod val="105000"/>
                <a:lumMod val="102000"/>
              </a:schemeClr>
            </a:gs>
            <a:gs pos="100000">
              <a:schemeClr val="phClr">
                <a:shade val="74000"/>
                <a:satMod val="128000"/>
                <a:lumMod val="10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98000"/>
                <a:hueMod val="94000"/>
                <a:satMod val="148000"/>
                <a:lumMod val="150000"/>
              </a:schemeClr>
            </a:gs>
            <a:gs pos="100000">
              <a:schemeClr val="phClr">
                <a:shade val="92000"/>
                <a:hueMod val="104000"/>
                <a:satMod val="140000"/>
                <a:lumMod val="68000"/>
              </a:schemeClr>
            </a:gs>
          </a:gsLst>
          <a:lin ang="5040000" scaled="0"/>
        </a:gradFill>
        <a:blipFill>
          <a:blip xmlns:r="http://schemas.openxmlformats.org/officeDocument/2006/relationships" r:embed="rId1">
            <a:duotone>
              <a:schemeClr val="phClr">
                <a:shade val="88000"/>
                <a:hueMod val="106000"/>
                <a:satMod val="140000"/>
                <a:lumMod val="54000"/>
              </a:schemeClr>
              <a:schemeClr val="phClr">
                <a:tint val="98000"/>
                <a:hueMod val="90000"/>
                <a:satMod val="150000"/>
                <a:lumMod val="160000"/>
              </a:schemeClr>
            </a:duotone>
          </a:blip>
          <a:stretch/>
        </a:blipFill>
      </a:bgFillStyleLst>
    </a:fmtScheme>
  </a:themeElements>
  <a:objectDefaults>
    <a:txDef>
      <a:spPr>
        <a:solidFill>
          <a:schemeClr val="accent3">
            <a:lumMod val="20000"/>
            <a:lumOff val="80000"/>
          </a:schemeClr>
        </a:solidFill>
        <a:ln w="9525" cmpd="sng">
          <a:solidFill>
            <a:schemeClr val="tx2">
              <a:lumMod val="90000"/>
              <a:lumOff val="10000"/>
            </a:schemeClr>
          </a:solidFill>
        </a:ln>
      </a:spPr>
      <a:bodyPr vertOverflow="clip" horzOverflow="clip" wrap="square" rtlCol="0" anchor="t"/>
      <a:lstStyle>
        <a:defPPr algn="l">
          <a:defRPr sz="1100" b="0" i="0">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Circuit" id="{0AC2F7E7-15F5-431C-B2A2-456FE929F56C}" vid="{0911B802-464C-4241-8DD9-B60FF88E379F}"/>
    </a:ext>
  </a:extLst>
</a:theme>
</file>

<file path=xl/threadedComments/threadedComment1.xml><?xml version="1.0" encoding="utf-8"?>
<ThreadedComments xmlns="http://schemas.microsoft.com/office/spreadsheetml/2018/threadedcomments" xmlns:x="http://schemas.openxmlformats.org/spreadsheetml/2006/main">
  <threadedComment ref="C1" dT="2023-01-16T11:46:55.87" personId="{930B06D3-BB9F-4B1A-9977-A2E033873A57}" id="{B895B8AA-8296-4EBA-8229-6E5D39B5B5B2}">
    <text>@Anita Fossdal Er det riktig å bruke begrepet energikilde her, alternativt: er det i så fall riktige valg under. Kjøling er jo ikke noen energikilde, heller ikke vanndamp. Varme kommer fra menge kilder etc</text>
    <mentions>
      <mention mentionpersonId="{BFD06BB2-A5AC-4D1A-B8FE-1D929DEC0821}" mentionId="{DC7E8D23-F6E3-4D7E-B90C-9EED6E5C2C48}" startIndex="0" length="14"/>
    </mentions>
  </threadedComment>
  <threadedComment ref="D1" dT="2023-01-16T11:48:29.01" personId="{930B06D3-BB9F-4B1A-9977-A2E033873A57}" id="{D5AC9DE6-4854-429B-9422-BAEB3B2B3FBB}">
    <text>@Anita Fossdal Kan vi se for oss end-of-life behandling av selve produksjonsanlegget. Avvikling av anlegg - for eksempel vindkraft?</text>
    <mentions>
      <mention mentionpersonId="{BFD06BB2-A5AC-4D1A-B8FE-1D929DEC0821}" mentionId="{1445929E-F44B-4C07-A109-48AD0A7D182B}" startIndex="0" length="14"/>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karbonpris.kalkulator.enova.no/conversion_calculator" TargetMode="External"/><Relationship Id="rId1" Type="http://schemas.openxmlformats.org/officeDocument/2006/relationships/hyperlink" Target="https://app-karbonpriskalkulator-dev.azurewebsites.net/conversion_calculator"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hyperlink" Target="https://app-karbonpriskalkulator-dev.azurewebsites.net/conversion_calculator"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5CA14-FAFF-4912-9BA7-B233DCB9D537}">
  <dimension ref="A1:B7"/>
  <sheetViews>
    <sheetView zoomScaleNormal="100" workbookViewId="0">
      <selection activeCell="B56" sqref="B56"/>
    </sheetView>
  </sheetViews>
  <sheetFormatPr baseColWidth="10" defaultColWidth="11.375" defaultRowHeight="14.25" x14ac:dyDescent="0.2"/>
  <cols>
    <col min="1" max="1" width="23" style="2" customWidth="1"/>
    <col min="2" max="2" width="41.125" style="2" customWidth="1"/>
    <col min="3" max="16384" width="11.375" style="2"/>
  </cols>
  <sheetData>
    <row r="1" spans="1:2" s="14" customFormat="1" x14ac:dyDescent="0.2">
      <c r="A1" s="14" t="s">
        <v>150</v>
      </c>
    </row>
    <row r="3" spans="1:2" ht="15.75" x14ac:dyDescent="0.25">
      <c r="A3" s="48" t="s">
        <v>75</v>
      </c>
      <c r="B3" s="16"/>
    </row>
    <row r="4" spans="1:2" ht="15.75" x14ac:dyDescent="0.25">
      <c r="A4" s="48" t="s">
        <v>76</v>
      </c>
      <c r="B4" s="16"/>
    </row>
    <row r="5" spans="1:2" ht="15.75" x14ac:dyDescent="0.25">
      <c r="A5" s="49" t="s">
        <v>34</v>
      </c>
      <c r="B5" s="17"/>
    </row>
    <row r="6" spans="1:2" ht="15.75" x14ac:dyDescent="0.25">
      <c r="A6" s="49" t="s">
        <v>35</v>
      </c>
      <c r="B6" s="17"/>
    </row>
    <row r="7" spans="1:2" ht="15.75" x14ac:dyDescent="0.25">
      <c r="A7" s="49" t="s">
        <v>49</v>
      </c>
      <c r="B7" s="50">
        <f>IF(B6-B5&gt;0,(B6-B5)+1,0)</f>
        <v>0</v>
      </c>
    </row>
  </sheetData>
  <sheetProtection formatCells="0" formatColumns="0" formatRows="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95AD1-1944-419A-84AA-BBCF1A3E0318}">
  <dimension ref="A1:T21"/>
  <sheetViews>
    <sheetView zoomScaleNormal="100" workbookViewId="0">
      <selection activeCell="K8" sqref="K8"/>
    </sheetView>
  </sheetViews>
  <sheetFormatPr baseColWidth="10" defaultColWidth="10" defaultRowHeight="14.25" x14ac:dyDescent="0.2"/>
  <cols>
    <col min="1" max="1" width="10" style="2"/>
    <col min="2" max="4" width="19.875" style="2" customWidth="1"/>
    <col min="5" max="5" width="20.625" style="2" customWidth="1"/>
    <col min="6" max="6" width="19.875" style="2" customWidth="1"/>
    <col min="7" max="16384" width="10" style="2"/>
  </cols>
  <sheetData>
    <row r="1" spans="1:20" x14ac:dyDescent="0.2">
      <c r="A1" s="14" t="s">
        <v>78</v>
      </c>
    </row>
    <row r="3" spans="1:20" x14ac:dyDescent="0.2">
      <c r="A3" s="18" t="s">
        <v>48</v>
      </c>
      <c r="B3" s="19" t="s">
        <v>43</v>
      </c>
      <c r="C3" s="19" t="s">
        <v>42</v>
      </c>
      <c r="D3" s="20" t="s">
        <v>44</v>
      </c>
      <c r="E3" s="21" t="s">
        <v>79</v>
      </c>
      <c r="F3" s="22" t="s">
        <v>80</v>
      </c>
    </row>
    <row r="4" spans="1:20" x14ac:dyDescent="0.2">
      <c r="A4" s="23" t="s">
        <v>1</v>
      </c>
      <c r="B4" s="24">
        <f>Energiberegning!S17*Energiberegning!C23</f>
        <v>0</v>
      </c>
      <c r="C4" s="24">
        <f>Energiberegning!H17*Energiberegning!C23</f>
        <v>0</v>
      </c>
      <c r="D4" s="24">
        <f>C4-B4</f>
        <v>0</v>
      </c>
      <c r="E4" s="24">
        <f>D4*Varighet</f>
        <v>0</v>
      </c>
      <c r="F4" s="24" t="str">
        <f>IF(C4&lt;&gt;0,D4*100/C4,"")</f>
        <v/>
      </c>
    </row>
    <row r="5" spans="1:20" ht="15" thickBot="1" x14ac:dyDescent="0.25">
      <c r="A5" s="25" t="s">
        <v>60</v>
      </c>
      <c r="B5" s="26">
        <f>SUM(B4:B4)</f>
        <v>0</v>
      </c>
      <c r="C5" s="26">
        <f>SUM(C4:C4)</f>
        <v>0</v>
      </c>
      <c r="D5" s="26">
        <f>SUM(D4:D4)</f>
        <v>0</v>
      </c>
      <c r="E5" s="15">
        <f>SUM(E4:E4)</f>
        <v>0</v>
      </c>
      <c r="F5" s="27" t="str">
        <f>IF(C5&lt;&gt;0,D5*100/C5,"")</f>
        <v/>
      </c>
    </row>
    <row r="7" spans="1:20" x14ac:dyDescent="0.2">
      <c r="T7" s="14"/>
    </row>
    <row r="21" spans="2:2" x14ac:dyDescent="0.2">
      <c r="B21" s="14"/>
    </row>
  </sheetData>
  <sheetProtection algorithmName="SHA-512" hashValue="HHRcrK+R2W14yt+XftGSWDZ+XrSiIQ3MaeoNlkPTT+KoCppEeI24oFlRpHtzNpRec1qG0Io5hMrbSYMoKfaOKg==" saltValue="MBl9kmXnAzOJP7NP+PDFfQ==" spinCount="100000" sheet="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C50FD-716C-4A64-8B36-407305CECADA}">
  <dimension ref="A1:X51"/>
  <sheetViews>
    <sheetView showGridLines="0" tabSelected="1" zoomScale="110" zoomScaleNormal="110" workbookViewId="0">
      <selection activeCell="B7" sqref="B7"/>
    </sheetView>
  </sheetViews>
  <sheetFormatPr baseColWidth="10" defaultRowHeight="14.25" x14ac:dyDescent="0.2"/>
  <cols>
    <col min="1" max="1" width="20.875" customWidth="1"/>
    <col min="2" max="2" width="13.5" customWidth="1"/>
    <col min="3" max="3" width="12.125" bestFit="1" customWidth="1"/>
    <col min="4" max="4" width="13" customWidth="1"/>
    <col min="5" max="5" width="11.5" customWidth="1"/>
    <col min="6" max="6" width="11.375" customWidth="1"/>
    <col min="7" max="7" width="12.375" customWidth="1"/>
    <col min="8" max="8" width="15.875" customWidth="1"/>
    <col min="9" max="9" width="14" customWidth="1"/>
    <col min="10" max="12" width="10.5" customWidth="1"/>
    <col min="13" max="13" width="11.375" customWidth="1"/>
    <col min="14" max="14" width="10.5" customWidth="1"/>
    <col min="15" max="15" width="13.125" customWidth="1"/>
    <col min="16" max="16" width="14.5" customWidth="1"/>
    <col min="17" max="17" width="13.125" customWidth="1"/>
    <col min="18" max="19" width="12.75" customWidth="1"/>
    <col min="20" max="20" width="12.375" customWidth="1"/>
    <col min="21" max="21" width="11.75" customWidth="1"/>
    <col min="22" max="22" width="9" customWidth="1"/>
    <col min="23" max="23" width="11.25" bestFit="1" customWidth="1"/>
    <col min="24" max="24" width="9" customWidth="1"/>
  </cols>
  <sheetData>
    <row r="1" spans="1:24" x14ac:dyDescent="0.2">
      <c r="A1" s="14" t="s">
        <v>149</v>
      </c>
    </row>
    <row r="3" spans="1:24" ht="15" thickBot="1" x14ac:dyDescent="0.25"/>
    <row r="4" spans="1:24" x14ac:dyDescent="0.2">
      <c r="A4" s="120" t="s">
        <v>81</v>
      </c>
      <c r="B4" s="121"/>
      <c r="C4" s="122" t="s">
        <v>82</v>
      </c>
      <c r="D4" s="123"/>
      <c r="E4" s="123"/>
      <c r="F4" s="123"/>
      <c r="G4" s="123"/>
      <c r="H4" s="123"/>
      <c r="I4" s="124"/>
      <c r="J4" s="109" t="s">
        <v>83</v>
      </c>
      <c r="K4" s="110"/>
      <c r="L4" s="110"/>
      <c r="M4" s="110"/>
      <c r="N4" s="110"/>
      <c r="O4" s="110"/>
      <c r="P4" s="110"/>
      <c r="Q4" s="110"/>
      <c r="R4" s="110"/>
      <c r="S4" s="110"/>
      <c r="T4" s="110"/>
      <c r="U4" s="110"/>
      <c r="V4" s="110"/>
      <c r="W4" s="110"/>
      <c r="X4" s="111"/>
    </row>
    <row r="5" spans="1:24" ht="42.75" x14ac:dyDescent="0.2">
      <c r="A5" s="72" t="s">
        <v>84</v>
      </c>
      <c r="B5" s="73" t="s">
        <v>85</v>
      </c>
      <c r="C5" s="72" t="s">
        <v>86</v>
      </c>
      <c r="D5" s="60" t="s">
        <v>87</v>
      </c>
      <c r="E5" s="60" t="s">
        <v>88</v>
      </c>
      <c r="F5" s="60" t="s">
        <v>89</v>
      </c>
      <c r="G5" s="60" t="s">
        <v>90</v>
      </c>
      <c r="H5" s="60" t="s">
        <v>91</v>
      </c>
      <c r="I5" s="73" t="s">
        <v>92</v>
      </c>
      <c r="J5" s="72" t="s">
        <v>93</v>
      </c>
      <c r="K5" s="60" t="s">
        <v>94</v>
      </c>
      <c r="L5" s="60" t="s">
        <v>95</v>
      </c>
      <c r="M5" s="60" t="s">
        <v>89</v>
      </c>
      <c r="N5" s="60" t="s">
        <v>96</v>
      </c>
      <c r="O5" s="60" t="s">
        <v>97</v>
      </c>
      <c r="P5" s="60" t="s">
        <v>133</v>
      </c>
      <c r="Q5" s="60" t="s">
        <v>98</v>
      </c>
      <c r="R5" s="60" t="s">
        <v>99</v>
      </c>
      <c r="S5" s="60" t="s">
        <v>91</v>
      </c>
      <c r="T5" s="60" t="s">
        <v>92</v>
      </c>
      <c r="U5" s="112" t="s">
        <v>100</v>
      </c>
      <c r="V5" s="113"/>
      <c r="W5" s="112" t="s">
        <v>148</v>
      </c>
      <c r="X5" s="125"/>
    </row>
    <row r="6" spans="1:24" x14ac:dyDescent="0.2">
      <c r="A6" s="74"/>
      <c r="B6" s="75" t="s">
        <v>101</v>
      </c>
      <c r="C6" s="74"/>
      <c r="D6" s="58" t="s">
        <v>102</v>
      </c>
      <c r="E6" s="58" t="s">
        <v>103</v>
      </c>
      <c r="F6" s="58" t="s">
        <v>104</v>
      </c>
      <c r="G6" s="58" t="s">
        <v>0</v>
      </c>
      <c r="H6" s="58" t="s">
        <v>0</v>
      </c>
      <c r="I6" s="75" t="s">
        <v>0</v>
      </c>
      <c r="J6" s="74" t="s">
        <v>102</v>
      </c>
      <c r="K6" s="58" t="s">
        <v>102</v>
      </c>
      <c r="L6" s="58" t="s">
        <v>103</v>
      </c>
      <c r="M6" s="58" t="s">
        <v>104</v>
      </c>
      <c r="N6" s="58" t="s">
        <v>103</v>
      </c>
      <c r="O6" s="58" t="s">
        <v>104</v>
      </c>
      <c r="P6" s="58" t="s">
        <v>105</v>
      </c>
      <c r="Q6" s="58" t="s">
        <v>104</v>
      </c>
      <c r="R6" s="58" t="s">
        <v>105</v>
      </c>
      <c r="S6" s="58" t="s">
        <v>105</v>
      </c>
      <c r="T6" s="58" t="s">
        <v>0</v>
      </c>
      <c r="U6" s="58" t="s">
        <v>0</v>
      </c>
      <c r="V6" s="58" t="s">
        <v>104</v>
      </c>
      <c r="W6" s="75" t="s">
        <v>0</v>
      </c>
      <c r="X6" s="75" t="s">
        <v>104</v>
      </c>
    </row>
    <row r="7" spans="1:24" x14ac:dyDescent="0.2">
      <c r="A7" s="87" t="s">
        <v>144</v>
      </c>
      <c r="B7" s="88"/>
      <c r="C7" s="74">
        <f t="shared" ref="C7:C16" si="0">IF(B$17&gt;0, B7/B$17, 0)</f>
        <v>0</v>
      </c>
      <c r="D7" s="89"/>
      <c r="E7" s="89"/>
      <c r="F7" s="58">
        <f t="shared" ref="F7:F16" si="1">IF(AND(E7&gt;0, D$23&gt;0), (1/((D$23/3600)*E7)),0)</f>
        <v>0</v>
      </c>
      <c r="G7" s="89"/>
      <c r="H7" s="59">
        <f>IF(F7&gt;0,($B7*D7-G7)/F7,0)</f>
        <v>0</v>
      </c>
      <c r="I7" s="76">
        <f>H7+G7</f>
        <v>0</v>
      </c>
      <c r="J7" s="90"/>
      <c r="K7" s="89"/>
      <c r="L7" s="89"/>
      <c r="M7" s="58">
        <f t="shared" ref="M7:M16" si="2">IF(AND(L7&gt;0, D$24&gt;0), (1/((D$24/3600)*L7)), 0)</f>
        <v>0</v>
      </c>
      <c r="N7" s="89"/>
      <c r="O7" s="58">
        <f t="shared" ref="O7:O16" si="3">IF(AND(N7&gt;0, D$25&gt;0), (1/((D$25/3600)*N7)),0)</f>
        <v>0</v>
      </c>
      <c r="P7" s="91"/>
      <c r="Q7" s="92"/>
      <c r="R7" s="59">
        <f>IF(O7&gt;0,((Q7*B7*K7))/O7,0)</f>
        <v>0</v>
      </c>
      <c r="S7" s="71">
        <f>IF(M7&gt;0,(B7*K7*(1-Q7)-P7)/M7,0)</f>
        <v>0</v>
      </c>
      <c r="T7" s="59">
        <f>P7+R7+S7</f>
        <v>0</v>
      </c>
      <c r="U7" s="59">
        <f>B7*(J7-K7)</f>
        <v>0</v>
      </c>
      <c r="V7" s="58">
        <f>IF(J7&gt;0, (J7-K7)/J7, 0)</f>
        <v>0</v>
      </c>
      <c r="W7" s="82">
        <f>H7-S7</f>
        <v>0</v>
      </c>
      <c r="X7" s="75">
        <f t="shared" ref="X7:X16" si="4">IF(W$17&gt;0,W7/ W$17, 0)</f>
        <v>0</v>
      </c>
    </row>
    <row r="8" spans="1:24" x14ac:dyDescent="0.2">
      <c r="A8" s="87" t="s">
        <v>145</v>
      </c>
      <c r="B8" s="88"/>
      <c r="C8" s="74">
        <f t="shared" si="0"/>
        <v>0</v>
      </c>
      <c r="D8" s="89"/>
      <c r="E8" s="89"/>
      <c r="F8" s="58">
        <f t="shared" si="1"/>
        <v>0</v>
      </c>
      <c r="G8" s="89"/>
      <c r="H8" s="59">
        <f>IF(F8&gt;0,($B8*D8-G8)/F8,0)</f>
        <v>0</v>
      </c>
      <c r="I8" s="76">
        <f t="shared" ref="I8:I14" si="5">H8+G8</f>
        <v>0</v>
      </c>
      <c r="J8" s="90"/>
      <c r="K8" s="89"/>
      <c r="L8" s="89"/>
      <c r="M8" s="58">
        <f t="shared" si="2"/>
        <v>0</v>
      </c>
      <c r="N8" s="89"/>
      <c r="O8" s="58">
        <f t="shared" si="3"/>
        <v>0</v>
      </c>
      <c r="P8" s="91"/>
      <c r="Q8" s="92"/>
      <c r="R8" s="59">
        <f>IF(O8&gt;0,((Q8*B8*K8))/O8,0)</f>
        <v>0</v>
      </c>
      <c r="S8" s="71">
        <f>IF(M8&gt;0,(B8*K8*(1-Q8)-P8)/M8,0)</f>
        <v>0</v>
      </c>
      <c r="T8" s="59">
        <f>P8+R8+S8</f>
        <v>0</v>
      </c>
      <c r="U8" s="59">
        <f>B8*(J8-K8)</f>
        <v>0</v>
      </c>
      <c r="V8" s="58">
        <f t="shared" ref="V8:V14" si="6">IF(J8&gt;0, (J8-K8)/J8, 0)</f>
        <v>0</v>
      </c>
      <c r="W8" s="82">
        <f t="shared" ref="W8:W16" si="7">H8-S8</f>
        <v>0</v>
      </c>
      <c r="X8" s="75">
        <f t="shared" si="4"/>
        <v>0</v>
      </c>
    </row>
    <row r="9" spans="1:24" x14ac:dyDescent="0.2">
      <c r="A9" s="87" t="s">
        <v>125</v>
      </c>
      <c r="B9" s="88"/>
      <c r="C9" s="74">
        <f t="shared" si="0"/>
        <v>0</v>
      </c>
      <c r="D9" s="89"/>
      <c r="E9" s="89"/>
      <c r="F9" s="58">
        <f t="shared" si="1"/>
        <v>0</v>
      </c>
      <c r="G9" s="89"/>
      <c r="H9" s="59">
        <f t="shared" ref="H9:H11" si="8">IF(F9&gt;0,($B9*D9-G9)/F9,0)</f>
        <v>0</v>
      </c>
      <c r="I9" s="76">
        <f t="shared" si="5"/>
        <v>0</v>
      </c>
      <c r="J9" s="89"/>
      <c r="K9" s="89"/>
      <c r="L9" s="89"/>
      <c r="M9" s="58">
        <f t="shared" si="2"/>
        <v>0</v>
      </c>
      <c r="N9" s="89"/>
      <c r="O9" s="58">
        <f t="shared" si="3"/>
        <v>0</v>
      </c>
      <c r="P9" s="91"/>
      <c r="Q9" s="92"/>
      <c r="R9" s="59">
        <f t="shared" ref="R9:R11" si="9">IF(O9&gt;0,((Q9*B9*K9))/O9,0)</f>
        <v>0</v>
      </c>
      <c r="S9" s="71">
        <f t="shared" ref="S9:S11" si="10">IF(M9&gt;0,(B9*K9*(1-Q9)-P9)/M9,0)</f>
        <v>0</v>
      </c>
      <c r="T9" s="59">
        <f t="shared" ref="T9:T14" si="11">P9+R9+S9</f>
        <v>0</v>
      </c>
      <c r="U9" s="59">
        <f t="shared" ref="U9:U11" si="12">B9*(J9-K9)</f>
        <v>0</v>
      </c>
      <c r="V9" s="58">
        <f t="shared" si="6"/>
        <v>0</v>
      </c>
      <c r="W9" s="82">
        <f t="shared" si="7"/>
        <v>0</v>
      </c>
      <c r="X9" s="75">
        <f t="shared" si="4"/>
        <v>0</v>
      </c>
    </row>
    <row r="10" spans="1:24" x14ac:dyDescent="0.2">
      <c r="A10" s="87" t="s">
        <v>126</v>
      </c>
      <c r="B10" s="88"/>
      <c r="C10" s="74">
        <f t="shared" si="0"/>
        <v>0</v>
      </c>
      <c r="D10" s="89"/>
      <c r="E10" s="89"/>
      <c r="F10" s="58">
        <f t="shared" si="1"/>
        <v>0</v>
      </c>
      <c r="G10" s="89"/>
      <c r="H10" s="59">
        <f t="shared" si="8"/>
        <v>0</v>
      </c>
      <c r="I10" s="76">
        <f t="shared" si="5"/>
        <v>0</v>
      </c>
      <c r="J10" s="90"/>
      <c r="K10" s="89"/>
      <c r="L10" s="89"/>
      <c r="M10" s="58">
        <f t="shared" si="2"/>
        <v>0</v>
      </c>
      <c r="N10" s="89"/>
      <c r="O10" s="58">
        <f t="shared" si="3"/>
        <v>0</v>
      </c>
      <c r="P10" s="91"/>
      <c r="Q10" s="92"/>
      <c r="R10" s="59">
        <f t="shared" si="9"/>
        <v>0</v>
      </c>
      <c r="S10" s="71">
        <f t="shared" si="10"/>
        <v>0</v>
      </c>
      <c r="T10" s="59">
        <f t="shared" si="11"/>
        <v>0</v>
      </c>
      <c r="U10" s="59">
        <f t="shared" si="12"/>
        <v>0</v>
      </c>
      <c r="V10" s="58">
        <f t="shared" si="6"/>
        <v>0</v>
      </c>
      <c r="W10" s="82">
        <f t="shared" si="7"/>
        <v>0</v>
      </c>
      <c r="X10" s="75">
        <f t="shared" si="4"/>
        <v>0</v>
      </c>
    </row>
    <row r="11" spans="1:24" x14ac:dyDescent="0.2">
      <c r="A11" s="87" t="s">
        <v>127</v>
      </c>
      <c r="B11" s="88"/>
      <c r="C11" s="74">
        <f t="shared" si="0"/>
        <v>0</v>
      </c>
      <c r="D11" s="89"/>
      <c r="E11" s="89"/>
      <c r="F11" s="58">
        <f t="shared" si="1"/>
        <v>0</v>
      </c>
      <c r="G11" s="89"/>
      <c r="H11" s="59">
        <f t="shared" si="8"/>
        <v>0</v>
      </c>
      <c r="I11" s="76">
        <f t="shared" si="5"/>
        <v>0</v>
      </c>
      <c r="J11" s="90"/>
      <c r="K11" s="89"/>
      <c r="L11" s="89"/>
      <c r="M11" s="58">
        <f t="shared" si="2"/>
        <v>0</v>
      </c>
      <c r="N11" s="89"/>
      <c r="O11" s="58">
        <f t="shared" si="3"/>
        <v>0</v>
      </c>
      <c r="P11" s="91"/>
      <c r="Q11" s="92"/>
      <c r="R11" s="59">
        <f t="shared" si="9"/>
        <v>0</v>
      </c>
      <c r="S11" s="71">
        <f t="shared" si="10"/>
        <v>0</v>
      </c>
      <c r="T11" s="59">
        <f t="shared" si="11"/>
        <v>0</v>
      </c>
      <c r="U11" s="59">
        <f t="shared" si="12"/>
        <v>0</v>
      </c>
      <c r="V11" s="58">
        <f t="shared" si="6"/>
        <v>0</v>
      </c>
      <c r="W11" s="82">
        <f t="shared" si="7"/>
        <v>0</v>
      </c>
      <c r="X11" s="75">
        <f t="shared" si="4"/>
        <v>0</v>
      </c>
    </row>
    <row r="12" spans="1:24" x14ac:dyDescent="0.2">
      <c r="A12" s="87" t="s">
        <v>128</v>
      </c>
      <c r="B12" s="88"/>
      <c r="C12" s="74">
        <f t="shared" si="0"/>
        <v>0</v>
      </c>
      <c r="D12" s="89"/>
      <c r="E12" s="89"/>
      <c r="F12" s="58">
        <f t="shared" si="1"/>
        <v>0</v>
      </c>
      <c r="G12" s="89"/>
      <c r="H12" s="59">
        <f t="shared" ref="H12:H13" si="13">IF(F12&gt;0,($B12*D12-G12)/F12,0)</f>
        <v>0</v>
      </c>
      <c r="I12" s="76">
        <f t="shared" ref="I12:I13" si="14">H12+G12</f>
        <v>0</v>
      </c>
      <c r="J12" s="90"/>
      <c r="K12" s="89"/>
      <c r="L12" s="89"/>
      <c r="M12" s="58">
        <f t="shared" si="2"/>
        <v>0</v>
      </c>
      <c r="N12" s="89"/>
      <c r="O12" s="58">
        <f t="shared" si="3"/>
        <v>0</v>
      </c>
      <c r="P12" s="91"/>
      <c r="Q12" s="92"/>
      <c r="R12" s="59">
        <f t="shared" ref="R12:R13" si="15">IF(O12&gt;0,((Q12*B12*K12))/O12,0)</f>
        <v>0</v>
      </c>
      <c r="S12" s="71">
        <f t="shared" ref="S12:S13" si="16">IF(M12&gt;0,(B12*K12*(1-Q12)-P12)/M12,0)</f>
        <v>0</v>
      </c>
      <c r="T12" s="59">
        <f t="shared" ref="T12:T13" si="17">P12+R12+S12</f>
        <v>0</v>
      </c>
      <c r="U12" s="59">
        <f t="shared" ref="U12:U13" si="18">B12*(J12-K12)</f>
        <v>0</v>
      </c>
      <c r="V12" s="58">
        <f t="shared" ref="V12:V13" si="19">IF(J12&gt;0, (J12-K12)/J12, 0)</f>
        <v>0</v>
      </c>
      <c r="W12" s="82">
        <f t="shared" si="7"/>
        <v>0</v>
      </c>
      <c r="X12" s="75">
        <f t="shared" si="4"/>
        <v>0</v>
      </c>
    </row>
    <row r="13" spans="1:24" x14ac:dyDescent="0.2">
      <c r="A13" s="87" t="s">
        <v>129</v>
      </c>
      <c r="B13" s="88"/>
      <c r="C13" s="74">
        <f t="shared" si="0"/>
        <v>0</v>
      </c>
      <c r="D13" s="89"/>
      <c r="E13" s="89"/>
      <c r="F13" s="58">
        <f t="shared" si="1"/>
        <v>0</v>
      </c>
      <c r="G13" s="89"/>
      <c r="H13" s="59">
        <f t="shared" si="13"/>
        <v>0</v>
      </c>
      <c r="I13" s="76">
        <f t="shared" si="14"/>
        <v>0</v>
      </c>
      <c r="J13" s="90"/>
      <c r="K13" s="89"/>
      <c r="L13" s="89"/>
      <c r="M13" s="58">
        <f t="shared" si="2"/>
        <v>0</v>
      </c>
      <c r="N13" s="89"/>
      <c r="O13" s="58">
        <f t="shared" si="3"/>
        <v>0</v>
      </c>
      <c r="P13" s="91"/>
      <c r="Q13" s="92"/>
      <c r="R13" s="59">
        <f t="shared" si="15"/>
        <v>0</v>
      </c>
      <c r="S13" s="71">
        <f t="shared" si="16"/>
        <v>0</v>
      </c>
      <c r="T13" s="59">
        <f t="shared" si="17"/>
        <v>0</v>
      </c>
      <c r="U13" s="59">
        <f t="shared" si="18"/>
        <v>0</v>
      </c>
      <c r="V13" s="58">
        <f t="shared" si="19"/>
        <v>0</v>
      </c>
      <c r="W13" s="82">
        <f t="shared" si="7"/>
        <v>0</v>
      </c>
      <c r="X13" s="75">
        <f t="shared" si="4"/>
        <v>0</v>
      </c>
    </row>
    <row r="14" spans="1:24" x14ac:dyDescent="0.2">
      <c r="A14" s="87" t="s">
        <v>140</v>
      </c>
      <c r="B14" s="88"/>
      <c r="C14" s="74">
        <f t="shared" si="0"/>
        <v>0</v>
      </c>
      <c r="D14" s="89"/>
      <c r="E14" s="89"/>
      <c r="F14" s="58">
        <f t="shared" si="1"/>
        <v>0</v>
      </c>
      <c r="G14" s="89"/>
      <c r="H14" s="59">
        <f>IF(F14&gt;0,($B14*D14-G14)/F14,0)</f>
        <v>0</v>
      </c>
      <c r="I14" s="76">
        <f t="shared" si="5"/>
        <v>0</v>
      </c>
      <c r="J14" s="90"/>
      <c r="K14" s="89"/>
      <c r="L14" s="89"/>
      <c r="M14" s="58">
        <f t="shared" si="2"/>
        <v>0</v>
      </c>
      <c r="N14" s="89"/>
      <c r="O14" s="58">
        <f t="shared" si="3"/>
        <v>0</v>
      </c>
      <c r="P14" s="91"/>
      <c r="Q14" s="92"/>
      <c r="R14" s="59">
        <f>IF(O14&gt;0,((Q14*B14*K14))/O14,0)</f>
        <v>0</v>
      </c>
      <c r="S14" s="71">
        <f>IF(M14&gt;0,(B14*K14*(1-Q14)-P14)/M14,0)</f>
        <v>0</v>
      </c>
      <c r="T14" s="59">
        <f t="shared" si="11"/>
        <v>0</v>
      </c>
      <c r="U14" s="59">
        <f>B14*(J14-K14)</f>
        <v>0</v>
      </c>
      <c r="V14" s="58">
        <f t="shared" si="6"/>
        <v>0</v>
      </c>
      <c r="W14" s="82">
        <f t="shared" si="7"/>
        <v>0</v>
      </c>
      <c r="X14" s="75">
        <f t="shared" si="4"/>
        <v>0</v>
      </c>
    </row>
    <row r="15" spans="1:24" x14ac:dyDescent="0.2">
      <c r="A15" s="87" t="s">
        <v>141</v>
      </c>
      <c r="B15" s="88"/>
      <c r="C15" s="74">
        <f t="shared" si="0"/>
        <v>0</v>
      </c>
      <c r="D15" s="89"/>
      <c r="E15" s="89"/>
      <c r="F15" s="58">
        <f t="shared" si="1"/>
        <v>0</v>
      </c>
      <c r="G15" s="89"/>
      <c r="H15" s="59">
        <f t="shared" ref="H15:H16" si="20">IF(F15&gt;0,($B15*D15-G15)/F15,0)</f>
        <v>0</v>
      </c>
      <c r="I15" s="76">
        <f t="shared" ref="I15:I16" si="21">H15+G15</f>
        <v>0</v>
      </c>
      <c r="J15" s="90"/>
      <c r="K15" s="89"/>
      <c r="L15" s="89"/>
      <c r="M15" s="58">
        <f t="shared" si="2"/>
        <v>0</v>
      </c>
      <c r="N15" s="89"/>
      <c r="O15" s="58">
        <f t="shared" si="3"/>
        <v>0</v>
      </c>
      <c r="P15" s="91"/>
      <c r="Q15" s="92"/>
      <c r="R15" s="59">
        <f t="shared" ref="R15:R16" si="22">IF(O15&gt;0,((Q15*B15*K15))/O15,0)</f>
        <v>0</v>
      </c>
      <c r="S15" s="71">
        <f t="shared" ref="S15:S16" si="23">IF(M15&gt;0,(B15*K15*(1-Q15)-P15)/M15,0)</f>
        <v>0</v>
      </c>
      <c r="T15" s="59">
        <f t="shared" ref="T15:T16" si="24">P15+R15+S15</f>
        <v>0</v>
      </c>
      <c r="U15" s="59">
        <f t="shared" ref="U15:U16" si="25">B15*(J15-K15)</f>
        <v>0</v>
      </c>
      <c r="V15" s="58">
        <f t="shared" ref="V15:V16" si="26">IF(J15&gt;0, (J15-K15)/J15, 0)</f>
        <v>0</v>
      </c>
      <c r="W15" s="82">
        <f t="shared" si="7"/>
        <v>0</v>
      </c>
      <c r="X15" s="75">
        <f t="shared" si="4"/>
        <v>0</v>
      </c>
    </row>
    <row r="16" spans="1:24" x14ac:dyDescent="0.2">
      <c r="A16" s="87" t="s">
        <v>143</v>
      </c>
      <c r="B16" s="88"/>
      <c r="C16" s="74">
        <f t="shared" si="0"/>
        <v>0</v>
      </c>
      <c r="D16" s="89"/>
      <c r="E16" s="89"/>
      <c r="F16" s="58">
        <f t="shared" si="1"/>
        <v>0</v>
      </c>
      <c r="G16" s="89"/>
      <c r="H16" s="59">
        <f t="shared" si="20"/>
        <v>0</v>
      </c>
      <c r="I16" s="76">
        <f t="shared" si="21"/>
        <v>0</v>
      </c>
      <c r="J16" s="90"/>
      <c r="K16" s="89"/>
      <c r="L16" s="89"/>
      <c r="M16" s="58">
        <f t="shared" si="2"/>
        <v>0</v>
      </c>
      <c r="N16" s="89"/>
      <c r="O16" s="58">
        <f t="shared" si="3"/>
        <v>0</v>
      </c>
      <c r="P16" s="91"/>
      <c r="Q16" s="92"/>
      <c r="R16" s="59">
        <f t="shared" si="22"/>
        <v>0</v>
      </c>
      <c r="S16" s="71">
        <f t="shared" si="23"/>
        <v>0</v>
      </c>
      <c r="T16" s="59">
        <f t="shared" si="24"/>
        <v>0</v>
      </c>
      <c r="U16" s="59">
        <f t="shared" si="25"/>
        <v>0</v>
      </c>
      <c r="V16" s="58">
        <f t="shared" si="26"/>
        <v>0</v>
      </c>
      <c r="W16" s="82">
        <f t="shared" si="7"/>
        <v>0</v>
      </c>
      <c r="X16" s="75">
        <f t="shared" si="4"/>
        <v>0</v>
      </c>
    </row>
    <row r="17" spans="1:24" ht="15" thickBot="1" x14ac:dyDescent="0.25">
      <c r="A17" s="84" t="s">
        <v>106</v>
      </c>
      <c r="B17" s="85">
        <f>SUM(B7:B16)</f>
        <v>0</v>
      </c>
      <c r="C17" s="77">
        <f>SUM(C7:C16)</f>
        <v>0</v>
      </c>
      <c r="D17" s="78"/>
      <c r="E17" s="78"/>
      <c r="F17" s="79"/>
      <c r="G17" s="78">
        <f>SUM(G7:G16)</f>
        <v>0</v>
      </c>
      <c r="H17" s="80">
        <f>SUM(H7:H16)</f>
        <v>0</v>
      </c>
      <c r="I17" s="81">
        <f>SUM(I7:I16)</f>
        <v>0</v>
      </c>
      <c r="J17" s="83">
        <f>SUM(J7:J16)</f>
        <v>0</v>
      </c>
      <c r="K17" s="78">
        <f>SUM(K7:K16)</f>
        <v>0</v>
      </c>
      <c r="L17" s="78"/>
      <c r="M17" s="78"/>
      <c r="N17" s="78"/>
      <c r="O17" s="80"/>
      <c r="P17" s="80">
        <f>SUM(P7:P16)</f>
        <v>0</v>
      </c>
      <c r="Q17" s="80"/>
      <c r="R17" s="80">
        <f>SUM(R7:R16)</f>
        <v>0</v>
      </c>
      <c r="S17" s="80">
        <f>SUM(S7:S16)</f>
        <v>0</v>
      </c>
      <c r="T17" s="80">
        <f>SUM(T7:T16)</f>
        <v>0</v>
      </c>
      <c r="U17" s="80">
        <f>SUM(U7:U16)</f>
        <v>0</v>
      </c>
      <c r="V17" s="79">
        <f>IF(U17&gt;0, C34/SUMPRODUCT(B7:B16, J7:J16), 0)</f>
        <v>0</v>
      </c>
      <c r="W17" s="81">
        <f>SUM(W7:W16)</f>
        <v>0</v>
      </c>
      <c r="X17" s="102">
        <f>SUM(X7:X16)</f>
        <v>0</v>
      </c>
    </row>
    <row r="19" spans="1:24" x14ac:dyDescent="0.2">
      <c r="A19" s="52"/>
    </row>
    <row r="20" spans="1:24" x14ac:dyDescent="0.2">
      <c r="A20" s="116" t="s">
        <v>107</v>
      </c>
      <c r="B20" s="117"/>
      <c r="C20" s="117"/>
      <c r="D20" s="118"/>
    </row>
    <row r="21" spans="1:24" x14ac:dyDescent="0.2">
      <c r="A21" s="114" t="s">
        <v>45</v>
      </c>
      <c r="B21" s="114"/>
      <c r="C21" s="114"/>
      <c r="D21" s="115"/>
    </row>
    <row r="22" spans="1:24" ht="28.5" x14ac:dyDescent="0.2">
      <c r="A22" s="60"/>
      <c r="B22" s="60" t="s">
        <v>108</v>
      </c>
      <c r="C22" s="60" t="s">
        <v>109</v>
      </c>
      <c r="D22" s="60" t="s">
        <v>132</v>
      </c>
      <c r="S22" s="98"/>
      <c r="T22" s="98"/>
      <c r="U22" s="98"/>
    </row>
    <row r="23" spans="1:24" x14ac:dyDescent="0.2">
      <c r="A23" s="60" t="s">
        <v>131</v>
      </c>
      <c r="B23" s="89"/>
      <c r="C23" s="93"/>
      <c r="D23" s="89"/>
      <c r="S23" s="98"/>
      <c r="T23" s="98"/>
      <c r="U23" s="98"/>
    </row>
    <row r="24" spans="1:24" x14ac:dyDescent="0.2">
      <c r="A24" s="60" t="s">
        <v>130</v>
      </c>
      <c r="B24" s="89"/>
      <c r="C24" s="93"/>
      <c r="D24" s="89"/>
      <c r="S24" s="98"/>
      <c r="T24" s="98"/>
      <c r="U24" s="98"/>
    </row>
    <row r="25" spans="1:24" x14ac:dyDescent="0.2">
      <c r="A25" s="60" t="s">
        <v>110</v>
      </c>
      <c r="B25" s="89"/>
      <c r="C25" s="89"/>
      <c r="D25" s="89"/>
      <c r="S25" s="99"/>
      <c r="T25" s="98"/>
      <c r="U25" s="98"/>
    </row>
    <row r="28" spans="1:24" x14ac:dyDescent="0.2">
      <c r="A28" s="119" t="s">
        <v>111</v>
      </c>
      <c r="B28" s="119"/>
      <c r="C28" s="119"/>
      <c r="D28" s="119"/>
    </row>
    <row r="29" spans="1:24" x14ac:dyDescent="0.2">
      <c r="A29" s="60" t="s">
        <v>112</v>
      </c>
      <c r="B29" s="60" t="s">
        <v>113</v>
      </c>
      <c r="C29" s="60" t="s">
        <v>114</v>
      </c>
      <c r="D29" s="60" t="s">
        <v>115</v>
      </c>
      <c r="E29" s="53"/>
    </row>
    <row r="30" spans="1:24" x14ac:dyDescent="0.2">
      <c r="A30" s="57" t="s">
        <v>116</v>
      </c>
      <c r="B30" s="58">
        <f>IF(T17&gt;0, P17/T17,0)</f>
        <v>0</v>
      </c>
      <c r="C30" s="59">
        <f>P17</f>
        <v>0</v>
      </c>
      <c r="D30" s="59">
        <v>0</v>
      </c>
    </row>
    <row r="31" spans="1:24" x14ac:dyDescent="0.2">
      <c r="A31" s="54" t="s">
        <v>117</v>
      </c>
      <c r="B31" s="58">
        <f>IF(T17&gt;0, S17/T17,0)</f>
        <v>0</v>
      </c>
      <c r="C31" s="59">
        <f>S17</f>
        <v>0</v>
      </c>
      <c r="D31" s="59">
        <f>C31*B23</f>
        <v>0</v>
      </c>
    </row>
    <row r="32" spans="1:24" x14ac:dyDescent="0.2">
      <c r="A32" s="56" t="s">
        <v>98</v>
      </c>
      <c r="B32" s="58">
        <f>IF(T17&gt;0,R17/T17,0)</f>
        <v>0</v>
      </c>
      <c r="C32" s="59">
        <f>R17</f>
        <v>0</v>
      </c>
      <c r="D32" s="59">
        <f>C32*B25</f>
        <v>0</v>
      </c>
      <c r="E32" s="55"/>
    </row>
    <row r="33" spans="1:5" x14ac:dyDescent="0.2">
      <c r="A33" s="69" t="s">
        <v>92</v>
      </c>
      <c r="B33" s="104">
        <f>SUM(B30:B32)</f>
        <v>0</v>
      </c>
      <c r="C33" s="105">
        <f>SUM(C30:C32)</f>
        <v>0</v>
      </c>
      <c r="D33" s="105">
        <v>0</v>
      </c>
      <c r="E33" s="55"/>
    </row>
    <row r="34" spans="1:5" x14ac:dyDescent="0.2">
      <c r="A34" s="70" t="s">
        <v>118</v>
      </c>
      <c r="B34" s="58">
        <f>IF(U17&gt;0, C34/SUMPRODUCT(B7:B16, J7:J16), 0)</f>
        <v>0</v>
      </c>
      <c r="C34" s="59">
        <f>U17</f>
        <v>0</v>
      </c>
      <c r="D34" s="59">
        <v>0</v>
      </c>
    </row>
    <row r="37" spans="1:5" x14ac:dyDescent="0.2">
      <c r="A37" s="107" t="s">
        <v>119</v>
      </c>
      <c r="B37" s="57" t="s">
        <v>0</v>
      </c>
      <c r="C37" s="61">
        <f>I17-T17</f>
        <v>0</v>
      </c>
    </row>
    <row r="38" spans="1:5" x14ac:dyDescent="0.2">
      <c r="A38" s="108" t="s">
        <v>120</v>
      </c>
      <c r="B38" s="54" t="s">
        <v>0</v>
      </c>
      <c r="C38" s="62">
        <f>C39-C37</f>
        <v>0</v>
      </c>
    </row>
    <row r="39" spans="1:5" x14ac:dyDescent="0.2">
      <c r="A39" s="68" t="s">
        <v>121</v>
      </c>
      <c r="B39" s="56" t="s">
        <v>0</v>
      </c>
      <c r="C39" s="106">
        <f>W17</f>
        <v>0</v>
      </c>
    </row>
    <row r="41" spans="1:5" x14ac:dyDescent="0.2">
      <c r="A41" s="66" t="s">
        <v>146</v>
      </c>
      <c r="B41" s="57" t="s">
        <v>115</v>
      </c>
      <c r="C41" s="61">
        <f>B23*H17-B24*S17</f>
        <v>0</v>
      </c>
    </row>
    <row r="42" spans="1:5" x14ac:dyDescent="0.2">
      <c r="A42" s="67" t="s">
        <v>147</v>
      </c>
      <c r="B42" s="54" t="s">
        <v>114</v>
      </c>
      <c r="C42" s="62">
        <f>P17-G17</f>
        <v>0</v>
      </c>
    </row>
    <row r="43" spans="1:5" ht="28.5" x14ac:dyDescent="0.2">
      <c r="A43" s="101" t="s">
        <v>142</v>
      </c>
      <c r="B43" s="54" t="s">
        <v>122</v>
      </c>
      <c r="C43" s="63">
        <f>IF(H17&gt;0, C39/H17,0)</f>
        <v>0</v>
      </c>
    </row>
    <row r="44" spans="1:5" x14ac:dyDescent="0.2">
      <c r="A44" s="68" t="s">
        <v>123</v>
      </c>
      <c r="B44" s="56" t="s">
        <v>137</v>
      </c>
      <c r="C44" s="64">
        <f>H17*C23-C24*S17+C25*R17</f>
        <v>0</v>
      </c>
    </row>
    <row r="47" spans="1:5" ht="15" thickBot="1" x14ac:dyDescent="0.25"/>
    <row r="48" spans="1:5" x14ac:dyDescent="0.2">
      <c r="A48" s="65" t="s">
        <v>135</v>
      </c>
      <c r="B48" s="96" t="s">
        <v>138</v>
      </c>
      <c r="C48" s="94"/>
    </row>
    <row r="49" spans="1:3" x14ac:dyDescent="0.2">
      <c r="A49" s="65" t="s">
        <v>124</v>
      </c>
      <c r="B49" s="96" t="s">
        <v>0</v>
      </c>
      <c r="C49" s="95"/>
    </row>
    <row r="50" spans="1:3" ht="28.5" x14ac:dyDescent="0.2">
      <c r="A50" s="86" t="s">
        <v>134</v>
      </c>
      <c r="B50" s="97" t="s">
        <v>0</v>
      </c>
      <c r="C50" s="100">
        <f>C49/(1-B34)</f>
        <v>0</v>
      </c>
    </row>
    <row r="51" spans="1:3" x14ac:dyDescent="0.2">
      <c r="A51" s="86" t="s">
        <v>136</v>
      </c>
      <c r="B51" s="97" t="s">
        <v>139</v>
      </c>
      <c r="C51" s="103">
        <f>IF(C50&gt;0, C48/(C50), 0)</f>
        <v>0</v>
      </c>
    </row>
  </sheetData>
  <sheetProtection algorithmName="SHA-512" hashValue="QR5Govs3SfFilMDplH/Fsxml8jBzWKVBVFDHX6V4xBbfTKJNVouwk2AIOFSdDApi6OZttCqDa0J2pUmYNvTh4A==" saltValue="bggx+C1sNnmG9nj0RCYPYQ==" spinCount="100000" sheet="1" formatRows="0" insertRows="0"/>
  <dataConsolidate/>
  <mergeCells count="8">
    <mergeCell ref="J4:X4"/>
    <mergeCell ref="U5:V5"/>
    <mergeCell ref="A21:D21"/>
    <mergeCell ref="A20:D20"/>
    <mergeCell ref="A28:D28"/>
    <mergeCell ref="A4:B4"/>
    <mergeCell ref="C4:I4"/>
    <mergeCell ref="W5:X5"/>
  </mergeCells>
  <phoneticPr fontId="21" type="noConversion"/>
  <hyperlinks>
    <hyperlink ref="A21" r:id="rId1" display="(se omregningskalkulator)" xr:uid="{A46D594F-D60A-47E5-A333-54A85793C030}"/>
    <hyperlink ref="A21:D21" r:id="rId2" display="Benytt Enovas omregningskalkulator" xr:uid="{677EA6EE-5B18-4BCE-B731-A880E071E061}"/>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716A8-E109-4C8F-9ED1-7A890E2C9986}">
  <dimension ref="A1"/>
  <sheetViews>
    <sheetView showGridLines="0" workbookViewId="0">
      <selection activeCell="L61" sqref="L61"/>
    </sheetView>
  </sheetViews>
  <sheetFormatPr baseColWidth="10" defaultRowHeight="14.2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2A7AA-F16D-44DF-B823-88268A4895FB}">
  <dimension ref="A1:L30"/>
  <sheetViews>
    <sheetView zoomScaleNormal="100" workbookViewId="0">
      <selection activeCell="G1" sqref="G1:H1"/>
    </sheetView>
  </sheetViews>
  <sheetFormatPr baseColWidth="10" defaultColWidth="11.375" defaultRowHeight="14.25" x14ac:dyDescent="0.2"/>
  <cols>
    <col min="1" max="1" width="21.125" style="6" customWidth="1"/>
    <col min="2" max="2" width="25.5" style="6" customWidth="1"/>
    <col min="3" max="3" width="14.25" style="7" customWidth="1"/>
    <col min="4" max="4" width="17.25" style="7" customWidth="1"/>
    <col min="5" max="5" width="13.125" style="7" customWidth="1"/>
    <col min="6" max="6" width="11.875" style="6" customWidth="1"/>
    <col min="7" max="8" width="27.25" style="7" customWidth="1"/>
    <col min="9" max="9" width="11.375" style="6"/>
    <col min="10" max="10" width="16.125" style="7" customWidth="1"/>
    <col min="11" max="11" width="14.375" style="8" customWidth="1"/>
    <col min="12" max="12" width="35.375" style="9" customWidth="1"/>
    <col min="13" max="16384" width="11.375" style="9"/>
  </cols>
  <sheetData>
    <row r="1" spans="1:12" ht="18.75" x14ac:dyDescent="0.2">
      <c r="A1" s="3" t="s">
        <v>50</v>
      </c>
      <c r="B1" s="4"/>
      <c r="C1" s="5"/>
      <c r="D1" s="5"/>
      <c r="E1" s="5"/>
      <c r="F1" s="4"/>
      <c r="G1" s="126" t="s">
        <v>45</v>
      </c>
      <c r="H1" s="126"/>
    </row>
    <row r="2" spans="1:12" ht="28.5" x14ac:dyDescent="0.2">
      <c r="A2" s="28" t="s">
        <v>37</v>
      </c>
      <c r="B2" s="28" t="s">
        <v>39</v>
      </c>
      <c r="C2" s="29" t="s">
        <v>28</v>
      </c>
      <c r="D2" s="29" t="s">
        <v>29</v>
      </c>
      <c r="E2" s="29" t="s">
        <v>30</v>
      </c>
      <c r="F2" s="28" t="s">
        <v>2</v>
      </c>
      <c r="G2" s="29" t="s">
        <v>43</v>
      </c>
      <c r="H2" s="29" t="s">
        <v>42</v>
      </c>
      <c r="I2" s="30" t="s">
        <v>44</v>
      </c>
      <c r="J2" s="31" t="s">
        <v>3</v>
      </c>
      <c r="K2" s="30" t="s">
        <v>46</v>
      </c>
      <c r="L2" s="32" t="s">
        <v>74</v>
      </c>
    </row>
    <row r="3" spans="1:12" s="10" customFormat="1" ht="12" x14ac:dyDescent="0.2">
      <c r="A3" s="33" t="s">
        <v>36</v>
      </c>
      <c r="B3" s="33" t="s">
        <v>38</v>
      </c>
      <c r="C3" s="34" t="s">
        <v>40</v>
      </c>
      <c r="D3" s="34" t="s">
        <v>41</v>
      </c>
      <c r="E3" s="34"/>
      <c r="F3" s="33"/>
      <c r="G3" s="35" t="s">
        <v>66</v>
      </c>
      <c r="H3" s="35" t="s">
        <v>66</v>
      </c>
      <c r="I3" s="36" t="s">
        <v>66</v>
      </c>
      <c r="J3" s="35" t="s">
        <v>67</v>
      </c>
      <c r="K3" s="37" t="s">
        <v>47</v>
      </c>
      <c r="L3" s="38"/>
    </row>
    <row r="4" spans="1:12" x14ac:dyDescent="0.2">
      <c r="A4" s="42"/>
      <c r="B4" s="42"/>
      <c r="C4" s="43"/>
      <c r="D4" s="43"/>
      <c r="E4" s="39">
        <f>C4-D4</f>
        <v>0</v>
      </c>
      <c r="F4" s="42" t="s">
        <v>0</v>
      </c>
      <c r="G4" s="45"/>
      <c r="H4" s="43"/>
      <c r="I4" s="39">
        <f>G4-H4</f>
        <v>0</v>
      </c>
      <c r="J4" s="51">
        <f t="shared" ref="J4:J30" si="0">I4*Varighet</f>
        <v>0</v>
      </c>
      <c r="K4" s="39" t="str">
        <f>IF(H4&lt;&gt;0,I4*100/H4,"")</f>
        <v/>
      </c>
      <c r="L4" s="47"/>
    </row>
    <row r="5" spans="1:12" x14ac:dyDescent="0.2">
      <c r="A5" s="42"/>
      <c r="B5" s="42"/>
      <c r="C5" s="43"/>
      <c r="D5" s="43"/>
      <c r="E5" s="39">
        <f t="shared" ref="E5:E30" si="1">C5-D5</f>
        <v>0</v>
      </c>
      <c r="F5" s="42" t="s">
        <v>0</v>
      </c>
      <c r="G5" s="43"/>
      <c r="H5" s="43"/>
      <c r="I5" s="39">
        <f t="shared" ref="I5:I30" si="2">G5-H5</f>
        <v>0</v>
      </c>
      <c r="J5" s="51">
        <f t="shared" si="0"/>
        <v>0</v>
      </c>
      <c r="K5" s="39" t="str">
        <f t="shared" ref="K5:K30" si="3">IF(H5&lt;&gt;0,I5*100/H5,"")</f>
        <v/>
      </c>
      <c r="L5" s="47"/>
    </row>
    <row r="6" spans="1:12" x14ac:dyDescent="0.2">
      <c r="A6" s="42"/>
      <c r="B6" s="42"/>
      <c r="C6" s="43"/>
      <c r="D6" s="43"/>
      <c r="E6" s="39">
        <f t="shared" si="1"/>
        <v>0</v>
      </c>
      <c r="F6" s="42"/>
      <c r="G6" s="43"/>
      <c r="H6" s="43"/>
      <c r="I6" s="39">
        <f t="shared" si="2"/>
        <v>0</v>
      </c>
      <c r="J6" s="51">
        <f t="shared" si="0"/>
        <v>0</v>
      </c>
      <c r="K6" s="39" t="str">
        <f t="shared" si="3"/>
        <v/>
      </c>
      <c r="L6" s="47"/>
    </row>
    <row r="7" spans="1:12" x14ac:dyDescent="0.2">
      <c r="A7" s="42"/>
      <c r="B7" s="42"/>
      <c r="C7" s="43"/>
      <c r="D7" s="43"/>
      <c r="E7" s="39">
        <f t="shared" si="1"/>
        <v>0</v>
      </c>
      <c r="F7" s="42"/>
      <c r="G7" s="43"/>
      <c r="H7" s="43"/>
      <c r="I7" s="39">
        <f t="shared" si="2"/>
        <v>0</v>
      </c>
      <c r="J7" s="51">
        <f t="shared" si="0"/>
        <v>0</v>
      </c>
      <c r="K7" s="39" t="str">
        <f t="shared" si="3"/>
        <v/>
      </c>
      <c r="L7" s="47"/>
    </row>
    <row r="8" spans="1:12" x14ac:dyDescent="0.2">
      <c r="A8" s="42"/>
      <c r="B8" s="42"/>
      <c r="C8" s="43"/>
      <c r="D8" s="43"/>
      <c r="E8" s="39">
        <f t="shared" si="1"/>
        <v>0</v>
      </c>
      <c r="F8" s="42"/>
      <c r="G8" s="43"/>
      <c r="H8" s="43"/>
      <c r="I8" s="39">
        <f t="shared" si="2"/>
        <v>0</v>
      </c>
      <c r="J8" s="51">
        <f t="shared" si="0"/>
        <v>0</v>
      </c>
      <c r="K8" s="39" t="str">
        <f t="shared" si="3"/>
        <v/>
      </c>
      <c r="L8" s="47"/>
    </row>
    <row r="9" spans="1:12" x14ac:dyDescent="0.2">
      <c r="A9" s="42"/>
      <c r="B9" s="42"/>
      <c r="C9" s="43"/>
      <c r="D9" s="43"/>
      <c r="E9" s="39">
        <f t="shared" si="1"/>
        <v>0</v>
      </c>
      <c r="F9" s="42"/>
      <c r="G9" s="43"/>
      <c r="H9" s="43"/>
      <c r="I9" s="39">
        <f t="shared" si="2"/>
        <v>0</v>
      </c>
      <c r="J9" s="51">
        <f t="shared" si="0"/>
        <v>0</v>
      </c>
      <c r="K9" s="39" t="str">
        <f t="shared" si="3"/>
        <v/>
      </c>
      <c r="L9" s="47"/>
    </row>
    <row r="10" spans="1:12" x14ac:dyDescent="0.2">
      <c r="A10" s="42"/>
      <c r="B10" s="42"/>
      <c r="C10" s="43"/>
      <c r="D10" s="43"/>
      <c r="E10" s="39">
        <f t="shared" si="1"/>
        <v>0</v>
      </c>
      <c r="F10" s="42"/>
      <c r="G10" s="43"/>
      <c r="H10" s="43"/>
      <c r="I10" s="39">
        <f t="shared" si="2"/>
        <v>0</v>
      </c>
      <c r="J10" s="51">
        <f t="shared" si="0"/>
        <v>0</v>
      </c>
      <c r="K10" s="39" t="str">
        <f t="shared" si="3"/>
        <v/>
      </c>
      <c r="L10" s="47"/>
    </row>
    <row r="11" spans="1:12" x14ac:dyDescent="0.2">
      <c r="A11" s="42"/>
      <c r="B11" s="42"/>
      <c r="C11" s="43"/>
      <c r="D11" s="43"/>
      <c r="E11" s="39">
        <f t="shared" si="1"/>
        <v>0</v>
      </c>
      <c r="F11" s="42"/>
      <c r="G11" s="43"/>
      <c r="H11" s="43"/>
      <c r="I11" s="39">
        <f t="shared" si="2"/>
        <v>0</v>
      </c>
      <c r="J11" s="51">
        <f t="shared" si="0"/>
        <v>0</v>
      </c>
      <c r="K11" s="39" t="str">
        <f t="shared" si="3"/>
        <v/>
      </c>
      <c r="L11" s="47"/>
    </row>
    <row r="12" spans="1:12" x14ac:dyDescent="0.2">
      <c r="A12" s="42"/>
      <c r="B12" s="42"/>
      <c r="C12" s="43"/>
      <c r="D12" s="43"/>
      <c r="E12" s="39">
        <f t="shared" si="1"/>
        <v>0</v>
      </c>
      <c r="F12" s="42"/>
      <c r="G12" s="43"/>
      <c r="H12" s="43"/>
      <c r="I12" s="39">
        <f t="shared" si="2"/>
        <v>0</v>
      </c>
      <c r="J12" s="51">
        <f t="shared" si="0"/>
        <v>0</v>
      </c>
      <c r="K12" s="39" t="str">
        <f t="shared" si="3"/>
        <v/>
      </c>
      <c r="L12" s="47"/>
    </row>
    <row r="13" spans="1:12" x14ac:dyDescent="0.2">
      <c r="A13" s="42"/>
      <c r="B13" s="42"/>
      <c r="C13" s="43"/>
      <c r="D13" s="43"/>
      <c r="E13" s="39">
        <f t="shared" si="1"/>
        <v>0</v>
      </c>
      <c r="F13" s="42"/>
      <c r="G13" s="43"/>
      <c r="H13" s="43"/>
      <c r="I13" s="39">
        <f t="shared" si="2"/>
        <v>0</v>
      </c>
      <c r="J13" s="51">
        <f t="shared" si="0"/>
        <v>0</v>
      </c>
      <c r="K13" s="39" t="str">
        <f t="shared" si="3"/>
        <v/>
      </c>
      <c r="L13" s="47"/>
    </row>
    <row r="14" spans="1:12" x14ac:dyDescent="0.2">
      <c r="A14" s="42"/>
      <c r="B14" s="42"/>
      <c r="C14" s="43"/>
      <c r="D14" s="43"/>
      <c r="E14" s="39">
        <f t="shared" si="1"/>
        <v>0</v>
      </c>
      <c r="F14" s="42"/>
      <c r="G14" s="43"/>
      <c r="H14" s="43"/>
      <c r="I14" s="39">
        <f t="shared" si="2"/>
        <v>0</v>
      </c>
      <c r="J14" s="51">
        <f t="shared" si="0"/>
        <v>0</v>
      </c>
      <c r="K14" s="39" t="str">
        <f t="shared" si="3"/>
        <v/>
      </c>
      <c r="L14" s="47"/>
    </row>
    <row r="15" spans="1:12" x14ac:dyDescent="0.2">
      <c r="A15" s="42"/>
      <c r="B15" s="42"/>
      <c r="C15" s="43"/>
      <c r="D15" s="43"/>
      <c r="E15" s="39">
        <f t="shared" si="1"/>
        <v>0</v>
      </c>
      <c r="F15" s="42"/>
      <c r="G15" s="43"/>
      <c r="H15" s="43"/>
      <c r="I15" s="39">
        <f t="shared" si="2"/>
        <v>0</v>
      </c>
      <c r="J15" s="51">
        <f t="shared" si="0"/>
        <v>0</v>
      </c>
      <c r="K15" s="39" t="str">
        <f t="shared" si="3"/>
        <v/>
      </c>
      <c r="L15" s="47"/>
    </row>
    <row r="16" spans="1:12" x14ac:dyDescent="0.2">
      <c r="A16" s="42"/>
      <c r="B16" s="42"/>
      <c r="C16" s="43"/>
      <c r="D16" s="43"/>
      <c r="E16" s="39">
        <f t="shared" si="1"/>
        <v>0</v>
      </c>
      <c r="F16" s="42"/>
      <c r="G16" s="43"/>
      <c r="H16" s="43"/>
      <c r="I16" s="39">
        <f t="shared" si="2"/>
        <v>0</v>
      </c>
      <c r="J16" s="51">
        <f t="shared" si="0"/>
        <v>0</v>
      </c>
      <c r="K16" s="39" t="str">
        <f t="shared" si="3"/>
        <v/>
      </c>
      <c r="L16" s="47"/>
    </row>
    <row r="17" spans="1:12" x14ac:dyDescent="0.2">
      <c r="A17" s="42"/>
      <c r="B17" s="42"/>
      <c r="C17" s="43"/>
      <c r="D17" s="43"/>
      <c r="E17" s="39">
        <f t="shared" si="1"/>
        <v>0</v>
      </c>
      <c r="F17" s="42"/>
      <c r="G17" s="43"/>
      <c r="H17" s="43"/>
      <c r="I17" s="39">
        <f t="shared" si="2"/>
        <v>0</v>
      </c>
      <c r="J17" s="51">
        <f t="shared" si="0"/>
        <v>0</v>
      </c>
      <c r="K17" s="39" t="str">
        <f t="shared" si="3"/>
        <v/>
      </c>
      <c r="L17" s="47"/>
    </row>
    <row r="18" spans="1:12" x14ac:dyDescent="0.2">
      <c r="A18" s="42"/>
      <c r="B18" s="42"/>
      <c r="C18" s="43"/>
      <c r="D18" s="43"/>
      <c r="E18" s="39">
        <f t="shared" si="1"/>
        <v>0</v>
      </c>
      <c r="F18" s="42"/>
      <c r="G18" s="43"/>
      <c r="H18" s="43"/>
      <c r="I18" s="39">
        <f t="shared" si="2"/>
        <v>0</v>
      </c>
      <c r="J18" s="51">
        <f t="shared" si="0"/>
        <v>0</v>
      </c>
      <c r="K18" s="39" t="str">
        <f t="shared" si="3"/>
        <v/>
      </c>
      <c r="L18" s="47"/>
    </row>
    <row r="19" spans="1:12" x14ac:dyDescent="0.2">
      <c r="A19" s="42"/>
      <c r="B19" s="42"/>
      <c r="C19" s="43"/>
      <c r="D19" s="43"/>
      <c r="E19" s="39">
        <f t="shared" si="1"/>
        <v>0</v>
      </c>
      <c r="F19" s="42"/>
      <c r="G19" s="43"/>
      <c r="H19" s="43"/>
      <c r="I19" s="39">
        <f t="shared" si="2"/>
        <v>0</v>
      </c>
      <c r="J19" s="51">
        <f t="shared" si="0"/>
        <v>0</v>
      </c>
      <c r="K19" s="39" t="str">
        <f t="shared" si="3"/>
        <v/>
      </c>
      <c r="L19" s="47"/>
    </row>
    <row r="20" spans="1:12" x14ac:dyDescent="0.2">
      <c r="A20" s="42"/>
      <c r="B20" s="42"/>
      <c r="C20" s="43"/>
      <c r="D20" s="43"/>
      <c r="E20" s="39">
        <f t="shared" si="1"/>
        <v>0</v>
      </c>
      <c r="F20" s="42"/>
      <c r="G20" s="43"/>
      <c r="H20" s="43"/>
      <c r="I20" s="39">
        <f t="shared" si="2"/>
        <v>0</v>
      </c>
      <c r="J20" s="51">
        <f t="shared" si="0"/>
        <v>0</v>
      </c>
      <c r="K20" s="39" t="str">
        <f t="shared" si="3"/>
        <v/>
      </c>
      <c r="L20" s="47"/>
    </row>
    <row r="21" spans="1:12" x14ac:dyDescent="0.2">
      <c r="A21" s="44"/>
      <c r="B21" s="44"/>
      <c r="C21" s="45"/>
      <c r="D21" s="45"/>
      <c r="E21" s="39">
        <f t="shared" si="1"/>
        <v>0</v>
      </c>
      <c r="F21" s="44"/>
      <c r="G21" s="45"/>
      <c r="H21" s="45"/>
      <c r="I21" s="39">
        <f t="shared" si="2"/>
        <v>0</v>
      </c>
      <c r="J21" s="51">
        <f t="shared" si="0"/>
        <v>0</v>
      </c>
      <c r="K21" s="39" t="str">
        <f t="shared" si="3"/>
        <v/>
      </c>
      <c r="L21" s="47"/>
    </row>
    <row r="22" spans="1:12" x14ac:dyDescent="0.2">
      <c r="A22" s="44"/>
      <c r="B22" s="44"/>
      <c r="C22" s="45"/>
      <c r="D22" s="45"/>
      <c r="E22" s="39">
        <f t="shared" si="1"/>
        <v>0</v>
      </c>
      <c r="F22" s="44"/>
      <c r="G22" s="45"/>
      <c r="H22" s="45"/>
      <c r="I22" s="39">
        <f t="shared" si="2"/>
        <v>0</v>
      </c>
      <c r="J22" s="51">
        <f t="shared" si="0"/>
        <v>0</v>
      </c>
      <c r="K22" s="39" t="str">
        <f t="shared" si="3"/>
        <v/>
      </c>
      <c r="L22" s="47"/>
    </row>
    <row r="23" spans="1:12" x14ac:dyDescent="0.2">
      <c r="A23" s="44"/>
      <c r="B23" s="44"/>
      <c r="C23" s="45"/>
      <c r="D23" s="45"/>
      <c r="E23" s="39">
        <f t="shared" si="1"/>
        <v>0</v>
      </c>
      <c r="F23" s="44"/>
      <c r="G23" s="45"/>
      <c r="H23" s="45"/>
      <c r="I23" s="39">
        <f t="shared" si="2"/>
        <v>0</v>
      </c>
      <c r="J23" s="51">
        <f t="shared" si="0"/>
        <v>0</v>
      </c>
      <c r="K23" s="39" t="str">
        <f t="shared" si="3"/>
        <v/>
      </c>
      <c r="L23" s="47"/>
    </row>
    <row r="24" spans="1:12" x14ac:dyDescent="0.2">
      <c r="A24" s="44"/>
      <c r="B24" s="44"/>
      <c r="C24" s="45"/>
      <c r="D24" s="45"/>
      <c r="E24" s="39">
        <f t="shared" si="1"/>
        <v>0</v>
      </c>
      <c r="F24" s="44"/>
      <c r="G24" s="45"/>
      <c r="H24" s="45"/>
      <c r="I24" s="39">
        <f t="shared" si="2"/>
        <v>0</v>
      </c>
      <c r="J24" s="51">
        <f t="shared" si="0"/>
        <v>0</v>
      </c>
      <c r="K24" s="39" t="str">
        <f t="shared" si="3"/>
        <v/>
      </c>
      <c r="L24" s="47"/>
    </row>
    <row r="25" spans="1:12" x14ac:dyDescent="0.2">
      <c r="A25" s="44"/>
      <c r="B25" s="44"/>
      <c r="C25" s="45"/>
      <c r="D25" s="45"/>
      <c r="E25" s="39">
        <f t="shared" si="1"/>
        <v>0</v>
      </c>
      <c r="F25" s="44"/>
      <c r="G25" s="45"/>
      <c r="H25" s="45"/>
      <c r="I25" s="39">
        <f t="shared" si="2"/>
        <v>0</v>
      </c>
      <c r="J25" s="51">
        <f t="shared" si="0"/>
        <v>0</v>
      </c>
      <c r="K25" s="39" t="str">
        <f t="shared" si="3"/>
        <v/>
      </c>
      <c r="L25" s="47"/>
    </row>
    <row r="26" spans="1:12" x14ac:dyDescent="0.2">
      <c r="A26" s="44"/>
      <c r="B26" s="44"/>
      <c r="C26" s="45"/>
      <c r="D26" s="45"/>
      <c r="E26" s="39">
        <f t="shared" si="1"/>
        <v>0</v>
      </c>
      <c r="F26" s="44"/>
      <c r="G26" s="45"/>
      <c r="H26" s="45"/>
      <c r="I26" s="39">
        <f t="shared" si="2"/>
        <v>0</v>
      </c>
      <c r="J26" s="51">
        <f t="shared" si="0"/>
        <v>0</v>
      </c>
      <c r="K26" s="39" t="str">
        <f t="shared" si="3"/>
        <v/>
      </c>
      <c r="L26" s="47"/>
    </row>
    <row r="27" spans="1:12" x14ac:dyDescent="0.2">
      <c r="A27" s="44"/>
      <c r="B27" s="44"/>
      <c r="C27" s="45"/>
      <c r="D27" s="45"/>
      <c r="E27" s="39">
        <f t="shared" si="1"/>
        <v>0</v>
      </c>
      <c r="F27" s="44"/>
      <c r="G27" s="45"/>
      <c r="H27" s="45"/>
      <c r="I27" s="39">
        <f t="shared" si="2"/>
        <v>0</v>
      </c>
      <c r="J27" s="51">
        <f t="shared" si="0"/>
        <v>0</v>
      </c>
      <c r="K27" s="39" t="str">
        <f t="shared" si="3"/>
        <v/>
      </c>
      <c r="L27" s="47"/>
    </row>
    <row r="28" spans="1:12" x14ac:dyDescent="0.2">
      <c r="A28" s="44"/>
      <c r="B28" s="44"/>
      <c r="C28" s="45"/>
      <c r="D28" s="45"/>
      <c r="E28" s="39">
        <f t="shared" si="1"/>
        <v>0</v>
      </c>
      <c r="F28" s="44"/>
      <c r="G28" s="45"/>
      <c r="H28" s="45"/>
      <c r="I28" s="39">
        <f t="shared" si="2"/>
        <v>0</v>
      </c>
      <c r="J28" s="51">
        <f t="shared" si="0"/>
        <v>0</v>
      </c>
      <c r="K28" s="39" t="str">
        <f t="shared" si="3"/>
        <v/>
      </c>
      <c r="L28" s="47"/>
    </row>
    <row r="29" spans="1:12" x14ac:dyDescent="0.2">
      <c r="A29" s="44"/>
      <c r="B29" s="44"/>
      <c r="C29" s="45"/>
      <c r="D29" s="45"/>
      <c r="E29" s="39">
        <f t="shared" si="1"/>
        <v>0</v>
      </c>
      <c r="F29" s="44"/>
      <c r="G29" s="45"/>
      <c r="H29" s="45"/>
      <c r="I29" s="39">
        <f t="shared" si="2"/>
        <v>0</v>
      </c>
      <c r="J29" s="51">
        <f t="shared" si="0"/>
        <v>0</v>
      </c>
      <c r="K29" s="39" t="str">
        <f t="shared" si="3"/>
        <v/>
      </c>
      <c r="L29" s="47"/>
    </row>
    <row r="30" spans="1:12" x14ac:dyDescent="0.2">
      <c r="A30" s="44"/>
      <c r="B30" s="44"/>
      <c r="C30" s="45"/>
      <c r="D30" s="45"/>
      <c r="E30" s="39">
        <f t="shared" si="1"/>
        <v>0</v>
      </c>
      <c r="F30" s="44"/>
      <c r="G30" s="45"/>
      <c r="H30" s="45"/>
      <c r="I30" s="39">
        <f t="shared" si="2"/>
        <v>0</v>
      </c>
      <c r="J30" s="51">
        <f t="shared" si="0"/>
        <v>0</v>
      </c>
      <c r="K30" s="39" t="str">
        <f t="shared" si="3"/>
        <v/>
      </c>
      <c r="L30" s="47"/>
    </row>
  </sheetData>
  <sheetProtection algorithmName="SHA-512" hashValue="dHEjUkZOZozdOYI8wdFmKN2ro8ZcjeMYWmOcnU4Sl5n5ll8zxhPz/WSjKdbEF7njPKthsfnwp9Wo1RZkSW2t5Q==" saltValue="lkdYR3jEwfuDv2COA/DiYA==" spinCount="100000" sheet="1" objects="1" scenarios="1"/>
  <mergeCells count="1">
    <mergeCell ref="G1:H1"/>
  </mergeCells>
  <hyperlinks>
    <hyperlink ref="G1" r:id="rId1" display="(se omregningskalkulator)" xr:uid="{8F371FCB-57B8-4887-8CD4-EE307E43B501}"/>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CAB7E0F-B368-434A-97DE-521C6EF1F68A}">
          <x14:formula1>
            <xm:f>Lister!$A$2:$A$24</xm:f>
          </x14:formula1>
          <xm:sqref>A4:A30</xm:sqref>
        </x14:dataValidation>
        <x14:dataValidation type="list" allowBlank="1" showInputMessage="1" showErrorMessage="1" xr:uid="{F3F49074-5558-44B3-BAB8-7E0A50172128}">
          <x14:formula1>
            <xm:f>Lister!$B$2:$B$6</xm:f>
          </x14:formula1>
          <xm:sqref>F4:F30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823A6-2134-4F56-9D61-0F4C37218F7D}">
  <dimension ref="A1:M30"/>
  <sheetViews>
    <sheetView zoomScaleNormal="100" workbookViewId="0">
      <selection activeCell="D56" sqref="D56"/>
    </sheetView>
  </sheetViews>
  <sheetFormatPr baseColWidth="10" defaultColWidth="11.375" defaultRowHeight="14.25" x14ac:dyDescent="0.2"/>
  <cols>
    <col min="1" max="1" width="21.125" style="6" customWidth="1"/>
    <col min="2" max="2" width="25.5" style="6" customWidth="1"/>
    <col min="3" max="3" width="14.25" style="7" customWidth="1"/>
    <col min="4" max="4" width="17.25" style="7" customWidth="1"/>
    <col min="5" max="5" width="13.125" style="7" customWidth="1"/>
    <col min="6" max="6" width="11.875" style="6" customWidth="1"/>
    <col min="7" max="7" width="18.75" style="6" customWidth="1"/>
    <col min="8" max="9" width="27.25" style="7" customWidth="1"/>
    <col min="10" max="10" width="11.375" style="6"/>
    <col min="11" max="11" width="16.125" style="7" customWidth="1"/>
    <col min="12" max="12" width="14.375" style="8" customWidth="1"/>
    <col min="13" max="13" width="40.125" style="9" customWidth="1"/>
    <col min="14" max="16384" width="11.375" style="9"/>
  </cols>
  <sheetData>
    <row r="1" spans="1:13" ht="18.75" x14ac:dyDescent="0.2">
      <c r="A1" s="3" t="s">
        <v>51</v>
      </c>
      <c r="B1" s="4"/>
      <c r="C1" s="5"/>
      <c r="D1" s="5"/>
      <c r="E1" s="5"/>
      <c r="F1" s="4"/>
      <c r="G1" s="13" t="s">
        <v>64</v>
      </c>
      <c r="H1" s="11"/>
      <c r="I1" s="11"/>
    </row>
    <row r="2" spans="1:13" ht="28.5" x14ac:dyDescent="0.2">
      <c r="A2" s="28" t="s">
        <v>37</v>
      </c>
      <c r="B2" s="28" t="s">
        <v>39</v>
      </c>
      <c r="C2" s="29" t="s">
        <v>28</v>
      </c>
      <c r="D2" s="29" t="s">
        <v>29</v>
      </c>
      <c r="E2" s="29" t="s">
        <v>30</v>
      </c>
      <c r="F2" s="28" t="s">
        <v>2</v>
      </c>
      <c r="G2" s="28" t="s">
        <v>59</v>
      </c>
      <c r="H2" s="29" t="s">
        <v>43</v>
      </c>
      <c r="I2" s="29" t="s">
        <v>42</v>
      </c>
      <c r="J2" s="30" t="s">
        <v>44</v>
      </c>
      <c r="K2" s="31" t="s">
        <v>3</v>
      </c>
      <c r="L2" s="30" t="s">
        <v>46</v>
      </c>
      <c r="M2" s="32" t="s">
        <v>74</v>
      </c>
    </row>
    <row r="3" spans="1:13" s="10" customFormat="1" ht="12" x14ac:dyDescent="0.2">
      <c r="A3" s="36" t="s">
        <v>36</v>
      </c>
      <c r="B3" s="36" t="s">
        <v>58</v>
      </c>
      <c r="C3" s="35" t="s">
        <v>40</v>
      </c>
      <c r="D3" s="35" t="s">
        <v>41</v>
      </c>
      <c r="E3" s="35"/>
      <c r="F3" s="36"/>
      <c r="G3" s="36" t="s">
        <v>65</v>
      </c>
      <c r="H3" s="35" t="s">
        <v>66</v>
      </c>
      <c r="I3" s="35" t="s">
        <v>66</v>
      </c>
      <c r="J3" s="36" t="s">
        <v>66</v>
      </c>
      <c r="K3" s="35" t="s">
        <v>67</v>
      </c>
      <c r="L3" s="37" t="s">
        <v>47</v>
      </c>
      <c r="M3" s="38"/>
    </row>
    <row r="4" spans="1:13" x14ac:dyDescent="0.2">
      <c r="A4" s="42"/>
      <c r="B4" s="42"/>
      <c r="C4" s="43"/>
      <c r="D4" s="43"/>
      <c r="E4" s="39">
        <f>C4-D4</f>
        <v>0</v>
      </c>
      <c r="F4" s="42"/>
      <c r="G4" s="42"/>
      <c r="H4" s="39">
        <f>C4*G4</f>
        <v>0</v>
      </c>
      <c r="I4" s="39">
        <f>D4*G4</f>
        <v>0</v>
      </c>
      <c r="J4" s="39">
        <f>H4-I4</f>
        <v>0</v>
      </c>
      <c r="K4" s="39">
        <f t="shared" ref="K4:K30" si="0">J4*Varighet</f>
        <v>0</v>
      </c>
      <c r="L4" s="39" t="str">
        <f>IF(I4&lt;&gt;0,J4*100/I4,"")</f>
        <v/>
      </c>
      <c r="M4" s="47"/>
    </row>
    <row r="5" spans="1:13" x14ac:dyDescent="0.2">
      <c r="A5" s="42"/>
      <c r="B5" s="42"/>
      <c r="C5" s="43"/>
      <c r="D5" s="43"/>
      <c r="E5" s="39">
        <f t="shared" ref="E5:E30" si="1">C5-D5</f>
        <v>0</v>
      </c>
      <c r="F5" s="42"/>
      <c r="G5" s="42"/>
      <c r="H5" s="39">
        <f>C5*G5</f>
        <v>0</v>
      </c>
      <c r="I5" s="39">
        <f t="shared" ref="I5:I30" si="2">D5*G5</f>
        <v>0</v>
      </c>
      <c r="J5" s="39">
        <f t="shared" ref="J5:J30" si="3">H5-I5</f>
        <v>0</v>
      </c>
      <c r="K5" s="39">
        <f t="shared" si="0"/>
        <v>0</v>
      </c>
      <c r="L5" s="39" t="str">
        <f t="shared" ref="L5:L30" si="4">IF(I5&lt;&gt;0,J5*100/I5,"")</f>
        <v/>
      </c>
      <c r="M5" s="47"/>
    </row>
    <row r="6" spans="1:13" x14ac:dyDescent="0.2">
      <c r="A6" s="42"/>
      <c r="B6" s="42"/>
      <c r="C6" s="43"/>
      <c r="D6" s="43"/>
      <c r="E6" s="39">
        <f t="shared" si="1"/>
        <v>0</v>
      </c>
      <c r="F6" s="42"/>
      <c r="G6" s="42"/>
      <c r="H6" s="39">
        <f t="shared" ref="H6:H30" si="5">C6*G6</f>
        <v>0</v>
      </c>
      <c r="I6" s="39">
        <f t="shared" si="2"/>
        <v>0</v>
      </c>
      <c r="J6" s="39">
        <f t="shared" si="3"/>
        <v>0</v>
      </c>
      <c r="K6" s="39">
        <f t="shared" si="0"/>
        <v>0</v>
      </c>
      <c r="L6" s="39" t="str">
        <f t="shared" si="4"/>
        <v/>
      </c>
      <c r="M6" s="47"/>
    </row>
    <row r="7" spans="1:13" x14ac:dyDescent="0.2">
      <c r="A7" s="42"/>
      <c r="B7" s="42"/>
      <c r="C7" s="43"/>
      <c r="D7" s="43"/>
      <c r="E7" s="39">
        <f t="shared" si="1"/>
        <v>0</v>
      </c>
      <c r="F7" s="42"/>
      <c r="G7" s="42"/>
      <c r="H7" s="39">
        <f t="shared" si="5"/>
        <v>0</v>
      </c>
      <c r="I7" s="39">
        <f t="shared" si="2"/>
        <v>0</v>
      </c>
      <c r="J7" s="39">
        <f t="shared" si="3"/>
        <v>0</v>
      </c>
      <c r="K7" s="39">
        <f t="shared" si="0"/>
        <v>0</v>
      </c>
      <c r="L7" s="39" t="str">
        <f t="shared" si="4"/>
        <v/>
      </c>
      <c r="M7" s="47"/>
    </row>
    <row r="8" spans="1:13" x14ac:dyDescent="0.2">
      <c r="A8" s="42"/>
      <c r="B8" s="42"/>
      <c r="C8" s="43"/>
      <c r="D8" s="43"/>
      <c r="E8" s="39">
        <f t="shared" si="1"/>
        <v>0</v>
      </c>
      <c r="F8" s="42"/>
      <c r="G8" s="42"/>
      <c r="H8" s="39">
        <f t="shared" si="5"/>
        <v>0</v>
      </c>
      <c r="I8" s="39">
        <f t="shared" si="2"/>
        <v>0</v>
      </c>
      <c r="J8" s="39">
        <f t="shared" si="3"/>
        <v>0</v>
      </c>
      <c r="K8" s="39">
        <f t="shared" si="0"/>
        <v>0</v>
      </c>
      <c r="L8" s="39" t="str">
        <f t="shared" si="4"/>
        <v/>
      </c>
      <c r="M8" s="47"/>
    </row>
    <row r="9" spans="1:13" x14ac:dyDescent="0.2">
      <c r="A9" s="42"/>
      <c r="B9" s="42"/>
      <c r="C9" s="43"/>
      <c r="D9" s="43"/>
      <c r="E9" s="39">
        <f t="shared" si="1"/>
        <v>0</v>
      </c>
      <c r="F9" s="42"/>
      <c r="G9" s="42"/>
      <c r="H9" s="39">
        <f t="shared" si="5"/>
        <v>0</v>
      </c>
      <c r="I9" s="39">
        <f t="shared" si="2"/>
        <v>0</v>
      </c>
      <c r="J9" s="39">
        <f t="shared" si="3"/>
        <v>0</v>
      </c>
      <c r="K9" s="39">
        <f t="shared" si="0"/>
        <v>0</v>
      </c>
      <c r="L9" s="39" t="str">
        <f t="shared" si="4"/>
        <v/>
      </c>
      <c r="M9" s="47"/>
    </row>
    <row r="10" spans="1:13" x14ac:dyDescent="0.2">
      <c r="A10" s="42"/>
      <c r="B10" s="42"/>
      <c r="C10" s="43"/>
      <c r="D10" s="43"/>
      <c r="E10" s="39">
        <f t="shared" si="1"/>
        <v>0</v>
      </c>
      <c r="F10" s="42"/>
      <c r="G10" s="42"/>
      <c r="H10" s="39">
        <f t="shared" si="5"/>
        <v>0</v>
      </c>
      <c r="I10" s="39">
        <f t="shared" si="2"/>
        <v>0</v>
      </c>
      <c r="J10" s="39">
        <f t="shared" si="3"/>
        <v>0</v>
      </c>
      <c r="K10" s="39">
        <f t="shared" si="0"/>
        <v>0</v>
      </c>
      <c r="L10" s="39" t="str">
        <f t="shared" si="4"/>
        <v/>
      </c>
      <c r="M10" s="47"/>
    </row>
    <row r="11" spans="1:13" x14ac:dyDescent="0.2">
      <c r="A11" s="42"/>
      <c r="B11" s="42"/>
      <c r="C11" s="43"/>
      <c r="D11" s="43"/>
      <c r="E11" s="39">
        <f t="shared" si="1"/>
        <v>0</v>
      </c>
      <c r="F11" s="42"/>
      <c r="G11" s="42"/>
      <c r="H11" s="39">
        <f t="shared" si="5"/>
        <v>0</v>
      </c>
      <c r="I11" s="39">
        <f t="shared" si="2"/>
        <v>0</v>
      </c>
      <c r="J11" s="39">
        <f t="shared" si="3"/>
        <v>0</v>
      </c>
      <c r="K11" s="39">
        <f t="shared" si="0"/>
        <v>0</v>
      </c>
      <c r="L11" s="39" t="str">
        <f t="shared" si="4"/>
        <v/>
      </c>
      <c r="M11" s="47"/>
    </row>
    <row r="12" spans="1:13" x14ac:dyDescent="0.2">
      <c r="A12" s="42"/>
      <c r="B12" s="42"/>
      <c r="C12" s="43"/>
      <c r="D12" s="43"/>
      <c r="E12" s="39">
        <f t="shared" si="1"/>
        <v>0</v>
      </c>
      <c r="F12" s="42"/>
      <c r="G12" s="42"/>
      <c r="H12" s="39">
        <f t="shared" si="5"/>
        <v>0</v>
      </c>
      <c r="I12" s="39">
        <f t="shared" si="2"/>
        <v>0</v>
      </c>
      <c r="J12" s="39">
        <f t="shared" si="3"/>
        <v>0</v>
      </c>
      <c r="K12" s="39">
        <f t="shared" si="0"/>
        <v>0</v>
      </c>
      <c r="L12" s="39" t="str">
        <f t="shared" si="4"/>
        <v/>
      </c>
      <c r="M12" s="47"/>
    </row>
    <row r="13" spans="1:13" x14ac:dyDescent="0.2">
      <c r="A13" s="42"/>
      <c r="B13" s="42"/>
      <c r="C13" s="43"/>
      <c r="D13" s="43"/>
      <c r="E13" s="39">
        <f t="shared" si="1"/>
        <v>0</v>
      </c>
      <c r="F13" s="42"/>
      <c r="G13" s="42"/>
      <c r="H13" s="39">
        <f t="shared" si="5"/>
        <v>0</v>
      </c>
      <c r="I13" s="39">
        <f t="shared" si="2"/>
        <v>0</v>
      </c>
      <c r="J13" s="39">
        <f t="shared" si="3"/>
        <v>0</v>
      </c>
      <c r="K13" s="39">
        <f t="shared" si="0"/>
        <v>0</v>
      </c>
      <c r="L13" s="39" t="str">
        <f t="shared" si="4"/>
        <v/>
      </c>
      <c r="M13" s="47"/>
    </row>
    <row r="14" spans="1:13" x14ac:dyDescent="0.2">
      <c r="A14" s="42"/>
      <c r="B14" s="42"/>
      <c r="C14" s="43"/>
      <c r="D14" s="43"/>
      <c r="E14" s="39">
        <f t="shared" si="1"/>
        <v>0</v>
      </c>
      <c r="F14" s="42"/>
      <c r="G14" s="42"/>
      <c r="H14" s="39">
        <f t="shared" si="5"/>
        <v>0</v>
      </c>
      <c r="I14" s="39">
        <f t="shared" si="2"/>
        <v>0</v>
      </c>
      <c r="J14" s="39">
        <f t="shared" si="3"/>
        <v>0</v>
      </c>
      <c r="K14" s="39">
        <f t="shared" si="0"/>
        <v>0</v>
      </c>
      <c r="L14" s="39" t="str">
        <f t="shared" si="4"/>
        <v/>
      </c>
      <c r="M14" s="47"/>
    </row>
    <row r="15" spans="1:13" x14ac:dyDescent="0.2">
      <c r="A15" s="42"/>
      <c r="B15" s="42"/>
      <c r="C15" s="43"/>
      <c r="D15" s="43"/>
      <c r="E15" s="39">
        <f t="shared" si="1"/>
        <v>0</v>
      </c>
      <c r="F15" s="42"/>
      <c r="G15" s="42"/>
      <c r="H15" s="39">
        <f t="shared" si="5"/>
        <v>0</v>
      </c>
      <c r="I15" s="39">
        <f t="shared" si="2"/>
        <v>0</v>
      </c>
      <c r="J15" s="39">
        <f t="shared" si="3"/>
        <v>0</v>
      </c>
      <c r="K15" s="39">
        <f t="shared" si="0"/>
        <v>0</v>
      </c>
      <c r="L15" s="39" t="str">
        <f t="shared" si="4"/>
        <v/>
      </c>
      <c r="M15" s="47"/>
    </row>
    <row r="16" spans="1:13" x14ac:dyDescent="0.2">
      <c r="A16" s="42"/>
      <c r="B16" s="42"/>
      <c r="C16" s="43"/>
      <c r="D16" s="43"/>
      <c r="E16" s="39">
        <f t="shared" si="1"/>
        <v>0</v>
      </c>
      <c r="F16" s="42"/>
      <c r="G16" s="42"/>
      <c r="H16" s="39">
        <f t="shared" si="5"/>
        <v>0</v>
      </c>
      <c r="I16" s="39">
        <f t="shared" si="2"/>
        <v>0</v>
      </c>
      <c r="J16" s="39">
        <f t="shared" si="3"/>
        <v>0</v>
      </c>
      <c r="K16" s="39">
        <f t="shared" si="0"/>
        <v>0</v>
      </c>
      <c r="L16" s="39" t="str">
        <f t="shared" si="4"/>
        <v/>
      </c>
      <c r="M16" s="47"/>
    </row>
    <row r="17" spans="1:13" x14ac:dyDescent="0.2">
      <c r="A17" s="42"/>
      <c r="B17" s="42"/>
      <c r="C17" s="43"/>
      <c r="D17" s="43"/>
      <c r="E17" s="39">
        <f t="shared" si="1"/>
        <v>0</v>
      </c>
      <c r="F17" s="42"/>
      <c r="G17" s="42"/>
      <c r="H17" s="39">
        <f t="shared" si="5"/>
        <v>0</v>
      </c>
      <c r="I17" s="39">
        <f t="shared" si="2"/>
        <v>0</v>
      </c>
      <c r="J17" s="39">
        <f t="shared" si="3"/>
        <v>0</v>
      </c>
      <c r="K17" s="39">
        <f t="shared" si="0"/>
        <v>0</v>
      </c>
      <c r="L17" s="39" t="str">
        <f t="shared" si="4"/>
        <v/>
      </c>
      <c r="M17" s="47"/>
    </row>
    <row r="18" spans="1:13" x14ac:dyDescent="0.2">
      <c r="A18" s="42"/>
      <c r="B18" s="42"/>
      <c r="C18" s="43"/>
      <c r="D18" s="43"/>
      <c r="E18" s="39">
        <f t="shared" si="1"/>
        <v>0</v>
      </c>
      <c r="F18" s="42"/>
      <c r="G18" s="42"/>
      <c r="H18" s="39">
        <f t="shared" si="5"/>
        <v>0</v>
      </c>
      <c r="I18" s="39">
        <f t="shared" si="2"/>
        <v>0</v>
      </c>
      <c r="J18" s="39">
        <f t="shared" si="3"/>
        <v>0</v>
      </c>
      <c r="K18" s="39">
        <f t="shared" si="0"/>
        <v>0</v>
      </c>
      <c r="L18" s="39" t="str">
        <f t="shared" si="4"/>
        <v/>
      </c>
      <c r="M18" s="47"/>
    </row>
    <row r="19" spans="1:13" x14ac:dyDescent="0.2">
      <c r="A19" s="42"/>
      <c r="B19" s="42"/>
      <c r="C19" s="43"/>
      <c r="D19" s="43"/>
      <c r="E19" s="39">
        <f t="shared" si="1"/>
        <v>0</v>
      </c>
      <c r="F19" s="42"/>
      <c r="G19" s="42"/>
      <c r="H19" s="39">
        <f t="shared" si="5"/>
        <v>0</v>
      </c>
      <c r="I19" s="39">
        <f t="shared" si="2"/>
        <v>0</v>
      </c>
      <c r="J19" s="39">
        <f t="shared" si="3"/>
        <v>0</v>
      </c>
      <c r="K19" s="39">
        <f t="shared" si="0"/>
        <v>0</v>
      </c>
      <c r="L19" s="39" t="str">
        <f t="shared" si="4"/>
        <v/>
      </c>
      <c r="M19" s="47"/>
    </row>
    <row r="20" spans="1:13" x14ac:dyDescent="0.2">
      <c r="A20" s="42"/>
      <c r="B20" s="42"/>
      <c r="C20" s="43"/>
      <c r="D20" s="43"/>
      <c r="E20" s="39">
        <f t="shared" si="1"/>
        <v>0</v>
      </c>
      <c r="F20" s="42"/>
      <c r="G20" s="42"/>
      <c r="H20" s="39">
        <f t="shared" si="5"/>
        <v>0</v>
      </c>
      <c r="I20" s="39">
        <f t="shared" si="2"/>
        <v>0</v>
      </c>
      <c r="J20" s="39">
        <f t="shared" si="3"/>
        <v>0</v>
      </c>
      <c r="K20" s="39">
        <f t="shared" si="0"/>
        <v>0</v>
      </c>
      <c r="L20" s="39" t="str">
        <f t="shared" si="4"/>
        <v/>
      </c>
      <c r="M20" s="47"/>
    </row>
    <row r="21" spans="1:13" x14ac:dyDescent="0.2">
      <c r="A21" s="44"/>
      <c r="B21" s="44"/>
      <c r="C21" s="45"/>
      <c r="D21" s="45"/>
      <c r="E21" s="39">
        <f t="shared" si="1"/>
        <v>0</v>
      </c>
      <c r="F21" s="44"/>
      <c r="G21" s="44"/>
      <c r="H21" s="39">
        <f t="shared" si="5"/>
        <v>0</v>
      </c>
      <c r="I21" s="39">
        <f t="shared" si="2"/>
        <v>0</v>
      </c>
      <c r="J21" s="39">
        <f t="shared" si="3"/>
        <v>0</v>
      </c>
      <c r="K21" s="39">
        <f t="shared" si="0"/>
        <v>0</v>
      </c>
      <c r="L21" s="39" t="str">
        <f t="shared" si="4"/>
        <v/>
      </c>
      <c r="M21" s="47"/>
    </row>
    <row r="22" spans="1:13" x14ac:dyDescent="0.2">
      <c r="A22" s="44"/>
      <c r="B22" s="44"/>
      <c r="C22" s="45"/>
      <c r="D22" s="45"/>
      <c r="E22" s="39">
        <f t="shared" si="1"/>
        <v>0</v>
      </c>
      <c r="F22" s="44"/>
      <c r="G22" s="44"/>
      <c r="H22" s="39">
        <f t="shared" si="5"/>
        <v>0</v>
      </c>
      <c r="I22" s="39">
        <f t="shared" si="2"/>
        <v>0</v>
      </c>
      <c r="J22" s="39">
        <f t="shared" si="3"/>
        <v>0</v>
      </c>
      <c r="K22" s="39">
        <f t="shared" si="0"/>
        <v>0</v>
      </c>
      <c r="L22" s="39" t="str">
        <f t="shared" si="4"/>
        <v/>
      </c>
      <c r="M22" s="47"/>
    </row>
    <row r="23" spans="1:13" x14ac:dyDescent="0.2">
      <c r="A23" s="44"/>
      <c r="B23" s="44"/>
      <c r="C23" s="45"/>
      <c r="D23" s="45"/>
      <c r="E23" s="39">
        <f t="shared" si="1"/>
        <v>0</v>
      </c>
      <c r="F23" s="44"/>
      <c r="G23" s="44"/>
      <c r="H23" s="39">
        <f t="shared" si="5"/>
        <v>0</v>
      </c>
      <c r="I23" s="39">
        <f t="shared" si="2"/>
        <v>0</v>
      </c>
      <c r="J23" s="39">
        <f t="shared" si="3"/>
        <v>0</v>
      </c>
      <c r="K23" s="39">
        <f t="shared" si="0"/>
        <v>0</v>
      </c>
      <c r="L23" s="39" t="str">
        <f t="shared" si="4"/>
        <v/>
      </c>
      <c r="M23" s="47"/>
    </row>
    <row r="24" spans="1:13" x14ac:dyDescent="0.2">
      <c r="A24" s="44"/>
      <c r="B24" s="44"/>
      <c r="C24" s="45"/>
      <c r="D24" s="45"/>
      <c r="E24" s="39">
        <f t="shared" si="1"/>
        <v>0</v>
      </c>
      <c r="F24" s="44"/>
      <c r="G24" s="44"/>
      <c r="H24" s="39">
        <f t="shared" si="5"/>
        <v>0</v>
      </c>
      <c r="I24" s="39">
        <f t="shared" si="2"/>
        <v>0</v>
      </c>
      <c r="J24" s="39">
        <f t="shared" si="3"/>
        <v>0</v>
      </c>
      <c r="K24" s="39">
        <f t="shared" si="0"/>
        <v>0</v>
      </c>
      <c r="L24" s="39" t="str">
        <f t="shared" si="4"/>
        <v/>
      </c>
      <c r="M24" s="47"/>
    </row>
    <row r="25" spans="1:13" x14ac:dyDescent="0.2">
      <c r="A25" s="44"/>
      <c r="B25" s="44"/>
      <c r="C25" s="45"/>
      <c r="D25" s="45"/>
      <c r="E25" s="39">
        <f t="shared" si="1"/>
        <v>0</v>
      </c>
      <c r="F25" s="44"/>
      <c r="G25" s="44"/>
      <c r="H25" s="39">
        <f t="shared" si="5"/>
        <v>0</v>
      </c>
      <c r="I25" s="39">
        <f t="shared" si="2"/>
        <v>0</v>
      </c>
      <c r="J25" s="39">
        <f t="shared" si="3"/>
        <v>0</v>
      </c>
      <c r="K25" s="39">
        <f t="shared" si="0"/>
        <v>0</v>
      </c>
      <c r="L25" s="39" t="str">
        <f t="shared" si="4"/>
        <v/>
      </c>
      <c r="M25" s="47"/>
    </row>
    <row r="26" spans="1:13" x14ac:dyDescent="0.2">
      <c r="A26" s="44"/>
      <c r="B26" s="44"/>
      <c r="C26" s="45"/>
      <c r="D26" s="45"/>
      <c r="E26" s="39">
        <f t="shared" si="1"/>
        <v>0</v>
      </c>
      <c r="F26" s="44"/>
      <c r="G26" s="44"/>
      <c r="H26" s="39">
        <f t="shared" si="5"/>
        <v>0</v>
      </c>
      <c r="I26" s="39">
        <f t="shared" si="2"/>
        <v>0</v>
      </c>
      <c r="J26" s="39">
        <f t="shared" si="3"/>
        <v>0</v>
      </c>
      <c r="K26" s="39">
        <f t="shared" si="0"/>
        <v>0</v>
      </c>
      <c r="L26" s="39" t="str">
        <f t="shared" si="4"/>
        <v/>
      </c>
      <c r="M26" s="47"/>
    </row>
    <row r="27" spans="1:13" x14ac:dyDescent="0.2">
      <c r="A27" s="44"/>
      <c r="B27" s="44"/>
      <c r="C27" s="45"/>
      <c r="D27" s="45"/>
      <c r="E27" s="39">
        <f t="shared" si="1"/>
        <v>0</v>
      </c>
      <c r="F27" s="44"/>
      <c r="G27" s="44"/>
      <c r="H27" s="39">
        <f t="shared" si="5"/>
        <v>0</v>
      </c>
      <c r="I27" s="39">
        <f t="shared" si="2"/>
        <v>0</v>
      </c>
      <c r="J27" s="39">
        <f t="shared" si="3"/>
        <v>0</v>
      </c>
      <c r="K27" s="39">
        <f t="shared" si="0"/>
        <v>0</v>
      </c>
      <c r="L27" s="39" t="str">
        <f t="shared" si="4"/>
        <v/>
      </c>
      <c r="M27" s="47"/>
    </row>
    <row r="28" spans="1:13" x14ac:dyDescent="0.2">
      <c r="A28" s="44"/>
      <c r="B28" s="44"/>
      <c r="C28" s="45"/>
      <c r="D28" s="45"/>
      <c r="E28" s="39">
        <f t="shared" si="1"/>
        <v>0</v>
      </c>
      <c r="F28" s="44"/>
      <c r="G28" s="44"/>
      <c r="H28" s="39">
        <f t="shared" si="5"/>
        <v>0</v>
      </c>
      <c r="I28" s="39">
        <f t="shared" si="2"/>
        <v>0</v>
      </c>
      <c r="J28" s="39">
        <f t="shared" si="3"/>
        <v>0</v>
      </c>
      <c r="K28" s="39">
        <f t="shared" si="0"/>
        <v>0</v>
      </c>
      <c r="L28" s="39" t="str">
        <f t="shared" si="4"/>
        <v/>
      </c>
      <c r="M28" s="47"/>
    </row>
    <row r="29" spans="1:13" x14ac:dyDescent="0.2">
      <c r="A29" s="44"/>
      <c r="B29" s="44"/>
      <c r="C29" s="45"/>
      <c r="D29" s="45"/>
      <c r="E29" s="39">
        <f t="shared" si="1"/>
        <v>0</v>
      </c>
      <c r="F29" s="44"/>
      <c r="G29" s="44"/>
      <c r="H29" s="39">
        <f t="shared" si="5"/>
        <v>0</v>
      </c>
      <c r="I29" s="39">
        <f t="shared" si="2"/>
        <v>0</v>
      </c>
      <c r="J29" s="39">
        <f t="shared" si="3"/>
        <v>0</v>
      </c>
      <c r="K29" s="39">
        <f t="shared" si="0"/>
        <v>0</v>
      </c>
      <c r="L29" s="39" t="str">
        <f t="shared" si="4"/>
        <v/>
      </c>
      <c r="M29" s="47"/>
    </row>
    <row r="30" spans="1:13" x14ac:dyDescent="0.2">
      <c r="A30" s="44"/>
      <c r="B30" s="44"/>
      <c r="C30" s="45"/>
      <c r="D30" s="45"/>
      <c r="E30" s="39">
        <f t="shared" si="1"/>
        <v>0</v>
      </c>
      <c r="F30" s="44"/>
      <c r="G30" s="44"/>
      <c r="H30" s="39">
        <f t="shared" si="5"/>
        <v>0</v>
      </c>
      <c r="I30" s="39">
        <f t="shared" si="2"/>
        <v>0</v>
      </c>
      <c r="J30" s="39">
        <f t="shared" si="3"/>
        <v>0</v>
      </c>
      <c r="K30" s="39">
        <f t="shared" si="0"/>
        <v>0</v>
      </c>
      <c r="L30" s="39" t="str">
        <f t="shared" si="4"/>
        <v/>
      </c>
      <c r="M30" s="47"/>
    </row>
  </sheetData>
  <sheetProtection algorithmName="SHA-512" hashValue="VQCWG8WNUrRaputC2i0Bbk8G1AGrrdqvrraDbFrM7WWqRDcvo3qIiIIah3cvlu+q/M0dJ4dTOpAH4FfSeN+A0w==" saltValue="w9QrZegxHpocUtE1POl2gA==" spinCount="100000" sheet="1" objects="1" scenarios="1"/>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21813B4-1209-47C7-B7BE-071A78E60C87}">
          <x14:formula1>
            <xm:f>Lister!$B$2:$B$6</xm:f>
          </x14:formula1>
          <xm:sqref>F4:F30</xm:sqref>
        </x14:dataValidation>
        <x14:dataValidation type="list" allowBlank="1" showInputMessage="1" showErrorMessage="1" xr:uid="{480B262F-54EB-4339-BA7A-9D5F5BF9B66C}">
          <x14:formula1>
            <xm:f>Lister!$C$2:$C$7</xm:f>
          </x14:formula1>
          <xm:sqref>A4:A30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28A40-06AB-4330-85F8-42D3B58EEBB0}">
  <dimension ref="A1:M30"/>
  <sheetViews>
    <sheetView zoomScale="93" zoomScaleNormal="85" workbookViewId="0">
      <selection activeCell="C60" sqref="C60"/>
    </sheetView>
  </sheetViews>
  <sheetFormatPr baseColWidth="10" defaultColWidth="11.375" defaultRowHeight="14.25" x14ac:dyDescent="0.2"/>
  <cols>
    <col min="1" max="1" width="31.625" style="6" customWidth="1"/>
    <col min="2" max="2" width="25.5" style="6" customWidth="1"/>
    <col min="3" max="3" width="14.25" style="7" customWidth="1"/>
    <col min="4" max="4" width="17.25" style="7" customWidth="1"/>
    <col min="5" max="5" width="13.125" style="7" customWidth="1"/>
    <col min="6" max="6" width="11.875" style="6" customWidth="1"/>
    <col min="7" max="7" width="18.75" style="6" customWidth="1"/>
    <col min="8" max="8" width="25.75" style="7" customWidth="1"/>
    <col min="9" max="9" width="26" style="7" customWidth="1"/>
    <col min="10" max="10" width="15" style="6" customWidth="1"/>
    <col min="11" max="11" width="16.125" style="7" customWidth="1"/>
    <col min="12" max="12" width="14.375" style="8" customWidth="1"/>
    <col min="13" max="13" width="40.125" style="9" customWidth="1"/>
    <col min="14" max="16384" width="11.375" style="9"/>
  </cols>
  <sheetData>
    <row r="1" spans="1:13" ht="18.75" x14ac:dyDescent="0.2">
      <c r="A1" s="3" t="s">
        <v>61</v>
      </c>
      <c r="B1" s="4"/>
      <c r="C1" s="5"/>
      <c r="D1" s="5"/>
      <c r="E1" s="5"/>
      <c r="F1" s="4"/>
      <c r="G1" s="13" t="s">
        <v>64</v>
      </c>
      <c r="H1" s="12"/>
      <c r="I1" s="12"/>
    </row>
    <row r="2" spans="1:13" ht="28.5" x14ac:dyDescent="0.2">
      <c r="A2" s="28" t="s">
        <v>37</v>
      </c>
      <c r="B2" s="28" t="s">
        <v>39</v>
      </c>
      <c r="C2" s="29" t="s">
        <v>28</v>
      </c>
      <c r="D2" s="29" t="s">
        <v>29</v>
      </c>
      <c r="E2" s="29" t="s">
        <v>30</v>
      </c>
      <c r="F2" s="28" t="s">
        <v>2</v>
      </c>
      <c r="G2" s="28" t="s">
        <v>59</v>
      </c>
      <c r="H2" s="29" t="s">
        <v>43</v>
      </c>
      <c r="I2" s="29" t="s">
        <v>42</v>
      </c>
      <c r="J2" s="30" t="s">
        <v>44</v>
      </c>
      <c r="K2" s="31" t="s">
        <v>3</v>
      </c>
      <c r="L2" s="40" t="s">
        <v>46</v>
      </c>
      <c r="M2" s="32" t="s">
        <v>74</v>
      </c>
    </row>
    <row r="3" spans="1:13" s="10" customFormat="1" ht="12" x14ac:dyDescent="0.2">
      <c r="A3" s="36" t="s">
        <v>36</v>
      </c>
      <c r="B3" s="36" t="s">
        <v>58</v>
      </c>
      <c r="C3" s="35" t="s">
        <v>40</v>
      </c>
      <c r="D3" s="35" t="s">
        <v>41</v>
      </c>
      <c r="E3" s="35"/>
      <c r="F3" s="36"/>
      <c r="G3" s="36" t="s">
        <v>65</v>
      </c>
      <c r="H3" s="35" t="s">
        <v>66</v>
      </c>
      <c r="I3" s="35" t="s">
        <v>66</v>
      </c>
      <c r="J3" s="36" t="s">
        <v>66</v>
      </c>
      <c r="K3" s="35" t="s">
        <v>67</v>
      </c>
      <c r="L3" s="41" t="s">
        <v>47</v>
      </c>
      <c r="M3" s="38"/>
    </row>
    <row r="4" spans="1:13" x14ac:dyDescent="0.2">
      <c r="A4" s="42"/>
      <c r="B4" s="42"/>
      <c r="C4" s="43"/>
      <c r="D4" s="43"/>
      <c r="E4" s="39">
        <f>C4-D4</f>
        <v>0</v>
      </c>
      <c r="F4" s="42"/>
      <c r="G4" s="42"/>
      <c r="H4" s="39">
        <f>C4*G4</f>
        <v>0</v>
      </c>
      <c r="I4" s="39">
        <f>D4*G4</f>
        <v>0</v>
      </c>
      <c r="J4" s="39">
        <f>H4-I4</f>
        <v>0</v>
      </c>
      <c r="K4" s="39">
        <f t="shared" ref="K4:K30" si="0">J4*Varighet</f>
        <v>0</v>
      </c>
      <c r="L4" s="39" t="str">
        <f>IF(I4&lt;&gt;0,J4*100/I4,"")</f>
        <v/>
      </c>
      <c r="M4" s="46"/>
    </row>
    <row r="5" spans="1:13" x14ac:dyDescent="0.2">
      <c r="A5" s="42"/>
      <c r="B5" s="42"/>
      <c r="C5" s="43"/>
      <c r="D5" s="43"/>
      <c r="E5" s="39">
        <f t="shared" ref="E5:E30" si="1">C5-D5</f>
        <v>0</v>
      </c>
      <c r="F5" s="42"/>
      <c r="G5" s="42"/>
      <c r="H5" s="39">
        <f t="shared" ref="H5:H30" si="2">C5*G5</f>
        <v>0</v>
      </c>
      <c r="I5" s="39">
        <f t="shared" ref="I5:I30" si="3">D5*G5</f>
        <v>0</v>
      </c>
      <c r="J5" s="39">
        <f t="shared" ref="J5:J30" si="4">H5-I5</f>
        <v>0</v>
      </c>
      <c r="K5" s="39">
        <f t="shared" si="0"/>
        <v>0</v>
      </c>
      <c r="L5" s="39" t="str">
        <f t="shared" ref="L5:L30" si="5">IF(I5&lt;&gt;0,J5*100/I5,"")</f>
        <v/>
      </c>
      <c r="M5" s="47"/>
    </row>
    <row r="6" spans="1:13" x14ac:dyDescent="0.2">
      <c r="A6" s="42"/>
      <c r="B6" s="42"/>
      <c r="C6" s="43"/>
      <c r="D6" s="43"/>
      <c r="E6" s="39">
        <f t="shared" si="1"/>
        <v>0</v>
      </c>
      <c r="F6" s="42"/>
      <c r="G6" s="42"/>
      <c r="H6" s="39">
        <f t="shared" si="2"/>
        <v>0</v>
      </c>
      <c r="I6" s="39">
        <f t="shared" si="3"/>
        <v>0</v>
      </c>
      <c r="J6" s="39">
        <f t="shared" si="4"/>
        <v>0</v>
      </c>
      <c r="K6" s="39">
        <f t="shared" si="0"/>
        <v>0</v>
      </c>
      <c r="L6" s="39" t="str">
        <f t="shared" si="5"/>
        <v/>
      </c>
      <c r="M6" s="47"/>
    </row>
    <row r="7" spans="1:13" x14ac:dyDescent="0.2">
      <c r="A7" s="42"/>
      <c r="B7" s="42"/>
      <c r="C7" s="43"/>
      <c r="D7" s="43"/>
      <c r="E7" s="39">
        <f t="shared" si="1"/>
        <v>0</v>
      </c>
      <c r="F7" s="42"/>
      <c r="G7" s="42"/>
      <c r="H7" s="39">
        <f t="shared" si="2"/>
        <v>0</v>
      </c>
      <c r="I7" s="39">
        <f t="shared" si="3"/>
        <v>0</v>
      </c>
      <c r="J7" s="39">
        <f t="shared" si="4"/>
        <v>0</v>
      </c>
      <c r="K7" s="39">
        <f t="shared" si="0"/>
        <v>0</v>
      </c>
      <c r="L7" s="39" t="str">
        <f t="shared" si="5"/>
        <v/>
      </c>
      <c r="M7" s="47"/>
    </row>
    <row r="8" spans="1:13" x14ac:dyDescent="0.2">
      <c r="A8" s="42"/>
      <c r="B8" s="42"/>
      <c r="C8" s="43"/>
      <c r="D8" s="43"/>
      <c r="E8" s="39">
        <f t="shared" si="1"/>
        <v>0</v>
      </c>
      <c r="F8" s="42"/>
      <c r="G8" s="42"/>
      <c r="H8" s="39">
        <f t="shared" si="2"/>
        <v>0</v>
      </c>
      <c r="I8" s="39">
        <f t="shared" si="3"/>
        <v>0</v>
      </c>
      <c r="J8" s="39">
        <f t="shared" si="4"/>
        <v>0</v>
      </c>
      <c r="K8" s="39">
        <f t="shared" si="0"/>
        <v>0</v>
      </c>
      <c r="L8" s="39" t="str">
        <f t="shared" si="5"/>
        <v/>
      </c>
      <c r="M8" s="47"/>
    </row>
    <row r="9" spans="1:13" x14ac:dyDescent="0.2">
      <c r="A9" s="42"/>
      <c r="B9" s="42"/>
      <c r="C9" s="43"/>
      <c r="D9" s="43"/>
      <c r="E9" s="39">
        <f t="shared" si="1"/>
        <v>0</v>
      </c>
      <c r="F9" s="42"/>
      <c r="G9" s="42"/>
      <c r="H9" s="39">
        <f t="shared" si="2"/>
        <v>0</v>
      </c>
      <c r="I9" s="39">
        <f t="shared" si="3"/>
        <v>0</v>
      </c>
      <c r="J9" s="39">
        <f t="shared" si="4"/>
        <v>0</v>
      </c>
      <c r="K9" s="39">
        <f t="shared" si="0"/>
        <v>0</v>
      </c>
      <c r="L9" s="39" t="str">
        <f t="shared" si="5"/>
        <v/>
      </c>
      <c r="M9" s="47"/>
    </row>
    <row r="10" spans="1:13" x14ac:dyDescent="0.2">
      <c r="A10" s="42"/>
      <c r="B10" s="42"/>
      <c r="C10" s="43"/>
      <c r="D10" s="43"/>
      <c r="E10" s="39">
        <f t="shared" si="1"/>
        <v>0</v>
      </c>
      <c r="F10" s="42"/>
      <c r="G10" s="42"/>
      <c r="H10" s="39">
        <f t="shared" si="2"/>
        <v>0</v>
      </c>
      <c r="I10" s="39">
        <f t="shared" si="3"/>
        <v>0</v>
      </c>
      <c r="J10" s="39">
        <f t="shared" si="4"/>
        <v>0</v>
      </c>
      <c r="K10" s="39">
        <f t="shared" si="0"/>
        <v>0</v>
      </c>
      <c r="L10" s="39" t="str">
        <f t="shared" si="5"/>
        <v/>
      </c>
      <c r="M10" s="47"/>
    </row>
    <row r="11" spans="1:13" x14ac:dyDescent="0.2">
      <c r="A11" s="42"/>
      <c r="B11" s="42"/>
      <c r="C11" s="43"/>
      <c r="D11" s="43"/>
      <c r="E11" s="39">
        <f t="shared" si="1"/>
        <v>0</v>
      </c>
      <c r="F11" s="42"/>
      <c r="G11" s="42"/>
      <c r="H11" s="39">
        <f t="shared" si="2"/>
        <v>0</v>
      </c>
      <c r="I11" s="39">
        <f t="shared" si="3"/>
        <v>0</v>
      </c>
      <c r="J11" s="39">
        <f t="shared" si="4"/>
        <v>0</v>
      </c>
      <c r="K11" s="39">
        <f t="shared" si="0"/>
        <v>0</v>
      </c>
      <c r="L11" s="39" t="str">
        <f t="shared" si="5"/>
        <v/>
      </c>
      <c r="M11" s="47"/>
    </row>
    <row r="12" spans="1:13" x14ac:dyDescent="0.2">
      <c r="A12" s="42"/>
      <c r="B12" s="42"/>
      <c r="C12" s="43"/>
      <c r="D12" s="43"/>
      <c r="E12" s="39">
        <f t="shared" si="1"/>
        <v>0</v>
      </c>
      <c r="F12" s="42"/>
      <c r="G12" s="42"/>
      <c r="H12" s="39">
        <f t="shared" si="2"/>
        <v>0</v>
      </c>
      <c r="I12" s="39">
        <f t="shared" si="3"/>
        <v>0</v>
      </c>
      <c r="J12" s="39">
        <f t="shared" si="4"/>
        <v>0</v>
      </c>
      <c r="K12" s="39">
        <f t="shared" si="0"/>
        <v>0</v>
      </c>
      <c r="L12" s="39" t="str">
        <f t="shared" si="5"/>
        <v/>
      </c>
      <c r="M12" s="47"/>
    </row>
    <row r="13" spans="1:13" x14ac:dyDescent="0.2">
      <c r="A13" s="42"/>
      <c r="B13" s="42"/>
      <c r="C13" s="43"/>
      <c r="D13" s="43"/>
      <c r="E13" s="39">
        <f t="shared" si="1"/>
        <v>0</v>
      </c>
      <c r="F13" s="42"/>
      <c r="G13" s="42"/>
      <c r="H13" s="39">
        <f t="shared" si="2"/>
        <v>0</v>
      </c>
      <c r="I13" s="39">
        <f t="shared" si="3"/>
        <v>0</v>
      </c>
      <c r="J13" s="39">
        <f t="shared" si="4"/>
        <v>0</v>
      </c>
      <c r="K13" s="39">
        <f t="shared" si="0"/>
        <v>0</v>
      </c>
      <c r="L13" s="39" t="str">
        <f t="shared" si="5"/>
        <v/>
      </c>
      <c r="M13" s="47"/>
    </row>
    <row r="14" spans="1:13" x14ac:dyDescent="0.2">
      <c r="A14" s="42"/>
      <c r="B14" s="42"/>
      <c r="C14" s="43"/>
      <c r="D14" s="43"/>
      <c r="E14" s="39">
        <f t="shared" si="1"/>
        <v>0</v>
      </c>
      <c r="F14" s="42"/>
      <c r="G14" s="42"/>
      <c r="H14" s="39">
        <f t="shared" si="2"/>
        <v>0</v>
      </c>
      <c r="I14" s="39">
        <f t="shared" si="3"/>
        <v>0</v>
      </c>
      <c r="J14" s="39">
        <f t="shared" si="4"/>
        <v>0</v>
      </c>
      <c r="K14" s="39">
        <f t="shared" si="0"/>
        <v>0</v>
      </c>
      <c r="L14" s="39" t="str">
        <f t="shared" si="5"/>
        <v/>
      </c>
      <c r="M14" s="47"/>
    </row>
    <row r="15" spans="1:13" x14ac:dyDescent="0.2">
      <c r="A15" s="42"/>
      <c r="B15" s="42"/>
      <c r="C15" s="43"/>
      <c r="D15" s="43"/>
      <c r="E15" s="39">
        <f t="shared" si="1"/>
        <v>0</v>
      </c>
      <c r="F15" s="42"/>
      <c r="G15" s="42"/>
      <c r="H15" s="39">
        <f t="shared" si="2"/>
        <v>0</v>
      </c>
      <c r="I15" s="39">
        <f t="shared" si="3"/>
        <v>0</v>
      </c>
      <c r="J15" s="39">
        <f t="shared" si="4"/>
        <v>0</v>
      </c>
      <c r="K15" s="39">
        <f t="shared" si="0"/>
        <v>0</v>
      </c>
      <c r="L15" s="39" t="str">
        <f t="shared" si="5"/>
        <v/>
      </c>
      <c r="M15" s="47"/>
    </row>
    <row r="16" spans="1:13" x14ac:dyDescent="0.2">
      <c r="A16" s="42"/>
      <c r="B16" s="42"/>
      <c r="C16" s="43"/>
      <c r="D16" s="43"/>
      <c r="E16" s="39">
        <f t="shared" si="1"/>
        <v>0</v>
      </c>
      <c r="F16" s="42"/>
      <c r="G16" s="42"/>
      <c r="H16" s="39">
        <f t="shared" si="2"/>
        <v>0</v>
      </c>
      <c r="I16" s="39">
        <f t="shared" si="3"/>
        <v>0</v>
      </c>
      <c r="J16" s="39">
        <f t="shared" si="4"/>
        <v>0</v>
      </c>
      <c r="K16" s="39">
        <f t="shared" si="0"/>
        <v>0</v>
      </c>
      <c r="L16" s="39" t="str">
        <f t="shared" si="5"/>
        <v/>
      </c>
      <c r="M16" s="47"/>
    </row>
    <row r="17" spans="1:13" x14ac:dyDescent="0.2">
      <c r="A17" s="42"/>
      <c r="B17" s="42"/>
      <c r="C17" s="43"/>
      <c r="D17" s="43"/>
      <c r="E17" s="39">
        <f t="shared" si="1"/>
        <v>0</v>
      </c>
      <c r="F17" s="42"/>
      <c r="G17" s="42"/>
      <c r="H17" s="39">
        <f t="shared" si="2"/>
        <v>0</v>
      </c>
      <c r="I17" s="39">
        <f t="shared" si="3"/>
        <v>0</v>
      </c>
      <c r="J17" s="39">
        <f t="shared" si="4"/>
        <v>0</v>
      </c>
      <c r="K17" s="39">
        <f t="shared" si="0"/>
        <v>0</v>
      </c>
      <c r="L17" s="39" t="str">
        <f t="shared" si="5"/>
        <v/>
      </c>
      <c r="M17" s="47"/>
    </row>
    <row r="18" spans="1:13" x14ac:dyDescent="0.2">
      <c r="A18" s="42"/>
      <c r="B18" s="42"/>
      <c r="C18" s="43"/>
      <c r="D18" s="43"/>
      <c r="E18" s="39">
        <f t="shared" si="1"/>
        <v>0</v>
      </c>
      <c r="F18" s="42"/>
      <c r="G18" s="42"/>
      <c r="H18" s="39">
        <f t="shared" si="2"/>
        <v>0</v>
      </c>
      <c r="I18" s="39">
        <f t="shared" si="3"/>
        <v>0</v>
      </c>
      <c r="J18" s="39">
        <f t="shared" si="4"/>
        <v>0</v>
      </c>
      <c r="K18" s="39">
        <f t="shared" si="0"/>
        <v>0</v>
      </c>
      <c r="L18" s="39" t="str">
        <f t="shared" si="5"/>
        <v/>
      </c>
      <c r="M18" s="47"/>
    </row>
    <row r="19" spans="1:13" x14ac:dyDescent="0.2">
      <c r="A19" s="42"/>
      <c r="B19" s="42"/>
      <c r="C19" s="43"/>
      <c r="D19" s="43"/>
      <c r="E19" s="39">
        <f t="shared" si="1"/>
        <v>0</v>
      </c>
      <c r="F19" s="42"/>
      <c r="G19" s="42"/>
      <c r="H19" s="39">
        <f t="shared" si="2"/>
        <v>0</v>
      </c>
      <c r="I19" s="39">
        <f t="shared" si="3"/>
        <v>0</v>
      </c>
      <c r="J19" s="39">
        <f t="shared" si="4"/>
        <v>0</v>
      </c>
      <c r="K19" s="39">
        <f t="shared" si="0"/>
        <v>0</v>
      </c>
      <c r="L19" s="39" t="str">
        <f t="shared" si="5"/>
        <v/>
      </c>
      <c r="M19" s="47"/>
    </row>
    <row r="20" spans="1:13" x14ac:dyDescent="0.2">
      <c r="A20" s="42"/>
      <c r="B20" s="42"/>
      <c r="C20" s="43"/>
      <c r="D20" s="43"/>
      <c r="E20" s="39">
        <f t="shared" si="1"/>
        <v>0</v>
      </c>
      <c r="F20" s="42"/>
      <c r="G20" s="42"/>
      <c r="H20" s="39">
        <f t="shared" si="2"/>
        <v>0</v>
      </c>
      <c r="I20" s="39">
        <f t="shared" si="3"/>
        <v>0</v>
      </c>
      <c r="J20" s="39">
        <f t="shared" si="4"/>
        <v>0</v>
      </c>
      <c r="K20" s="39">
        <f t="shared" si="0"/>
        <v>0</v>
      </c>
      <c r="L20" s="39" t="str">
        <f t="shared" si="5"/>
        <v/>
      </c>
      <c r="M20" s="47"/>
    </row>
    <row r="21" spans="1:13" x14ac:dyDescent="0.2">
      <c r="A21" s="44"/>
      <c r="B21" s="44"/>
      <c r="C21" s="45"/>
      <c r="D21" s="45"/>
      <c r="E21" s="39">
        <f t="shared" si="1"/>
        <v>0</v>
      </c>
      <c r="F21" s="44"/>
      <c r="G21" s="44"/>
      <c r="H21" s="39">
        <f t="shared" si="2"/>
        <v>0</v>
      </c>
      <c r="I21" s="39">
        <f t="shared" si="3"/>
        <v>0</v>
      </c>
      <c r="J21" s="39">
        <f t="shared" si="4"/>
        <v>0</v>
      </c>
      <c r="K21" s="39">
        <f t="shared" si="0"/>
        <v>0</v>
      </c>
      <c r="L21" s="39" t="str">
        <f t="shared" si="5"/>
        <v/>
      </c>
      <c r="M21" s="47"/>
    </row>
    <row r="22" spans="1:13" x14ac:dyDescent="0.2">
      <c r="A22" s="44"/>
      <c r="B22" s="44"/>
      <c r="C22" s="45"/>
      <c r="D22" s="45"/>
      <c r="E22" s="39">
        <f t="shared" si="1"/>
        <v>0</v>
      </c>
      <c r="F22" s="44"/>
      <c r="G22" s="44"/>
      <c r="H22" s="39">
        <f t="shared" si="2"/>
        <v>0</v>
      </c>
      <c r="I22" s="39">
        <f t="shared" si="3"/>
        <v>0</v>
      </c>
      <c r="J22" s="39">
        <f t="shared" si="4"/>
        <v>0</v>
      </c>
      <c r="K22" s="39">
        <f t="shared" si="0"/>
        <v>0</v>
      </c>
      <c r="L22" s="39" t="str">
        <f t="shared" si="5"/>
        <v/>
      </c>
      <c r="M22" s="47"/>
    </row>
    <row r="23" spans="1:13" x14ac:dyDescent="0.2">
      <c r="A23" s="44"/>
      <c r="B23" s="44"/>
      <c r="C23" s="45"/>
      <c r="D23" s="45"/>
      <c r="E23" s="39">
        <f t="shared" si="1"/>
        <v>0</v>
      </c>
      <c r="F23" s="44"/>
      <c r="G23" s="44"/>
      <c r="H23" s="39">
        <f t="shared" si="2"/>
        <v>0</v>
      </c>
      <c r="I23" s="39">
        <f t="shared" si="3"/>
        <v>0</v>
      </c>
      <c r="J23" s="39">
        <f t="shared" si="4"/>
        <v>0</v>
      </c>
      <c r="K23" s="39">
        <f t="shared" si="0"/>
        <v>0</v>
      </c>
      <c r="L23" s="39" t="str">
        <f t="shared" si="5"/>
        <v/>
      </c>
      <c r="M23" s="47"/>
    </row>
    <row r="24" spans="1:13" x14ac:dyDescent="0.2">
      <c r="A24" s="44"/>
      <c r="B24" s="44"/>
      <c r="C24" s="45"/>
      <c r="D24" s="45"/>
      <c r="E24" s="39">
        <f t="shared" si="1"/>
        <v>0</v>
      </c>
      <c r="F24" s="44"/>
      <c r="G24" s="44"/>
      <c r="H24" s="39">
        <f t="shared" si="2"/>
        <v>0</v>
      </c>
      <c r="I24" s="39">
        <f t="shared" si="3"/>
        <v>0</v>
      </c>
      <c r="J24" s="39">
        <f t="shared" si="4"/>
        <v>0</v>
      </c>
      <c r="K24" s="39">
        <f t="shared" si="0"/>
        <v>0</v>
      </c>
      <c r="L24" s="39" t="str">
        <f t="shared" si="5"/>
        <v/>
      </c>
      <c r="M24" s="47"/>
    </row>
    <row r="25" spans="1:13" x14ac:dyDescent="0.2">
      <c r="A25" s="44"/>
      <c r="B25" s="44"/>
      <c r="C25" s="45"/>
      <c r="D25" s="45"/>
      <c r="E25" s="39">
        <f t="shared" si="1"/>
        <v>0</v>
      </c>
      <c r="F25" s="44"/>
      <c r="G25" s="44"/>
      <c r="H25" s="39">
        <f t="shared" si="2"/>
        <v>0</v>
      </c>
      <c r="I25" s="39">
        <f t="shared" si="3"/>
        <v>0</v>
      </c>
      <c r="J25" s="39">
        <f t="shared" si="4"/>
        <v>0</v>
      </c>
      <c r="K25" s="39">
        <f t="shared" si="0"/>
        <v>0</v>
      </c>
      <c r="L25" s="39" t="str">
        <f t="shared" si="5"/>
        <v/>
      </c>
      <c r="M25" s="47"/>
    </row>
    <row r="26" spans="1:13" x14ac:dyDescent="0.2">
      <c r="A26" s="44"/>
      <c r="B26" s="44"/>
      <c r="C26" s="45"/>
      <c r="D26" s="45"/>
      <c r="E26" s="39">
        <f t="shared" si="1"/>
        <v>0</v>
      </c>
      <c r="F26" s="44"/>
      <c r="G26" s="44"/>
      <c r="H26" s="39">
        <f t="shared" si="2"/>
        <v>0</v>
      </c>
      <c r="I26" s="39">
        <f t="shared" si="3"/>
        <v>0</v>
      </c>
      <c r="J26" s="39">
        <f t="shared" si="4"/>
        <v>0</v>
      </c>
      <c r="K26" s="39">
        <f t="shared" si="0"/>
        <v>0</v>
      </c>
      <c r="L26" s="39" t="str">
        <f t="shared" si="5"/>
        <v/>
      </c>
      <c r="M26" s="47"/>
    </row>
    <row r="27" spans="1:13" x14ac:dyDescent="0.2">
      <c r="A27" s="44"/>
      <c r="B27" s="44"/>
      <c r="C27" s="45"/>
      <c r="D27" s="45"/>
      <c r="E27" s="39">
        <f t="shared" si="1"/>
        <v>0</v>
      </c>
      <c r="F27" s="44"/>
      <c r="G27" s="44"/>
      <c r="H27" s="39">
        <f t="shared" si="2"/>
        <v>0</v>
      </c>
      <c r="I27" s="39">
        <f t="shared" si="3"/>
        <v>0</v>
      </c>
      <c r="J27" s="39">
        <f t="shared" si="4"/>
        <v>0</v>
      </c>
      <c r="K27" s="39">
        <f t="shared" si="0"/>
        <v>0</v>
      </c>
      <c r="L27" s="39" t="str">
        <f t="shared" si="5"/>
        <v/>
      </c>
      <c r="M27" s="47"/>
    </row>
    <row r="28" spans="1:13" x14ac:dyDescent="0.2">
      <c r="A28" s="44"/>
      <c r="B28" s="44"/>
      <c r="C28" s="45"/>
      <c r="D28" s="45"/>
      <c r="E28" s="39">
        <f t="shared" si="1"/>
        <v>0</v>
      </c>
      <c r="F28" s="44"/>
      <c r="G28" s="44"/>
      <c r="H28" s="39">
        <f t="shared" si="2"/>
        <v>0</v>
      </c>
      <c r="I28" s="39">
        <f t="shared" si="3"/>
        <v>0</v>
      </c>
      <c r="J28" s="39">
        <f t="shared" si="4"/>
        <v>0</v>
      </c>
      <c r="K28" s="39">
        <f t="shared" si="0"/>
        <v>0</v>
      </c>
      <c r="L28" s="39" t="str">
        <f t="shared" si="5"/>
        <v/>
      </c>
      <c r="M28" s="47"/>
    </row>
    <row r="29" spans="1:13" x14ac:dyDescent="0.2">
      <c r="A29" s="44"/>
      <c r="B29" s="44"/>
      <c r="C29" s="45"/>
      <c r="D29" s="45"/>
      <c r="E29" s="39">
        <f t="shared" si="1"/>
        <v>0</v>
      </c>
      <c r="F29" s="44"/>
      <c r="G29" s="44"/>
      <c r="H29" s="39">
        <f t="shared" si="2"/>
        <v>0</v>
      </c>
      <c r="I29" s="39">
        <f t="shared" si="3"/>
        <v>0</v>
      </c>
      <c r="J29" s="39">
        <f t="shared" si="4"/>
        <v>0</v>
      </c>
      <c r="K29" s="39">
        <f t="shared" si="0"/>
        <v>0</v>
      </c>
      <c r="L29" s="39" t="str">
        <f t="shared" si="5"/>
        <v/>
      </c>
      <c r="M29" s="47"/>
    </row>
    <row r="30" spans="1:13" x14ac:dyDescent="0.2">
      <c r="A30" s="44"/>
      <c r="B30" s="44"/>
      <c r="C30" s="45"/>
      <c r="D30" s="45"/>
      <c r="E30" s="39">
        <f t="shared" si="1"/>
        <v>0</v>
      </c>
      <c r="F30" s="44"/>
      <c r="G30" s="44"/>
      <c r="H30" s="39">
        <f t="shared" si="2"/>
        <v>0</v>
      </c>
      <c r="I30" s="39">
        <f t="shared" si="3"/>
        <v>0</v>
      </c>
      <c r="J30" s="39">
        <f t="shared" si="4"/>
        <v>0</v>
      </c>
      <c r="K30" s="39">
        <f t="shared" si="0"/>
        <v>0</v>
      </c>
      <c r="L30" s="39" t="str">
        <f t="shared" si="5"/>
        <v/>
      </c>
      <c r="M30" s="47"/>
    </row>
  </sheetData>
  <sheetProtection algorithmName="SHA-512" hashValue="l/QWkiEzvamxDVNa8RSAmxJ3aayxFvOZSgWx839Rce3W3ikOtK/07exRvMy5+Lbm8rbNtDrXnAH4G8ezneesVQ==" saltValue="jAZ5ktywykb+psBUPXfPww==" spinCount="100000" sheet="1" objects="1" scenarios="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19B0C22-60DB-4606-9287-7F54BD6C882A}">
          <x14:formula1>
            <xm:f>Lister!$B$2:$B$6</xm:f>
          </x14:formula1>
          <xm:sqref>F4:F30</xm:sqref>
        </x14:dataValidation>
        <x14:dataValidation type="list" allowBlank="1" showInputMessage="1" showErrorMessage="1" xr:uid="{5F89C43E-C6A6-4444-BED1-79CE02A3588A}">
          <x14:formula1>
            <xm:f>Lister!$D$2:$D$9</xm:f>
          </x14:formula1>
          <xm:sqref>A4:A30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90AFF-B2A7-4B54-9220-92C057E9B12A}">
  <dimension ref="A1:D24"/>
  <sheetViews>
    <sheetView workbookViewId="0">
      <selection activeCell="D4" sqref="D4"/>
    </sheetView>
  </sheetViews>
  <sheetFormatPr baseColWidth="10" defaultColWidth="11.375" defaultRowHeight="14.25" x14ac:dyDescent="0.2"/>
  <cols>
    <col min="1" max="1" width="21.75" customWidth="1"/>
    <col min="3" max="3" width="19.625" customWidth="1"/>
    <col min="4" max="4" width="41.125" customWidth="1"/>
  </cols>
  <sheetData>
    <row r="1" spans="1:4" x14ac:dyDescent="0.2">
      <c r="A1" s="1" t="s">
        <v>52</v>
      </c>
      <c r="B1" s="1" t="s">
        <v>2</v>
      </c>
      <c r="C1" s="1" t="s">
        <v>62</v>
      </c>
      <c r="D1" s="1" t="s">
        <v>63</v>
      </c>
    </row>
    <row r="2" spans="1:4" x14ac:dyDescent="0.2">
      <c r="A2" t="s">
        <v>4</v>
      </c>
      <c r="B2" t="s">
        <v>0</v>
      </c>
      <c r="C2" t="s">
        <v>53</v>
      </c>
      <c r="D2" t="s">
        <v>69</v>
      </c>
    </row>
    <row r="3" spans="1:4" x14ac:dyDescent="0.2">
      <c r="A3" t="s">
        <v>5</v>
      </c>
      <c r="B3" t="s">
        <v>31</v>
      </c>
      <c r="C3" t="s">
        <v>54</v>
      </c>
      <c r="D3" t="s">
        <v>71</v>
      </c>
    </row>
    <row r="4" spans="1:4" x14ac:dyDescent="0.2">
      <c r="A4" t="s">
        <v>6</v>
      </c>
      <c r="B4" t="s">
        <v>27</v>
      </c>
      <c r="C4" t="s">
        <v>56</v>
      </c>
      <c r="D4" t="s">
        <v>72</v>
      </c>
    </row>
    <row r="5" spans="1:4" x14ac:dyDescent="0.2">
      <c r="A5" t="s">
        <v>7</v>
      </c>
      <c r="B5" t="s">
        <v>32</v>
      </c>
      <c r="C5" t="s">
        <v>57</v>
      </c>
      <c r="D5" t="s">
        <v>68</v>
      </c>
    </row>
    <row r="6" spans="1:4" x14ac:dyDescent="0.2">
      <c r="A6" t="s">
        <v>8</v>
      </c>
      <c r="B6" t="s">
        <v>33</v>
      </c>
      <c r="C6" t="s">
        <v>55</v>
      </c>
      <c r="D6" t="s">
        <v>73</v>
      </c>
    </row>
    <row r="7" spans="1:4" x14ac:dyDescent="0.2">
      <c r="A7" t="s">
        <v>9</v>
      </c>
      <c r="C7" t="s">
        <v>26</v>
      </c>
      <c r="D7" t="s">
        <v>70</v>
      </c>
    </row>
    <row r="8" spans="1:4" x14ac:dyDescent="0.2">
      <c r="A8" t="s">
        <v>10</v>
      </c>
      <c r="D8" t="s">
        <v>77</v>
      </c>
    </row>
    <row r="9" spans="1:4" x14ac:dyDescent="0.2">
      <c r="A9" t="s">
        <v>11</v>
      </c>
      <c r="D9" t="s">
        <v>26</v>
      </c>
    </row>
    <row r="10" spans="1:4" x14ac:dyDescent="0.2">
      <c r="A10" t="s">
        <v>12</v>
      </c>
    </row>
    <row r="11" spans="1:4" x14ac:dyDescent="0.2">
      <c r="A11" t="s">
        <v>13</v>
      </c>
    </row>
    <row r="12" spans="1:4" x14ac:dyDescent="0.2">
      <c r="A12" t="s">
        <v>14</v>
      </c>
    </row>
    <row r="13" spans="1:4" x14ac:dyDescent="0.2">
      <c r="A13" t="s">
        <v>15</v>
      </c>
    </row>
    <row r="14" spans="1:4" x14ac:dyDescent="0.2">
      <c r="A14" t="s">
        <v>16</v>
      </c>
    </row>
    <row r="15" spans="1:4" x14ac:dyDescent="0.2">
      <c r="A15" t="s">
        <v>17</v>
      </c>
    </row>
    <row r="16" spans="1:4" x14ac:dyDescent="0.2">
      <c r="A16" t="s">
        <v>18</v>
      </c>
    </row>
    <row r="17" spans="1:1" x14ac:dyDescent="0.2">
      <c r="A17" t="s">
        <v>19</v>
      </c>
    </row>
    <row r="18" spans="1:1" x14ac:dyDescent="0.2">
      <c r="A18" t="s">
        <v>20</v>
      </c>
    </row>
    <row r="19" spans="1:1" x14ac:dyDescent="0.2">
      <c r="A19" t="s">
        <v>21</v>
      </c>
    </row>
    <row r="20" spans="1:1" x14ac:dyDescent="0.2">
      <c r="A20" t="s">
        <v>22</v>
      </c>
    </row>
    <row r="21" spans="1:1" x14ac:dyDescent="0.2">
      <c r="A21" t="s">
        <v>23</v>
      </c>
    </row>
    <row r="22" spans="1:1" x14ac:dyDescent="0.2">
      <c r="A22" t="s">
        <v>24</v>
      </c>
    </row>
    <row r="23" spans="1:1" x14ac:dyDescent="0.2">
      <c r="A23" t="s">
        <v>25</v>
      </c>
    </row>
    <row r="24" spans="1:1" x14ac:dyDescent="0.2">
      <c r="A24" t="s">
        <v>26</v>
      </c>
    </row>
  </sheetData>
  <sortState xmlns:xlrd2="http://schemas.microsoft.com/office/spreadsheetml/2017/richdata2" ref="D2:D8">
    <sortCondition ref="D2:D8"/>
  </sortState>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85b8f9b-797e-43cf-a0a2-5335160d8f60">
      <UserInfo>
        <DisplayName>PR Kjølvannet Members</DisplayName>
        <AccountId>7</AccountId>
        <AccountType/>
      </UserInfo>
    </SharedWithUsers>
    <TaxCatchAll xmlns="885b8f9b-797e-43cf-a0a2-5335160d8f60" xsi:nil="true"/>
    <lcf76f155ced4ddcb4097134ff3c332f xmlns="ffe7fb07-1741-4447-a928-ed47623822bd">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E409F5657E2924693047F1F5B650E37" ma:contentTypeVersion="18" ma:contentTypeDescription="Opprett et nytt dokument." ma:contentTypeScope="" ma:versionID="2eef8d2edfcfc3f9e0d25d7dca8162e7">
  <xsd:schema xmlns:xsd="http://www.w3.org/2001/XMLSchema" xmlns:xs="http://www.w3.org/2001/XMLSchema" xmlns:p="http://schemas.microsoft.com/office/2006/metadata/properties" xmlns:ns2="ffe7fb07-1741-4447-a928-ed47623822bd" xmlns:ns3="885b8f9b-797e-43cf-a0a2-5335160d8f60" targetNamespace="http://schemas.microsoft.com/office/2006/metadata/properties" ma:root="true" ma:fieldsID="5ead1e45d2ea7544927ac91e49f6a239" ns2:_="" ns3:_="">
    <xsd:import namespace="ffe7fb07-1741-4447-a928-ed47623822bd"/>
    <xsd:import namespace="885b8f9b-797e-43cf-a0a2-5335160d8f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LengthInSecond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e7fb07-1741-4447-a928-ed47623822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4a9cb451-a5cc-4161-8184-4f4f334f6aa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5b8f9b-797e-43cf-a0a2-5335160d8f60"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element name="TaxCatchAll" ma:index="23" nillable="true" ma:displayName="Taxonomy Catch All Column" ma:hidden="true" ma:list="{d59857ce-2d9d-4b82-8e05-3a7ec64c0aff}" ma:internalName="TaxCatchAll" ma:showField="CatchAllData" ma:web="885b8f9b-797e-43cf-a0a2-5335160d8f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B08C1A-7BC2-4F40-830C-E8D66AD4F9AC}">
  <ds:schemaRefs>
    <ds:schemaRef ds:uri="http://schemas.microsoft.com/PowerBIAddIn"/>
  </ds:schemaRefs>
</ds:datastoreItem>
</file>

<file path=customXml/itemProps2.xml><?xml version="1.0" encoding="utf-8"?>
<ds:datastoreItem xmlns:ds="http://schemas.openxmlformats.org/officeDocument/2006/customXml" ds:itemID="{37F73AB2-01AF-49DF-8AB1-91D99579C01C}">
  <ds:schemaRefs>
    <ds:schemaRef ds:uri="http://schemas.microsoft.com/sharepoint/v3/contenttype/forms"/>
  </ds:schemaRefs>
</ds:datastoreItem>
</file>

<file path=customXml/itemProps3.xml><?xml version="1.0" encoding="utf-8"?>
<ds:datastoreItem xmlns:ds="http://schemas.openxmlformats.org/officeDocument/2006/customXml" ds:itemID="{B8380FCD-DE7D-4824-A9A6-99695BE304EF}">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885b8f9b-797e-43cf-a0a2-5335160d8f60"/>
    <ds:schemaRef ds:uri="http://schemas.microsoft.com/office/infopath/2007/PartnerControls"/>
    <ds:schemaRef ds:uri="ffe7fb07-1741-4447-a928-ed47623822bd"/>
    <ds:schemaRef ds:uri="http://www.w3.org/XML/1998/namespace"/>
    <ds:schemaRef ds:uri="http://purl.org/dc/dcmitype/"/>
  </ds:schemaRefs>
</ds:datastoreItem>
</file>

<file path=customXml/itemProps4.xml><?xml version="1.0" encoding="utf-8"?>
<ds:datastoreItem xmlns:ds="http://schemas.openxmlformats.org/officeDocument/2006/customXml" ds:itemID="{7921A500-F526-4166-A89B-D4AD0A277A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e7fb07-1741-4447-a928-ed47623822bd"/>
    <ds:schemaRef ds:uri="885b8f9b-797e-43cf-a0a2-5335160d8f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1</vt:i4>
      </vt:variant>
    </vt:vector>
  </HeadingPairs>
  <TitlesOfParts>
    <vt:vector size="9" baseType="lpstr">
      <vt:lpstr>Om prosjektet</vt:lpstr>
      <vt:lpstr>Oppsummering</vt:lpstr>
      <vt:lpstr>Energiberegning</vt:lpstr>
      <vt:lpstr>Grafer</vt:lpstr>
      <vt:lpstr>Scope 1</vt:lpstr>
      <vt:lpstr>Scope 2</vt:lpstr>
      <vt:lpstr>Scope 3</vt:lpstr>
      <vt:lpstr>Lister</vt:lpstr>
      <vt:lpstr>Varighet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Andreas Forsnes Jahn</dc:creator>
  <cp:keywords/>
  <dc:description/>
  <cp:lastModifiedBy>Andreas Forsnes Jahn</cp:lastModifiedBy>
  <cp:revision/>
  <dcterms:created xsi:type="dcterms:W3CDTF">2022-09-12T08:50:56Z</dcterms:created>
  <dcterms:modified xsi:type="dcterms:W3CDTF">2025-06-27T08:58:06Z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0x01010006A5806CD96E124D934AEBC530FF7AE4</vt:lpwstr>
  </property>
  <property fmtid="{D5CDD505-2E9C-101B-9397-08002B2CF9AE}" pid="3" name="MediaServiceImageTags">
    <vt:lpwstr/>
  </property>
</Properties>
</file>