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Volumes/NyLaCie3Z/2026/Tema og arbeidspakker/Korrekturer 2026/Att doda ett barn/Naturfag og fysikk/Naturfag fysikk kalkulator i bruk/"/>
    </mc:Choice>
  </mc:AlternateContent>
  <xr:revisionPtr revIDLastSave="0" documentId="13_ncr:1_{5CB820D1-DD4A-DF40-AD89-D43019A6E75A}" xr6:coauthVersionLast="47" xr6:coauthVersionMax="47" xr10:uidLastSave="{00000000-0000-0000-0000-000000000000}"/>
  <bookViews>
    <workbookView xWindow="2280" yWindow="2720" windowWidth="34560" windowHeight="19980" xr2:uid="{00000000-000D-0000-FFFF-FFFF00000000}"/>
  </bookViews>
  <sheets>
    <sheet name="Start her" sheetId="1" r:id="rId1"/>
    <sheet name="Elevoppgaver" sheetId="2" r:id="rId2"/>
    <sheet name="Kalkulator" sheetId="3" r:id="rId3"/>
    <sheet name="Lærerark" sheetId="4" r:id="rId4"/>
    <sheet name="Kilder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3" l="1"/>
  <c r="F35" i="3"/>
  <c r="E34" i="3"/>
  <c r="D34" i="3"/>
  <c r="C34" i="3"/>
  <c r="B34" i="3"/>
  <c r="E33" i="3"/>
  <c r="D33" i="3"/>
  <c r="C33" i="3"/>
  <c r="B33" i="3"/>
  <c r="E32" i="3"/>
  <c r="D32" i="3"/>
  <c r="C32" i="3"/>
  <c r="B32" i="3"/>
  <c r="E31" i="3"/>
  <c r="D31" i="3"/>
  <c r="C31" i="3"/>
  <c r="B31" i="3"/>
  <c r="E30" i="3"/>
  <c r="D30" i="3"/>
  <c r="C30" i="3"/>
  <c r="B30" i="3"/>
  <c r="B24" i="3"/>
  <c r="G23" i="3"/>
  <c r="E23" i="3"/>
  <c r="D23" i="3"/>
  <c r="C23" i="3"/>
  <c r="G22" i="3"/>
  <c r="E22" i="3"/>
  <c r="D22" i="3"/>
  <c r="C22" i="3"/>
  <c r="G21" i="3"/>
  <c r="E21" i="3"/>
  <c r="D21" i="3"/>
  <c r="C21" i="3"/>
  <c r="G20" i="3"/>
  <c r="E20" i="3"/>
  <c r="D20" i="3"/>
  <c r="C20" i="3"/>
  <c r="H13" i="3"/>
  <c r="H11" i="3"/>
  <c r="H10" i="3"/>
  <c r="H9" i="3"/>
  <c r="I35" i="3" l="1"/>
  <c r="H35" i="3"/>
  <c r="G34" i="3"/>
  <c r="F34" i="3"/>
  <c r="G32" i="3"/>
  <c r="G24" i="3"/>
  <c r="E24" i="3"/>
  <c r="H22" i="3"/>
  <c r="F21" i="3"/>
  <c r="H20" i="3"/>
  <c r="F20" i="3"/>
  <c r="H14" i="3"/>
  <c r="G33" i="3"/>
  <c r="F33" i="3"/>
  <c r="G30" i="3"/>
  <c r="F30" i="3"/>
  <c r="C24" i="3"/>
  <c r="H23" i="3"/>
  <c r="F22" i="3"/>
  <c r="H21" i="3"/>
  <c r="G31" i="3"/>
  <c r="F31" i="3"/>
  <c r="F32" i="3"/>
  <c r="D24" i="3"/>
  <c r="F23" i="3"/>
  <c r="H12" i="3"/>
  <c r="H34" i="3" l="1"/>
  <c r="I34" i="3"/>
  <c r="I32" i="3"/>
  <c r="H32" i="3"/>
  <c r="H24" i="3"/>
  <c r="F24" i="3"/>
  <c r="H33" i="3"/>
  <c r="I33" i="3"/>
  <c r="H30" i="3"/>
  <c r="I30" i="3"/>
  <c r="H31" i="3"/>
  <c r="I31" i="3"/>
</calcChain>
</file>

<file path=xl/sharedStrings.xml><?xml version="1.0" encoding="utf-8"?>
<sst xmlns="http://schemas.openxmlformats.org/spreadsheetml/2006/main" count="308" uniqueCount="261">
  <si>
    <t>Kollisjonskalkulator – Naturfag/Fysikk</t>
  </si>
  <si>
    <t>Modul: «Att döda ett barn» / «Å drepe et barn»</t>
  </si>
  <si>
    <t>Hva er dette?</t>
  </si>
  <si>
    <t>Et elev- og lærerark for å bruke novellen som inngang til naturfag/fysikk: fart, masse, energi, kraft, kollisjonstid, areal og skadeforebygging.</t>
  </si>
  <si>
    <t>Viktig ramme</t>
  </si>
  <si>
    <t>Vi beregner ikke ulykken i novellen. Kalkulatoren brukes til å forstå variabler og forebygging i generelle trafikksituasjoner.</t>
  </si>
  <si>
    <t>Slik bruker elevene filen</t>
  </si>
  <si>
    <t>1. Les oppgaven på arket Elevoppgaver. 2. Bruk gule felt i Kalkulator. 3. Endre én variabel av gangen. 4. Forklar hva resultatene betyr for forebygging.</t>
  </si>
  <si>
    <t>Synlig læringsmål</t>
  </si>
  <si>
    <t>Jeg kan forklare hvordan fart, masse og kollisjon henger sammen, og bruke en modell til å vurdere skadepotensial og forebygging.</t>
  </si>
  <si>
    <t>Grunnleggende ferdigheter</t>
  </si>
  <si>
    <t>Å kunne lese fagtekst/novelle med fagblikk, regne med modeller, bruke digitale verktøy, skrive korte fagforklaringer og samtale/presentere funn.</t>
  </si>
  <si>
    <t>For læreren</t>
  </si>
  <si>
    <t>Kompetansemål og læreplankobling ligger på arket Kilder og kan tilpasses valgt nivå: Naturfag Vg1, Fysikk 1 eller Fysikk 2.</t>
  </si>
  <si>
    <t>Elevoppgaver – fra novelle til modell</t>
  </si>
  <si>
    <t>Les novellen som en fortelling om menneskelige valg. Bruk naturfag/fysikk til å undersøke forebygging: Hva kan vi forstå om fart, masse, energi og tryggere systemer?</t>
  </si>
  <si>
    <t>Del</t>
  </si>
  <si>
    <t>Tid</t>
  </si>
  <si>
    <t>Oppgave</t>
  </si>
  <si>
    <t>Hva du skal gjøre</t>
  </si>
  <si>
    <t>Leveranse / tegn på læring</t>
  </si>
  <si>
    <t>5E</t>
  </si>
  <si>
    <t>Del 1: Oppvarming</t>
  </si>
  <si>
    <t>3 min</t>
  </si>
  <si>
    <t>Hva skjer i en bråstopp?</t>
  </si>
  <si>
    <t>Tenkeskriv eller diskuter: Hva tror du skjer med kroppen, bilen eller omgivelsene når noe bråstopper? Hvorfor blir det farligere når farten øker litt?</t>
  </si>
  <si>
    <t>Tre ord eller én setning om fart, kraft eller kollisjon.</t>
  </si>
  <si>
    <t>Engasjere</t>
  </si>
  <si>
    <t>Del 2: Før lesing</t>
  </si>
  <si>
    <t>2 min</t>
  </si>
  <si>
    <t>Et sekund, mange meter</t>
  </si>
  <si>
    <t>Les med fysikkblikk. Se etter tidsord, hastverk, fart, avstand og steder der ett sekund eller noen meter kunne betydd noe.</t>
  </si>
  <si>
    <t>Én markering eller setning fra teksten som handler om tid, fart eller avstand.</t>
  </si>
  <si>
    <t>Del 3: Les novellen</t>
  </si>
  <si>
    <t>10–15 min</t>
  </si>
  <si>
    <t>«Att döda ett barn»</t>
  </si>
  <si>
    <t>Les hele novellen eller utdraget læreren velger. Teksten kan også leses høyt.</t>
  </si>
  <si>
    <t>Du kan peke på steder i teksten som gir grunnlag for fysikkspørsmål.</t>
  </si>
  <si>
    <t>Utforske</t>
  </si>
  <si>
    <t>Del 4: Miniinput</t>
  </si>
  <si>
    <t>5–7 min</t>
  </si>
  <si>
    <t>Fart, masse, energi og kraft</t>
  </si>
  <si>
    <t>Følg lærerens korte forklaring. Husk: kalkulatoren er en modell, ikke en fasit for virkelige ulykker.</t>
  </si>
  <si>
    <t>Du kan forklare hva minst tre variabler betyr.</t>
  </si>
  <si>
    <t>Forklare</t>
  </si>
  <si>
    <t>Del 5: Hovedoppgave</t>
  </si>
  <si>
    <t>25–40 min</t>
  </si>
  <si>
    <t>Ett minutt annerledes</t>
  </si>
  <si>
    <t>Åpne arket Kalkulator. Endre én variabel av gangen: fart, masse, kollisjonstid eller treffflate. Sammenlign resultatene.</t>
  </si>
  <si>
    <t>Skjermbilde/utklipp eller notat + 5–8 setninger om hva modellen viser.</t>
  </si>
  <si>
    <t>Utdype</t>
  </si>
  <si>
    <t>Del 6: Modellkritikk</t>
  </si>
  <si>
    <t>5–10 min</t>
  </si>
  <si>
    <t>Hva kan modellen vite?</t>
  </si>
  <si>
    <t>Skriv kort: Hva forklarer modellen godt? Hva vet den ikke om en virkelig hendelse?</t>
  </si>
  <si>
    <t>To setninger om modellens styrke og begrensning.</t>
  </si>
  <si>
    <t>Evaluere</t>
  </si>
  <si>
    <t>Del 7: Forebygging</t>
  </si>
  <si>
    <t>Fra modell til tryggere valg</t>
  </si>
  <si>
    <t>Velg ett tiltak: lavere fart, lengre stoppetid, større treffflate, sikring, bedre vegmiljø eller bedre oppmerksomhet. Forklar hvilken variabel tiltaket påvirker.</t>
  </si>
  <si>
    <t>Ett konkret forebyggingsforslag med faglig begrunnelse.</t>
  </si>
  <si>
    <t>Exit</t>
  </si>
  <si>
    <t>5 min</t>
  </si>
  <si>
    <t>Velg ett spørsmål</t>
  </si>
  <si>
    <t>1) Hvilken variabel hadde størst betydning? 2) Hva kan redusere risiko før en ulykke skjer? 3) Hva tar du med fra novellen inn i fysikken?</t>
  </si>
  <si>
    <t>Kort individuelt svar.</t>
  </si>
  <si>
    <t>Kalkulator – test én variabel av gangen</t>
  </si>
  <si>
    <t>Skriv inn egne tall i de gule feltene. Bruk kalkulatoren til å undersøke forebygging. Vi beregner ikke hendelsen i novellen, men bruker modellen til å sammenligne variabler i trygge, generelle scenarioer.</t>
  </si>
  <si>
    <t>1. Inndata</t>
  </si>
  <si>
    <t>2. Resultater</t>
  </si>
  <si>
    <t>Variabel</t>
  </si>
  <si>
    <t>Verdi</t>
  </si>
  <si>
    <t>Enhet</t>
  </si>
  <si>
    <t>Hjelpetekst</t>
  </si>
  <si>
    <t>Skriv/velg</t>
  </si>
  <si>
    <t>Resultat</t>
  </si>
  <si>
    <t>Hva betyr det?</t>
  </si>
  <si>
    <t>Masse</t>
  </si>
  <si>
    <t>kg</t>
  </si>
  <si>
    <t>Eksempel: mobil 0,25 kg, PC 2,5 kg, sekk 8 kg, person 70 kg</t>
  </si>
  <si>
    <t>Fart</t>
  </si>
  <si>
    <t>m/s</t>
  </si>
  <si>
    <t>Hvor mange meter per sekund objektet beveger seg.</t>
  </si>
  <si>
    <t>km/t</t>
  </si>
  <si>
    <t>Test gjerne 30, 50 og 80 km/t.</t>
  </si>
  <si>
    <t>Bevegelsesenergi</t>
  </si>
  <si>
    <t>J</t>
  </si>
  <si>
    <t>Energi som må tas opp/flyttes i en bråstopp.</t>
  </si>
  <si>
    <t>Kollisjonstid</t>
  </si>
  <si>
    <t>s</t>
  </si>
  <si>
    <t>Kort tid gir stor kraft. Lengre tid kan redusere kraften.</t>
  </si>
  <si>
    <t>Gjennomsnittskraft</t>
  </si>
  <si>
    <t>N</t>
  </si>
  <si>
    <t>Forenklet kraft hvis objektet stopper på valgt tid.</t>
  </si>
  <si>
    <t>Treffflate</t>
  </si>
  <si>
    <t>cm²</t>
  </si>
  <si>
    <t>Større flate fordeler kraften.</t>
  </si>
  <si>
    <t>Tilsvarende masse</t>
  </si>
  <si>
    <t>Omtrent hvor tungt kraften tilsvarer som vekt.</t>
  </si>
  <si>
    <t>Scenario/navn</t>
  </si>
  <si>
    <t>Mobil i løs lomme / sekk / passasjer</t>
  </si>
  <si>
    <t>Skriv kort hva du tester.</t>
  </si>
  <si>
    <t>g-krefter</t>
  </si>
  <si>
    <t>g</t>
  </si>
  <si>
    <t>Akselerasjon i forhold til tyngdeakselerasjon.</t>
  </si>
  <si>
    <t>Kraft per cm²</t>
  </si>
  <si>
    <t>N/cm²</t>
  </si>
  <si>
    <t>Kraft fordelt på valgt treffflate.</t>
  </si>
  <si>
    <t>Modellnotat</t>
  </si>
  <si>
    <t>Forenklet modell</t>
  </si>
  <si>
    <t>Virkelige kollisjoner er mer komplekse.</t>
  </si>
  <si>
    <t>3. Sammenlign fart – samme masse, kollisjonstid og treffflate</t>
  </si>
  <si>
    <t>Scenario</t>
  </si>
  <si>
    <t>Fart km/t</t>
  </si>
  <si>
    <t>Bevegelsesenergi J</t>
  </si>
  <si>
    <t>Gjennomsnittskraft N</t>
  </si>
  <si>
    <t>Tilsvarende masse kg</t>
  </si>
  <si>
    <t>Hva ser du?</t>
  </si>
  <si>
    <t>Rolig fart</t>
  </si>
  <si>
    <t>Vanlig testfart</t>
  </si>
  <si>
    <t>Høyere fart</t>
  </si>
  <si>
    <t>Svært høy fart</t>
  </si>
  <si>
    <t>Egen fart fra inndata</t>
  </si>
  <si>
    <t>4. Sammenlign forebygging – endre én ting</t>
  </si>
  <si>
    <t>Tiltak/variabel</t>
  </si>
  <si>
    <t>Masse kg</t>
  </si>
  <si>
    <t>Tid s</t>
  </si>
  <si>
    <t>Areal cm²</t>
  </si>
  <si>
    <t>Kraft N</t>
  </si>
  <si>
    <t>Hva kan tiltaket ligne på i virkeligheten?</t>
  </si>
  <si>
    <t>Utgangspunkt</t>
  </si>
  <si>
    <t>Situasjonen slik du først testet den</t>
  </si>
  <si>
    <t>Lavere fart</t>
  </si>
  <si>
    <t>Lavere fart, tidligere nedbremsing</t>
  </si>
  <si>
    <t>Lengre stoppetid</t>
  </si>
  <si>
    <t>Belte, hjelm, deformasjonssoner, mykere underlag</t>
  </si>
  <si>
    <t>Større treffflate</t>
  </si>
  <si>
    <t>Større flate, sikring, polstring, beskyttelse</t>
  </si>
  <si>
    <t>Sikret gjenstand</t>
  </si>
  <si>
    <t>Løse gjenstander festes og får ikke fart</t>
  </si>
  <si>
    <t>Elevvalg</t>
  </si>
  <si>
    <t>Velg ett eget forebyggingstiltak og juster tallene</t>
  </si>
  <si>
    <t>5. Modellbegrensninger – skriv kort</t>
  </si>
  <si>
    <t>Hva modellen gjør</t>
  </si>
  <si>
    <t>Den regner med at et objekt stopper fra valgt fart til null på valgt tid.</t>
  </si>
  <si>
    <t>Hva modellen ikke vet</t>
  </si>
  <si>
    <t>Kroppsstilling, nøyaktig treffpunkt, biltype, underlag, friksjon, deformasjon, rotasjon, flere sammenstøt eller menneskelige reaksjoner.</t>
  </si>
  <si>
    <t>Derfor bruker vi modellen til</t>
  </si>
  <si>
    <t>Å sammenligne variabler og forstå forebygging – ikke til å fastslå en virkelig skade eller skyld.</t>
  </si>
  <si>
    <t>Min modellkritikk</t>
  </si>
  <si>
    <t>Mitt forebyggingsforslag</t>
  </si>
  <si>
    <t>Lærerark – miniinput og gjennomføring</t>
  </si>
  <si>
    <t>Bruk 5–7 minutter før elevene starter. Hold forklaringen enkel: variabel → resultat → forebygging.</t>
  </si>
  <si>
    <t>Punkt</t>
  </si>
  <si>
    <t>Hva læreren kan si</t>
  </si>
  <si>
    <t>Eksempel</t>
  </si>
  <si>
    <t>1. Fart</t>
  </si>
  <si>
    <t>Fart forteller hvor raskt noe beveger seg. I trafikk betyr fart også hvor mange meter du rekker før noe skjer.</t>
  </si>
  <si>
    <t>50 km/t er omtrent 14 meter per sekund.</t>
  </si>
  <si>
    <t>2. Masse</t>
  </si>
  <si>
    <t>Masse er hvor mye stoff noe består av. En lett gjenstand kan likevel gi stor kraft hvis den har høy fart.</t>
  </si>
  <si>
    <t>En mobil er lett i hånden, men kan bli farlig hvis den flyr framover i en bråstopp.</t>
  </si>
  <si>
    <t>3. Energi</t>
  </si>
  <si>
    <t>Bevegelsesenergi øker kraftig når farten øker. Derfor kan litt høyere fart gi mye større konsekvenser.</t>
  </si>
  <si>
    <t>Dobbel fart gir ikke dobbel energi – energien øker med farten i andre potens.</t>
  </si>
  <si>
    <t>4. Kraft</t>
  </si>
  <si>
    <t>Kraft handler om hvor hardt noe påvirker noe annet når det stopper eller treffer.</t>
  </si>
  <si>
    <t>Kort stopp gir stor kraft. Lengre stoppetid kan redusere kraften.</t>
  </si>
  <si>
    <t>5. Kollisjonstid</t>
  </si>
  <si>
    <t>Kollisjonstid er tiden fra noe begynner å stoppe til det er stoppet. Kort tid gir høy kraft.</t>
  </si>
  <si>
    <t>Belte, hjelm og deformasjonssoner kan bidra til at stoppet skjer over litt lengre tid.</t>
  </si>
  <si>
    <t>6. Areal</t>
  </si>
  <si>
    <t>Areal er flaten kraften fordeles på. Samme kraft på liten flate kan gjøre mer skade enn på stor flate.</t>
  </si>
  <si>
    <t>En penn mot hånden kjennes skarpere enn en flat bok med samme kraft.</t>
  </si>
  <si>
    <t>7. Modell</t>
  </si>
  <si>
    <t>Kalkulatoren er en forenklet modell. Den hjelper oss å sammenligne, men kan ikke beskrive alle detaljer i en virkelig ulykke.</t>
  </si>
  <si>
    <t>Endre én variabel av gangen for å se hva som kan forebygge skade.</t>
  </si>
  <si>
    <t>Varsom ramme</t>
  </si>
  <si>
    <t>Vi beregner ikke ulykken i novellen. Vi bruker novellen til å stille et viktig spørsmål: Hva kan redusere risiko før noe skjer?</t>
  </si>
  <si>
    <t>Dette holder oppgaven faglig og respektfull.</t>
  </si>
  <si>
    <t>Tavlemodell</t>
  </si>
  <si>
    <t>Variabel → Resultat → Forebygging</t>
  </si>
  <si>
    <t>Lavere fart → mindre energi/kraft → bedre mulighet til å unngå eller redusere skade.</t>
  </si>
  <si>
    <t>Øktforslag</t>
  </si>
  <si>
    <t>Fase</t>
  </si>
  <si>
    <t>Tid 60 min</t>
  </si>
  <si>
    <t>Tid 90 min</t>
  </si>
  <si>
    <t>Aktivitet</t>
  </si>
  <si>
    <t>Hva læreren ser etter</t>
  </si>
  <si>
    <t>Oppvarming: ett sekund og bråstopp</t>
  </si>
  <si>
    <t>Elevene får fram forkunnskap og undring</t>
  </si>
  <si>
    <t>10 min</t>
  </si>
  <si>
    <t>15 min</t>
  </si>
  <si>
    <t>Les novellen/utdrag med fysikkblikk</t>
  </si>
  <si>
    <t>Elevene markerer tid, fart, hastverk, avstand</t>
  </si>
  <si>
    <t>7 min</t>
  </si>
  <si>
    <t>Miniinput: fart, masse, energi, kraft, kollisjonstid, areal</t>
  </si>
  <si>
    <t>Elevene forstår variablene før kalkulatoren</t>
  </si>
  <si>
    <t>25 min</t>
  </si>
  <si>
    <t>40 min</t>
  </si>
  <si>
    <t>Kalkulator: endre én variabel av gangen</t>
  </si>
  <si>
    <t>Elevene bruker modell og forklarer funn</t>
  </si>
  <si>
    <t>Exit eller kort presentasjon</t>
  </si>
  <si>
    <t>Elevene kobler fysikk til forebygging</t>
  </si>
  <si>
    <t>Utvidelse</t>
  </si>
  <si>
    <t>-</t>
  </si>
  <si>
    <t>Filmklipp og sammenligning av tekst/film/fysikk</t>
  </si>
  <si>
    <t>Elevene bruker fysikk som språk for risiko og forebygging</t>
  </si>
  <si>
    <t>Utdype/Evaluere</t>
  </si>
  <si>
    <t>Vurdering og progresjon</t>
  </si>
  <si>
    <t>Steg</t>
  </si>
  <si>
    <t>Hva eleven viser</t>
  </si>
  <si>
    <t>Eksempel på elevbevis</t>
  </si>
  <si>
    <t>Kunnskap</t>
  </si>
  <si>
    <t>Forstår sentrale begreper</t>
  </si>
  <si>
    <t>Forklarer fart, masse, energi, kraft, tid og areal</t>
  </si>
  <si>
    <t>Oppdage</t>
  </si>
  <si>
    <t>Ser hvor variabler påvirker risiko</t>
  </si>
  <si>
    <t>Markerer relevante steder i teksten og i modellen</t>
  </si>
  <si>
    <t>Øve/vise</t>
  </si>
  <si>
    <t>Bruker kalkulatoren riktig</t>
  </si>
  <si>
    <t>Tester 30/50/80 km/t og forklarer metode</t>
  </si>
  <si>
    <t>Vurdere</t>
  </si>
  <si>
    <t>Vurderer modellens styrker og begrensninger</t>
  </si>
  <si>
    <t>Skriver hva modellen kan og ikke kan vite</t>
  </si>
  <si>
    <t>Planlegge</t>
  </si>
  <si>
    <t>Foreslår forebyggende tiltak</t>
  </si>
  <si>
    <t>Kobler tiltak til variabel: fart, tid, areal eller sikring</t>
  </si>
  <si>
    <t>Handle trygt</t>
  </si>
  <si>
    <t>Bruker kunnskapen til tryggere valg</t>
  </si>
  <si>
    <t>Formulerer et råd eller en strategi for risikoreduksjon</t>
  </si>
  <si>
    <t>Kilder, læreplankobling og formelgrunnlag</t>
  </si>
  <si>
    <t>Kilde / område</t>
  </si>
  <si>
    <t>Lenke / kommentar</t>
  </si>
  <si>
    <t>Bruk i modulen</t>
  </si>
  <si>
    <t>Novellegrunnlag</t>
  </si>
  <si>
    <t>Stig Dagerman: «Att döda ett barn» / «Å drepe et barn».</t>
  </si>
  <si>
    <t>Tekstlig inngang til trafikksikkerhet og forebygging.</t>
  </si>
  <si>
    <t>Udir – Naturfag Vg1</t>
  </si>
  <si>
    <t>https://www.udir.no/lk20/nat01-04/kompetansemaal-og-vurdering/kv77</t>
  </si>
  <si>
    <t>Utforsking, modeller, metodevalg, fagspråk og forklaring av naturfaglige fenomener.</t>
  </si>
  <si>
    <t>Udir – Fysikk 1</t>
  </si>
  <si>
    <t>https://www.udir.no/lk20/fys01-02/kompetansemaal-og-vurdering/kv466</t>
  </si>
  <si>
    <t>Rettlinjet bevegelse, modeller og sammenhenger mellom krefter, bevegelse og energi.</t>
  </si>
  <si>
    <t>Underveis-modul</t>
  </si>
  <si>
    <t>https://underveis.co/undervisningsopplegg/vgs-att-doeda-ett-barn</t>
  </si>
  <si>
    <t>Publiserings- og læringsressurs.</t>
  </si>
  <si>
    <t>Formelgrunnlag</t>
  </si>
  <si>
    <t>v = km/t / 3,6; E = 0,5mv²; F ≈ mv/t; g ≈ a/9,81; kraft per cm² = F/areal.</t>
  </si>
  <si>
    <t>Forenklet modell for å sammenligne variabler.</t>
  </si>
  <si>
    <t>Viktig varsomhet</t>
  </si>
  <si>
    <t>Begrenser oppgaven til skadeforebygging og modellforståelse.</t>
  </si>
  <si>
    <t>Dato</t>
  </si>
  <si>
    <t>2026-05-25</t>
  </si>
  <si>
    <t>Kvalitetssikret versjon.</t>
  </si>
  <si>
    <t>Kalkulatorgrunnlag idé</t>
  </si>
  <si>
    <t>Tobias Barstad / Zoey Line Barstad</t>
  </si>
  <si>
    <t>Videreutviklet til modulbruk.</t>
  </si>
  <si>
    <t>Anders Isnes</t>
  </si>
  <si>
    <t>Faglig innspill/kvalitetssikring.</t>
  </si>
  <si>
    <t>Kvalitetssikring 1. utgave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</si>
</sst>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name val="Carlito"/>
    </font>
    <font>
      <b/>
      <sz val="16"/>
      <color rgb="FFFFFFFF"/>
      <name val="Carlito"/>
    </font>
    <font>
      <b/>
      <sz val="11"/>
      <color rgb="FF0F3B4A"/>
      <name val="Carlito"/>
    </font>
    <font>
      <b/>
      <sz val="11"/>
      <color rgb="FFFFFFFF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0F3B4A"/>
      </patternFill>
    </fill>
    <fill>
      <patternFill patternType="solid">
        <fgColor rgb="FFDCFCE7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F0F9FF"/>
      </patternFill>
    </fill>
    <fill>
      <patternFill patternType="solid">
        <fgColor rgb="FFFEF3C7"/>
      </patternFill>
    </fill>
    <fill>
      <patternFill patternType="solid">
        <fgColor rgb="FFF3F4F6"/>
      </patternFill>
    </fill>
    <fill>
      <patternFill patternType="solid">
        <fgColor rgb="FFE0F2F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4" borderId="0" xfId="0" applyFont="1" applyFill="1" applyAlignment="1">
      <alignment vertical="top" wrapText="1"/>
    </xf>
    <xf numFmtId="0" fontId="0" fillId="5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0" fillId="6" borderId="0" xfId="0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8" borderId="0" xfId="0" applyFill="1" applyAlignment="1">
      <alignment vertical="top" wrapText="1"/>
    </xf>
    <xf numFmtId="0" fontId="0" fillId="9" borderId="0" xfId="0" applyFill="1" applyAlignment="1">
      <alignment vertical="top" wrapText="1"/>
    </xf>
    <xf numFmtId="2" fontId="0" fillId="7" borderId="0" xfId="0" applyNumberFormat="1" applyFill="1" applyAlignment="1">
      <alignment vertical="top" wrapText="1"/>
    </xf>
    <xf numFmtId="164" fontId="0" fillId="9" borderId="0" xfId="0" applyNumberFormat="1" applyFill="1" applyAlignment="1">
      <alignment vertical="top" wrapText="1"/>
    </xf>
    <xf numFmtId="1" fontId="0" fillId="7" borderId="0" xfId="0" applyNumberForma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164" fontId="0" fillId="7" borderId="0" xfId="0" applyNumberFormat="1" applyFill="1" applyAlignment="1">
      <alignment vertical="top" wrapText="1"/>
    </xf>
    <xf numFmtId="0" fontId="3" fillId="4" borderId="0" xfId="0" applyFont="1" applyFill="1" applyAlignment="1">
      <alignment horizontal="center" vertical="top" wrapText="1"/>
    </xf>
    <xf numFmtId="0" fontId="2" fillId="3" borderId="0" xfId="0" applyFont="1" applyFill="1" applyAlignment="1">
      <alignment vertical="top" wrapText="1"/>
    </xf>
    <xf numFmtId="1" fontId="0" fillId="0" borderId="0" xfId="0" applyNumberFormat="1" applyAlignment="1">
      <alignment vertical="top" wrapText="1"/>
    </xf>
    <xf numFmtId="2" fontId="0" fillId="0" borderId="0" xfId="0" applyNumberFormat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0" fillId="7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workbookViewId="0">
      <selection activeCell="A3" sqref="A3"/>
    </sheetView>
  </sheetViews>
  <sheetFormatPr baseColWidth="10" defaultColWidth="8.83203125" defaultRowHeight="14"/>
  <cols>
    <col min="1" max="1" width="24" customWidth="1"/>
    <col min="2" max="2" width="48" customWidth="1"/>
    <col min="3" max="6" width="14" customWidth="1"/>
  </cols>
  <sheetData>
    <row r="1" spans="1:10" ht="37.25" customHeight="1">
      <c r="A1" s="17" t="s">
        <v>0</v>
      </c>
      <c r="B1" s="17"/>
      <c r="C1" s="17"/>
      <c r="D1" s="17"/>
      <c r="E1" s="17"/>
      <c r="F1" s="17"/>
      <c r="G1" s="3"/>
      <c r="H1" s="3"/>
      <c r="I1" s="3"/>
      <c r="J1" s="3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64">
      <c r="A3" s="14" t="s">
        <v>1</v>
      </c>
      <c r="B3" s="14" t="s">
        <v>1</v>
      </c>
      <c r="C3" s="14" t="s">
        <v>1</v>
      </c>
      <c r="D3" s="14" t="s">
        <v>1</v>
      </c>
      <c r="E3" s="14" t="s">
        <v>1</v>
      </c>
      <c r="F3" s="14" t="s">
        <v>1</v>
      </c>
      <c r="G3" s="3"/>
      <c r="H3" s="3"/>
      <c r="I3" s="3"/>
      <c r="J3" s="3"/>
    </row>
    <row r="4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45">
      <c r="A5" s="1" t="s">
        <v>2</v>
      </c>
      <c r="B5" s="2" t="s">
        <v>3</v>
      </c>
      <c r="C5" s="2"/>
      <c r="D5" s="2"/>
      <c r="E5" s="2"/>
      <c r="F5" s="2"/>
      <c r="G5" s="3"/>
      <c r="H5" s="3"/>
      <c r="I5" s="3"/>
      <c r="J5" s="3"/>
    </row>
    <row r="6" spans="1:10" ht="45">
      <c r="A6" s="1" t="s">
        <v>4</v>
      </c>
      <c r="B6" s="2" t="s">
        <v>5</v>
      </c>
      <c r="C6" s="2"/>
      <c r="D6" s="2"/>
      <c r="E6" s="2"/>
      <c r="F6" s="2"/>
      <c r="G6" s="3"/>
      <c r="H6" s="3"/>
      <c r="I6" s="3"/>
      <c r="J6" s="3"/>
    </row>
    <row r="7" spans="1:10" ht="45">
      <c r="A7" s="1" t="s">
        <v>6</v>
      </c>
      <c r="B7" s="2" t="s">
        <v>7</v>
      </c>
      <c r="C7" s="2"/>
      <c r="D7" s="2"/>
      <c r="E7" s="2"/>
      <c r="F7" s="2"/>
      <c r="G7" s="3"/>
      <c r="H7" s="3"/>
      <c r="I7" s="3"/>
      <c r="J7" s="3"/>
    </row>
    <row r="8" spans="1:10" ht="45">
      <c r="A8" s="1" t="s">
        <v>8</v>
      </c>
      <c r="B8" s="2" t="s">
        <v>9</v>
      </c>
      <c r="C8" s="2"/>
      <c r="D8" s="2"/>
      <c r="E8" s="2"/>
      <c r="F8" s="2"/>
      <c r="G8" s="3"/>
      <c r="H8" s="3"/>
      <c r="I8" s="3"/>
      <c r="J8" s="3"/>
    </row>
    <row r="9" spans="1:10" ht="45">
      <c r="A9" s="1" t="s">
        <v>10</v>
      </c>
      <c r="B9" s="2" t="s">
        <v>11</v>
      </c>
      <c r="C9" s="2"/>
      <c r="D9" s="2"/>
      <c r="E9" s="2"/>
      <c r="F9" s="2"/>
      <c r="G9" s="3"/>
      <c r="H9" s="3"/>
      <c r="I9" s="3"/>
      <c r="J9" s="3"/>
    </row>
    <row r="10" spans="1:10" ht="45">
      <c r="A10" s="1" t="s">
        <v>12</v>
      </c>
      <c r="B10" s="2" t="s">
        <v>13</v>
      </c>
      <c r="C10" s="2"/>
      <c r="D10" s="2"/>
      <c r="E10" s="2"/>
      <c r="F10" s="2"/>
      <c r="G10" s="3"/>
      <c r="H10" s="3"/>
      <c r="I10" s="3"/>
      <c r="J10" s="3"/>
    </row>
    <row r="11" spans="1:10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>
      <c r="A60" s="3"/>
      <c r="B60" s="3"/>
      <c r="C60" s="3"/>
      <c r="D60" s="3"/>
      <c r="E60" s="3"/>
      <c r="F60" s="3"/>
      <c r="G60" s="3"/>
      <c r="H60" s="3"/>
      <c r="I60" s="3"/>
      <c r="J60" s="3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"/>
  <sheetViews>
    <sheetView topLeftCell="A3" workbookViewId="0">
      <selection activeCell="G10" sqref="G10"/>
    </sheetView>
  </sheetViews>
  <sheetFormatPr baseColWidth="10" defaultColWidth="8.83203125" defaultRowHeight="14"/>
  <cols>
    <col min="1" max="1" width="32" customWidth="1"/>
    <col min="2" max="2" width="23.5" customWidth="1"/>
    <col min="3" max="3" width="37.83203125" customWidth="1"/>
    <col min="4" max="4" width="54" customWidth="1"/>
    <col min="5" max="5" width="46.83203125" customWidth="1"/>
    <col min="6" max="6" width="28.6640625" customWidth="1"/>
  </cols>
  <sheetData>
    <row r="1" spans="1:10" ht="37.25" customHeight="1">
      <c r="A1" s="17" t="s">
        <v>14</v>
      </c>
      <c r="B1" s="17"/>
      <c r="C1" s="17"/>
      <c r="D1" s="17"/>
      <c r="E1" s="17"/>
      <c r="F1" s="17"/>
      <c r="G1" s="3"/>
      <c r="H1" s="3"/>
      <c r="I1" s="3"/>
      <c r="J1" s="3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88">
      <c r="A3" s="14" t="s">
        <v>15</v>
      </c>
      <c r="B3" s="14" t="s">
        <v>15</v>
      </c>
      <c r="C3" s="14" t="s">
        <v>15</v>
      </c>
      <c r="D3" s="14" t="s">
        <v>15</v>
      </c>
      <c r="E3" s="14" t="s">
        <v>15</v>
      </c>
      <c r="F3" s="14" t="s">
        <v>15</v>
      </c>
      <c r="G3" s="3"/>
      <c r="H3" s="3"/>
      <c r="I3" s="3"/>
      <c r="J3" s="3"/>
    </row>
    <row r="4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32" customHeight="1">
      <c r="A5" s="13" t="s">
        <v>16</v>
      </c>
      <c r="B5" s="13" t="s">
        <v>17</v>
      </c>
      <c r="C5" s="13" t="s">
        <v>18</v>
      </c>
      <c r="D5" s="13" t="s">
        <v>19</v>
      </c>
      <c r="E5" s="13" t="s">
        <v>20</v>
      </c>
      <c r="F5" s="13" t="s">
        <v>21</v>
      </c>
      <c r="G5" s="3"/>
      <c r="H5" s="3"/>
      <c r="I5" s="3"/>
      <c r="J5" s="3"/>
    </row>
    <row r="6" spans="1:10" ht="45">
      <c r="A6" s="2" t="s">
        <v>22</v>
      </c>
      <c r="B6" s="4" t="s">
        <v>23</v>
      </c>
      <c r="C6" s="3" t="s">
        <v>24</v>
      </c>
      <c r="D6" s="3" t="s">
        <v>25</v>
      </c>
      <c r="E6" s="5" t="s">
        <v>26</v>
      </c>
      <c r="F6" s="6" t="s">
        <v>27</v>
      </c>
      <c r="G6" s="3"/>
      <c r="H6" s="3"/>
      <c r="I6" s="3"/>
      <c r="J6" s="3"/>
    </row>
    <row r="7" spans="1:10" ht="30">
      <c r="A7" s="2" t="s">
        <v>28</v>
      </c>
      <c r="B7" s="4" t="s">
        <v>29</v>
      </c>
      <c r="C7" s="3" t="s">
        <v>30</v>
      </c>
      <c r="D7" s="3" t="s">
        <v>31</v>
      </c>
      <c r="E7" s="5" t="s">
        <v>32</v>
      </c>
      <c r="F7" s="6" t="s">
        <v>27</v>
      </c>
      <c r="G7" s="3"/>
      <c r="H7" s="3"/>
      <c r="I7" s="3"/>
      <c r="J7" s="3"/>
    </row>
    <row r="8" spans="1:10" ht="30">
      <c r="A8" s="2" t="s">
        <v>33</v>
      </c>
      <c r="B8" s="4" t="s">
        <v>34</v>
      </c>
      <c r="C8" s="3" t="s">
        <v>35</v>
      </c>
      <c r="D8" s="3" t="s">
        <v>36</v>
      </c>
      <c r="E8" s="5" t="s">
        <v>37</v>
      </c>
      <c r="F8" s="6" t="s">
        <v>38</v>
      </c>
      <c r="G8" s="3"/>
      <c r="H8" s="3"/>
      <c r="I8" s="3"/>
      <c r="J8" s="3"/>
    </row>
    <row r="9" spans="1:10" ht="30">
      <c r="A9" s="2" t="s">
        <v>39</v>
      </c>
      <c r="B9" s="4" t="s">
        <v>40</v>
      </c>
      <c r="C9" s="3" t="s">
        <v>41</v>
      </c>
      <c r="D9" s="3" t="s">
        <v>42</v>
      </c>
      <c r="E9" s="5" t="s">
        <v>43</v>
      </c>
      <c r="F9" s="6" t="s">
        <v>44</v>
      </c>
      <c r="G9" s="3"/>
      <c r="H9" s="3"/>
      <c r="I9" s="3"/>
      <c r="J9" s="3"/>
    </row>
    <row r="10" spans="1:10" ht="30">
      <c r="A10" s="2" t="s">
        <v>45</v>
      </c>
      <c r="B10" s="4" t="s">
        <v>46</v>
      </c>
      <c r="C10" s="3" t="s">
        <v>47</v>
      </c>
      <c r="D10" s="3" t="s">
        <v>48</v>
      </c>
      <c r="E10" s="5" t="s">
        <v>49</v>
      </c>
      <c r="F10" s="6" t="s">
        <v>50</v>
      </c>
      <c r="G10" s="3"/>
      <c r="H10" s="3"/>
      <c r="I10" s="3"/>
      <c r="J10" s="3"/>
    </row>
    <row r="11" spans="1:10" ht="30">
      <c r="A11" s="2" t="s">
        <v>51</v>
      </c>
      <c r="B11" s="4" t="s">
        <v>52</v>
      </c>
      <c r="C11" s="3" t="s">
        <v>53</v>
      </c>
      <c r="D11" s="3" t="s">
        <v>54</v>
      </c>
      <c r="E11" s="5" t="s">
        <v>55</v>
      </c>
      <c r="F11" s="6" t="s">
        <v>56</v>
      </c>
      <c r="G11" s="3"/>
      <c r="H11" s="3"/>
      <c r="I11" s="3"/>
      <c r="J11" s="3"/>
    </row>
    <row r="12" spans="1:10" ht="45">
      <c r="A12" s="2" t="s">
        <v>57</v>
      </c>
      <c r="B12" s="4" t="s">
        <v>52</v>
      </c>
      <c r="C12" s="3" t="s">
        <v>58</v>
      </c>
      <c r="D12" s="3" t="s">
        <v>59</v>
      </c>
      <c r="E12" s="5" t="s">
        <v>60</v>
      </c>
      <c r="F12" s="6" t="s">
        <v>56</v>
      </c>
      <c r="G12" s="3"/>
      <c r="H12" s="3"/>
      <c r="I12" s="3"/>
      <c r="J12" s="3"/>
    </row>
    <row r="13" spans="1:10" ht="45">
      <c r="A13" s="2" t="s">
        <v>61</v>
      </c>
      <c r="B13" s="4" t="s">
        <v>62</v>
      </c>
      <c r="C13" s="3" t="s">
        <v>63</v>
      </c>
      <c r="D13" s="3" t="s">
        <v>64</v>
      </c>
      <c r="E13" s="5" t="s">
        <v>65</v>
      </c>
      <c r="F13" s="6" t="s">
        <v>56</v>
      </c>
      <c r="G13" s="3"/>
      <c r="H13" s="3"/>
      <c r="I13" s="3"/>
      <c r="J13" s="3"/>
    </row>
    <row r="14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>
      <c r="A60" s="3"/>
      <c r="B60" s="3"/>
      <c r="C60" s="3"/>
      <c r="D60" s="3"/>
      <c r="E60" s="3"/>
      <c r="F60" s="3"/>
      <c r="G60" s="3"/>
      <c r="H60" s="3"/>
      <c r="I60" s="3"/>
      <c r="J60" s="3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0"/>
  <sheetViews>
    <sheetView workbookViewId="0">
      <selection activeCell="B11" sqref="B11"/>
    </sheetView>
  </sheetViews>
  <sheetFormatPr baseColWidth="10" defaultColWidth="8.83203125" defaultRowHeight="14"/>
  <cols>
    <col min="1" max="1" width="24" customWidth="1"/>
    <col min="2" max="2" width="16" customWidth="1"/>
    <col min="3" max="3" width="12" customWidth="1"/>
    <col min="4" max="4" width="28" customWidth="1"/>
    <col min="5" max="5" width="18" customWidth="1"/>
    <col min="6" max="6" width="20" customWidth="1"/>
    <col min="7" max="7" width="14" customWidth="1"/>
    <col min="8" max="9" width="18" customWidth="1"/>
    <col min="10" max="10" width="48" customWidth="1"/>
  </cols>
  <sheetData>
    <row r="1" spans="1:10" ht="34.75" customHeight="1">
      <c r="A1" s="17" t="s">
        <v>66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34.75" customHeight="1">
      <c r="A3" s="18" t="s">
        <v>67</v>
      </c>
      <c r="B3" s="18"/>
      <c r="C3" s="18"/>
      <c r="D3" s="18"/>
      <c r="E3" s="18"/>
      <c r="F3" s="18"/>
      <c r="G3" s="18"/>
      <c r="H3" s="18"/>
      <c r="I3" s="18"/>
      <c r="J3" s="18"/>
    </row>
    <row r="4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34.75" customHeight="1">
      <c r="A6" s="1" t="s">
        <v>68</v>
      </c>
      <c r="B6" s="1"/>
      <c r="C6" s="1"/>
      <c r="D6" s="1"/>
      <c r="E6" s="1"/>
      <c r="F6" s="3"/>
      <c r="G6" s="1" t="s">
        <v>69</v>
      </c>
      <c r="H6" s="1"/>
      <c r="I6" s="1"/>
      <c r="J6" s="1"/>
    </row>
    <row r="7" spans="1:10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32" customHeight="1">
      <c r="A8" s="13" t="s">
        <v>70</v>
      </c>
      <c r="B8" s="13" t="s">
        <v>71</v>
      </c>
      <c r="C8" s="13" t="s">
        <v>72</v>
      </c>
      <c r="D8" s="13" t="s">
        <v>73</v>
      </c>
      <c r="E8" s="13" t="s">
        <v>74</v>
      </c>
      <c r="F8" s="3"/>
      <c r="G8" s="13" t="s">
        <v>75</v>
      </c>
      <c r="H8" s="13" t="s">
        <v>71</v>
      </c>
      <c r="I8" s="13" t="s">
        <v>72</v>
      </c>
      <c r="J8" s="13" t="s">
        <v>76</v>
      </c>
    </row>
    <row r="9" spans="1:10" ht="30">
      <c r="A9" s="2" t="s">
        <v>77</v>
      </c>
      <c r="B9" s="8">
        <v>70</v>
      </c>
      <c r="C9" s="3" t="s">
        <v>78</v>
      </c>
      <c r="D9" s="3" t="s">
        <v>79</v>
      </c>
      <c r="E9" s="3"/>
      <c r="F9" s="3"/>
      <c r="G9" s="2" t="s">
        <v>80</v>
      </c>
      <c r="H9" s="9">
        <f>IFERROR(B10/3.6,"")</f>
        <v>22.222222222222221</v>
      </c>
      <c r="I9" s="3" t="s">
        <v>81</v>
      </c>
      <c r="J9" s="3" t="s">
        <v>82</v>
      </c>
    </row>
    <row r="10" spans="1:10" ht="30">
      <c r="A10" s="2" t="s">
        <v>80</v>
      </c>
      <c r="B10" s="10">
        <v>80</v>
      </c>
      <c r="C10" s="3" t="s">
        <v>83</v>
      </c>
      <c r="D10" s="3" t="s">
        <v>84</v>
      </c>
      <c r="E10" s="3"/>
      <c r="F10" s="3"/>
      <c r="G10" s="2" t="s">
        <v>85</v>
      </c>
      <c r="H10" s="9">
        <f>IFERROR(0.5*B9*(B10/3.6)^2,"")</f>
        <v>17283.95061728395</v>
      </c>
      <c r="I10" s="3" t="s">
        <v>86</v>
      </c>
      <c r="J10" s="3" t="s">
        <v>87</v>
      </c>
    </row>
    <row r="11" spans="1:10" ht="30">
      <c r="A11" s="2" t="s">
        <v>88</v>
      </c>
      <c r="B11" s="8">
        <v>0.12</v>
      </c>
      <c r="C11" s="3" t="s">
        <v>89</v>
      </c>
      <c r="D11" s="3" t="s">
        <v>90</v>
      </c>
      <c r="E11" s="3"/>
      <c r="F11" s="3"/>
      <c r="G11" s="2" t="s">
        <v>91</v>
      </c>
      <c r="H11" s="9">
        <f>IFERROR(B9*(B10/3.6)/B11,"")</f>
        <v>12962.962962962962</v>
      </c>
      <c r="I11" s="3" t="s">
        <v>92</v>
      </c>
      <c r="J11" s="3" t="s">
        <v>93</v>
      </c>
    </row>
    <row r="12" spans="1:10" ht="30">
      <c r="A12" s="2" t="s">
        <v>94</v>
      </c>
      <c r="B12" s="10">
        <v>50</v>
      </c>
      <c r="C12" s="3" t="s">
        <v>95</v>
      </c>
      <c r="D12" s="3" t="s">
        <v>96</v>
      </c>
      <c r="E12" s="3"/>
      <c r="F12" s="3"/>
      <c r="G12" s="2" t="s">
        <v>97</v>
      </c>
      <c r="H12" s="9">
        <f>IFERROR(H11/9.81,"")</f>
        <v>1321.4029523917391</v>
      </c>
      <c r="I12" s="3" t="s">
        <v>78</v>
      </c>
      <c r="J12" s="3" t="s">
        <v>98</v>
      </c>
    </row>
    <row r="13" spans="1:10" ht="30">
      <c r="A13" s="2" t="s">
        <v>99</v>
      </c>
      <c r="B13" s="5" t="s">
        <v>100</v>
      </c>
      <c r="C13" s="3"/>
      <c r="D13" s="3" t="s">
        <v>101</v>
      </c>
      <c r="E13" s="3"/>
      <c r="F13" s="3"/>
      <c r="G13" s="2" t="s">
        <v>102</v>
      </c>
      <c r="H13" s="9">
        <f>IFERROR((B10/3.6/B11)/9.81,"")</f>
        <v>18.877185034167706</v>
      </c>
      <c r="I13" s="3" t="s">
        <v>103</v>
      </c>
      <c r="J13" s="3" t="s">
        <v>104</v>
      </c>
    </row>
    <row r="14" spans="1:10" ht="15">
      <c r="A14" s="3"/>
      <c r="B14" s="3"/>
      <c r="C14" s="3"/>
      <c r="D14" s="3"/>
      <c r="E14" s="3"/>
      <c r="F14" s="3"/>
      <c r="G14" s="2" t="s">
        <v>105</v>
      </c>
      <c r="H14" s="9">
        <f>IFERROR(H11/B12,"")</f>
        <v>259.25925925925924</v>
      </c>
      <c r="I14" s="3" t="s">
        <v>106</v>
      </c>
      <c r="J14" s="3" t="s">
        <v>107</v>
      </c>
    </row>
    <row r="15" spans="1:10" ht="15">
      <c r="A15" s="3"/>
      <c r="B15" s="3"/>
      <c r="C15" s="3"/>
      <c r="D15" s="3"/>
      <c r="E15" s="3"/>
      <c r="F15" s="3"/>
      <c r="G15" s="2" t="s">
        <v>108</v>
      </c>
      <c r="H15" s="7" t="s">
        <v>109</v>
      </c>
      <c r="I15" s="3"/>
      <c r="J15" s="3" t="s">
        <v>110</v>
      </c>
    </row>
    <row r="16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34.75" customHeight="1">
      <c r="A17" s="1" t="s">
        <v>111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ht="42.75" customHeight="1">
      <c r="A19" s="13" t="s">
        <v>112</v>
      </c>
      <c r="B19" s="13" t="s">
        <v>113</v>
      </c>
      <c r="C19" s="13" t="s">
        <v>81</v>
      </c>
      <c r="D19" s="13" t="s">
        <v>114</v>
      </c>
      <c r="E19" s="13" t="s">
        <v>115</v>
      </c>
      <c r="F19" s="13" t="s">
        <v>116</v>
      </c>
      <c r="G19" s="13" t="s">
        <v>102</v>
      </c>
      <c r="H19" s="13" t="s">
        <v>105</v>
      </c>
      <c r="I19" s="13" t="s">
        <v>117</v>
      </c>
      <c r="J19" s="3"/>
    </row>
    <row r="20" spans="1:10" ht="15">
      <c r="A20" s="2" t="s">
        <v>118</v>
      </c>
      <c r="B20" s="15">
        <v>30</v>
      </c>
      <c r="C20" s="11">
        <f>IFERROR(B20/3.6,"")</f>
        <v>8.3333333333333339</v>
      </c>
      <c r="D20" s="11">
        <f>IFERROR(0.5*$B$9*(B20/3.6)^2,"")</f>
        <v>2430.5555555555561</v>
      </c>
      <c r="E20" s="11">
        <f>IFERROR($B$9*(B20/3.6)/$B$11,"")</f>
        <v>4861.1111111111113</v>
      </c>
      <c r="F20" s="11">
        <f>IFERROR(E20/9.81,"")</f>
        <v>495.52610714690223</v>
      </c>
      <c r="G20" s="11">
        <f>IFERROR((B20/3.6/$B$11)/9.81,"")</f>
        <v>7.0789443878128901</v>
      </c>
      <c r="H20" s="11">
        <f>IFERROR(E20/$B$12,"")</f>
        <v>97.222222222222229</v>
      </c>
      <c r="I20" s="5"/>
      <c r="J20" s="3"/>
    </row>
    <row r="21" spans="1:10" ht="15">
      <c r="A21" s="2" t="s">
        <v>119</v>
      </c>
      <c r="B21" s="15">
        <v>50</v>
      </c>
      <c r="C21" s="11">
        <f>IFERROR(B21/3.6,"")</f>
        <v>13.888888888888889</v>
      </c>
      <c r="D21" s="11">
        <f>IFERROR(0.5*$B$9*(B21/3.6)^2,"")</f>
        <v>6751.5432098765432</v>
      </c>
      <c r="E21" s="11">
        <f>IFERROR($B$9*(B21/3.6)/$B$11,"")</f>
        <v>8101.8518518518531</v>
      </c>
      <c r="F21" s="11">
        <f>IFERROR(E21/9.81,"")</f>
        <v>825.87684524483723</v>
      </c>
      <c r="G21" s="11">
        <f>IFERROR((B21/3.6/$B$11)/9.81,"")</f>
        <v>11.798240646354815</v>
      </c>
      <c r="H21" s="11">
        <f>IFERROR(E21/$B$12,"")</f>
        <v>162.03703703703707</v>
      </c>
      <c r="I21" s="5"/>
      <c r="J21" s="3"/>
    </row>
    <row r="22" spans="1:10" ht="15">
      <c r="A22" s="2" t="s">
        <v>120</v>
      </c>
      <c r="B22" s="15">
        <v>80</v>
      </c>
      <c r="C22" s="11">
        <f>IFERROR(B22/3.6,"")</f>
        <v>22.222222222222221</v>
      </c>
      <c r="D22" s="11">
        <f>IFERROR(0.5*$B$9*(B22/3.6)^2,"")</f>
        <v>17283.95061728395</v>
      </c>
      <c r="E22" s="11">
        <f>IFERROR($B$9*(B22/3.6)/$B$11,"")</f>
        <v>12962.962962962962</v>
      </c>
      <c r="F22" s="11">
        <f>IFERROR(E22/9.81,"")</f>
        <v>1321.4029523917391</v>
      </c>
      <c r="G22" s="11">
        <f>IFERROR((B22/3.6/$B$11)/9.81,"")</f>
        <v>18.877185034167706</v>
      </c>
      <c r="H22" s="11">
        <f>IFERROR(E22/$B$12,"")</f>
        <v>259.25925925925924</v>
      </c>
      <c r="I22" s="5"/>
      <c r="J22" s="3"/>
    </row>
    <row r="23" spans="1:10" ht="15">
      <c r="A23" s="2" t="s">
        <v>121</v>
      </c>
      <c r="B23" s="15">
        <v>110</v>
      </c>
      <c r="C23" s="11">
        <f>IFERROR(B23/3.6,"")</f>
        <v>30.555555555555554</v>
      </c>
      <c r="D23" s="11">
        <f>IFERROR(0.5*$B$9*(B23/3.6)^2,"")</f>
        <v>32677.469135802465</v>
      </c>
      <c r="E23" s="11">
        <f>IFERROR($B$9*(B23/3.6)/$B$11,"")</f>
        <v>17824.074074074073</v>
      </c>
      <c r="F23" s="11">
        <f>IFERROR(E23/9.81,"")</f>
        <v>1816.9290595386415</v>
      </c>
      <c r="G23" s="11">
        <f>IFERROR((B23/3.6/$B$11)/9.81,"")</f>
        <v>25.956129421980592</v>
      </c>
      <c r="H23" s="11">
        <f>IFERROR(E23/$B$12,"")</f>
        <v>356.48148148148147</v>
      </c>
      <c r="I23" s="5"/>
      <c r="J23" s="3"/>
    </row>
    <row r="24" spans="1:10" ht="15">
      <c r="A24" s="2" t="s">
        <v>122</v>
      </c>
      <c r="B24" s="10">
        <f>$B$10</f>
        <v>80</v>
      </c>
      <c r="C24" s="11">
        <f>IFERROR(B24/3.6,"")</f>
        <v>22.222222222222221</v>
      </c>
      <c r="D24" s="11">
        <f>IFERROR(0.5*$B$9*(B24/3.6)^2,"")</f>
        <v>17283.95061728395</v>
      </c>
      <c r="E24" s="11">
        <f>IFERROR($B$9*(B24/3.6)/$B$11,"")</f>
        <v>12962.962962962962</v>
      </c>
      <c r="F24" s="11">
        <f>IFERROR(E24/9.81,"")</f>
        <v>1321.4029523917391</v>
      </c>
      <c r="G24" s="11">
        <f>IFERROR((B24/3.6/$B$11)/9.81,"")</f>
        <v>18.877185034167706</v>
      </c>
      <c r="H24" s="11">
        <f>IFERROR(E24/$B$12,"")</f>
        <v>259.25925925925924</v>
      </c>
      <c r="I24" s="5"/>
      <c r="J24" s="3"/>
    </row>
    <row r="25" spans="1:10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34.75" customHeight="1">
      <c r="A27" s="1" t="s">
        <v>123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ht="42.75" customHeight="1">
      <c r="A29" s="13" t="s">
        <v>124</v>
      </c>
      <c r="B29" s="13" t="s">
        <v>125</v>
      </c>
      <c r="C29" s="13" t="s">
        <v>113</v>
      </c>
      <c r="D29" s="13" t="s">
        <v>126</v>
      </c>
      <c r="E29" s="13" t="s">
        <v>127</v>
      </c>
      <c r="F29" s="13" t="s">
        <v>81</v>
      </c>
      <c r="G29" s="13" t="s">
        <v>128</v>
      </c>
      <c r="H29" s="13" t="s">
        <v>116</v>
      </c>
      <c r="I29" s="13" t="s">
        <v>105</v>
      </c>
      <c r="J29" s="13" t="s">
        <v>129</v>
      </c>
    </row>
    <row r="30" spans="1:10" ht="15">
      <c r="A30" s="2" t="s">
        <v>130</v>
      </c>
      <c r="B30" s="11">
        <f>$B$9</f>
        <v>70</v>
      </c>
      <c r="C30" s="15">
        <f>$B$10</f>
        <v>80</v>
      </c>
      <c r="D30" s="16">
        <f>$B$11</f>
        <v>0.12</v>
      </c>
      <c r="E30" s="15">
        <f>$B$12</f>
        <v>50</v>
      </c>
      <c r="F30" s="11">
        <f t="shared" ref="F30:F35" si="0">IFERROR(C30/3.6,"")</f>
        <v>22.222222222222221</v>
      </c>
      <c r="G30" s="11">
        <f t="shared" ref="G30:G35" si="1">IFERROR(B30*(C30/3.6)/D30,"")</f>
        <v>12962.962962962962</v>
      </c>
      <c r="H30" s="11">
        <f t="shared" ref="H30:H35" si="2">IFERROR(G30/9.81,"")</f>
        <v>1321.4029523917391</v>
      </c>
      <c r="I30" s="11">
        <f t="shared" ref="I30:I35" si="3">IFERROR(G30/E30,"")</f>
        <v>259.25925925925924</v>
      </c>
      <c r="J30" s="3" t="s">
        <v>131</v>
      </c>
    </row>
    <row r="31" spans="1:10" ht="15">
      <c r="A31" s="2" t="s">
        <v>132</v>
      </c>
      <c r="B31" s="11">
        <f>$B$9</f>
        <v>70</v>
      </c>
      <c r="C31" s="15">
        <f>MAX(0,$B$10-10)</f>
        <v>70</v>
      </c>
      <c r="D31" s="16">
        <f>$B$11</f>
        <v>0.12</v>
      </c>
      <c r="E31" s="15">
        <f>$B$12</f>
        <v>50</v>
      </c>
      <c r="F31" s="11">
        <f t="shared" si="0"/>
        <v>19.444444444444443</v>
      </c>
      <c r="G31" s="11">
        <f t="shared" si="1"/>
        <v>11342.592592592593</v>
      </c>
      <c r="H31" s="11">
        <f t="shared" si="2"/>
        <v>1156.2275833427718</v>
      </c>
      <c r="I31" s="11">
        <f t="shared" si="3"/>
        <v>226.85185185185185</v>
      </c>
      <c r="J31" s="3" t="s">
        <v>133</v>
      </c>
    </row>
    <row r="32" spans="1:10" ht="15">
      <c r="A32" s="2" t="s">
        <v>134</v>
      </c>
      <c r="B32" s="11">
        <f>$B$9</f>
        <v>70</v>
      </c>
      <c r="C32" s="15">
        <f>$B$10</f>
        <v>80</v>
      </c>
      <c r="D32" s="16">
        <f>$B$11*2</f>
        <v>0.24</v>
      </c>
      <c r="E32" s="15">
        <f>$B$12</f>
        <v>50</v>
      </c>
      <c r="F32" s="11">
        <f t="shared" si="0"/>
        <v>22.222222222222221</v>
      </c>
      <c r="G32" s="11">
        <f t="shared" si="1"/>
        <v>6481.4814814814808</v>
      </c>
      <c r="H32" s="11">
        <f t="shared" si="2"/>
        <v>660.70147619586953</v>
      </c>
      <c r="I32" s="11">
        <f t="shared" si="3"/>
        <v>129.62962962962962</v>
      </c>
      <c r="J32" s="3" t="s">
        <v>135</v>
      </c>
    </row>
    <row r="33" spans="1:10" ht="15">
      <c r="A33" s="2" t="s">
        <v>136</v>
      </c>
      <c r="B33" s="11">
        <f>$B$9</f>
        <v>70</v>
      </c>
      <c r="C33" s="15">
        <f>$B$10</f>
        <v>80</v>
      </c>
      <c r="D33" s="16">
        <f>$B$11</f>
        <v>0.12</v>
      </c>
      <c r="E33" s="15">
        <f>$B$12*3</f>
        <v>150</v>
      </c>
      <c r="F33" s="11">
        <f t="shared" si="0"/>
        <v>22.222222222222221</v>
      </c>
      <c r="G33" s="11">
        <f t="shared" si="1"/>
        <v>12962.962962962962</v>
      </c>
      <c r="H33" s="11">
        <f t="shared" si="2"/>
        <v>1321.4029523917391</v>
      </c>
      <c r="I33" s="11">
        <f t="shared" si="3"/>
        <v>86.419753086419746</v>
      </c>
      <c r="J33" s="3" t="s">
        <v>137</v>
      </c>
    </row>
    <row r="34" spans="1:10" ht="15">
      <c r="A34" s="2" t="s">
        <v>138</v>
      </c>
      <c r="B34" s="11">
        <f>$B$9</f>
        <v>70</v>
      </c>
      <c r="C34" s="15">
        <f>0</f>
        <v>0</v>
      </c>
      <c r="D34" s="16">
        <f>$B$11</f>
        <v>0.12</v>
      </c>
      <c r="E34" s="15">
        <f>$B$12</f>
        <v>50</v>
      </c>
      <c r="F34" s="11">
        <f t="shared" si="0"/>
        <v>0</v>
      </c>
      <c r="G34" s="11">
        <f t="shared" si="1"/>
        <v>0</v>
      </c>
      <c r="H34" s="11">
        <f t="shared" si="2"/>
        <v>0</v>
      </c>
      <c r="I34" s="11">
        <f t="shared" si="3"/>
        <v>0</v>
      </c>
      <c r="J34" s="3" t="s">
        <v>139</v>
      </c>
    </row>
    <row r="35" spans="1:10" ht="15">
      <c r="A35" s="2" t="s">
        <v>140</v>
      </c>
      <c r="B35" s="12">
        <v>70</v>
      </c>
      <c r="C35" s="10">
        <v>50</v>
      </c>
      <c r="D35" s="8">
        <v>0.12</v>
      </c>
      <c r="E35" s="10">
        <v>50</v>
      </c>
      <c r="F35" s="11">
        <f t="shared" si="0"/>
        <v>13.888888888888889</v>
      </c>
      <c r="G35" s="11">
        <f t="shared" si="1"/>
        <v>8101.8518518518531</v>
      </c>
      <c r="H35" s="11">
        <f t="shared" si="2"/>
        <v>825.87684524483723</v>
      </c>
      <c r="I35" s="11">
        <f t="shared" si="3"/>
        <v>162.03703703703707</v>
      </c>
      <c r="J35" s="3" t="s">
        <v>141</v>
      </c>
    </row>
    <row r="36" spans="1:10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ht="34.75" customHeight="1">
      <c r="A38" s="1" t="s">
        <v>142</v>
      </c>
      <c r="B38" s="1"/>
      <c r="C38" s="1"/>
      <c r="D38" s="1"/>
      <c r="E38" s="1"/>
      <c r="F38" s="1"/>
      <c r="G38" s="1"/>
      <c r="H38" s="1"/>
      <c r="I38" s="1"/>
      <c r="J38" s="1"/>
    </row>
    <row r="39" spans="1:10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ht="15">
      <c r="A40" s="2" t="s">
        <v>143</v>
      </c>
      <c r="B40" s="19" t="s">
        <v>144</v>
      </c>
      <c r="C40" s="19"/>
      <c r="D40" s="19"/>
      <c r="E40" s="19"/>
      <c r="F40" s="19"/>
      <c r="G40" s="19"/>
      <c r="H40" s="19"/>
      <c r="I40" s="19"/>
      <c r="J40" s="19"/>
    </row>
    <row r="41" spans="1:10" ht="15">
      <c r="A41" s="2" t="s">
        <v>145</v>
      </c>
      <c r="B41" s="19" t="s">
        <v>146</v>
      </c>
      <c r="C41" s="19"/>
      <c r="D41" s="19"/>
      <c r="E41" s="19"/>
      <c r="F41" s="19"/>
      <c r="G41" s="19"/>
      <c r="H41" s="19"/>
      <c r="I41" s="19"/>
      <c r="J41" s="19"/>
    </row>
    <row r="42" spans="1:10" ht="15">
      <c r="A42" s="2" t="s">
        <v>147</v>
      </c>
      <c r="B42" s="19" t="s">
        <v>148</v>
      </c>
      <c r="C42" s="19"/>
      <c r="D42" s="19"/>
      <c r="E42" s="19"/>
      <c r="F42" s="19"/>
      <c r="G42" s="19"/>
      <c r="H42" s="19"/>
      <c r="I42" s="19"/>
      <c r="J42" s="19"/>
    </row>
    <row r="43" spans="1:10" ht="15">
      <c r="A43" s="2" t="s">
        <v>149</v>
      </c>
      <c r="B43" s="20"/>
      <c r="C43" s="20"/>
      <c r="D43" s="20"/>
      <c r="E43" s="20"/>
      <c r="F43" s="20"/>
      <c r="G43" s="20"/>
      <c r="H43" s="20"/>
      <c r="I43" s="20"/>
      <c r="J43" s="20"/>
    </row>
    <row r="44" spans="1:10" ht="15">
      <c r="A44" s="2" t="s">
        <v>150</v>
      </c>
      <c r="B44" s="20"/>
      <c r="C44" s="20"/>
      <c r="D44" s="20"/>
      <c r="E44" s="20"/>
      <c r="F44" s="20"/>
      <c r="G44" s="20"/>
      <c r="H44" s="20"/>
      <c r="I44" s="20"/>
      <c r="J44" s="20"/>
    </row>
    <row r="45" spans="1:10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>
      <c r="A60" s="3"/>
      <c r="B60" s="3"/>
      <c r="C60" s="3"/>
      <c r="D60" s="3"/>
      <c r="E60" s="3"/>
      <c r="F60" s="3"/>
      <c r="G60" s="3"/>
      <c r="H60" s="3"/>
      <c r="I60" s="3"/>
      <c r="J60" s="3"/>
    </row>
  </sheetData>
  <mergeCells count="7">
    <mergeCell ref="B43:J43"/>
    <mergeCell ref="B44:J44"/>
    <mergeCell ref="A1:J1"/>
    <mergeCell ref="A3:J3"/>
    <mergeCell ref="B40:J40"/>
    <mergeCell ref="B41:J41"/>
    <mergeCell ref="B42:J42"/>
  </mergeCells>
  <conditionalFormatting sqref="D20:D24">
    <cfRule type="dataBar" priority="1">
      <dataBar>
        <cfvo type="min"/>
        <cfvo type="max"/>
        <color rgb="FF60A5FA"/>
      </dataBar>
    </cfRule>
    <cfRule type="dataBar" priority="4">
      <dataBar>
        <cfvo type="min"/>
        <cfvo type="max"/>
        <color rgb="FF60A5FA"/>
      </dataBar>
      <extLst>
        <ext xmlns:x14="http://schemas.microsoft.com/office/spreadsheetml/2009/9/main" uri="{B025F937-C7B1-47D3-B67F-A62EFF666E3E}">
          <x14:id>{57C5450B-FC48-8CD9-62AB-04F5FD4DC6EE}</x14:id>
        </ext>
      </extLst>
    </cfRule>
  </conditionalFormatting>
  <conditionalFormatting sqref="E20:E24">
    <cfRule type="dataBar" priority="2">
      <dataBar>
        <cfvo type="min"/>
        <cfvo type="max"/>
        <color rgb="FF34D399"/>
      </dataBar>
    </cfRule>
    <cfRule type="dataBar" priority="5">
      <dataBar>
        <cfvo type="min"/>
        <cfvo type="max"/>
        <color rgb="FF34D399"/>
      </dataBar>
      <extLst>
        <ext xmlns:x14="http://schemas.microsoft.com/office/spreadsheetml/2009/9/main" uri="{B025F937-C7B1-47D3-B67F-A62EFF666E3E}">
          <x14:id>{CCFC3A04-EF2F-909F-277F-CF574F63B7A1}</x14:id>
        </ext>
      </extLst>
    </cfRule>
  </conditionalFormatting>
  <conditionalFormatting sqref="G20:G24">
    <cfRule type="dataBar" priority="3">
      <dataBar>
        <cfvo type="min"/>
        <cfvo type="max"/>
        <color rgb="FFF59E0B"/>
      </dataBar>
    </cfRule>
    <cfRule type="dataBar" priority="6">
      <dataBar>
        <cfvo type="min"/>
        <cfvo type="max"/>
        <color rgb="FFF59E0B"/>
      </dataBar>
      <extLst>
        <ext xmlns:x14="http://schemas.microsoft.com/office/spreadsheetml/2009/9/main" uri="{B025F937-C7B1-47D3-B67F-A62EFF666E3E}">
          <x14:id>{C927C78A-A459-01F5-F151-A99205FD9B4E}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C5450B-FC48-8CD9-62AB-04F5FD4DC6EE}">
            <x14:dataBar>
              <x14:cfvo type="min"/>
              <x14:cfvo type="max"/>
              <x14:negativeFillColor auto="1"/>
              <x14:axisColor auto="1"/>
            </x14:dataBar>
          </x14:cfRule>
          <xm:sqref>D20:D24</xm:sqref>
        </x14:conditionalFormatting>
        <x14:conditionalFormatting xmlns:xm="http://schemas.microsoft.com/office/excel/2006/main">
          <x14:cfRule type="dataBar" id="{CCFC3A04-EF2F-909F-277F-CF574F63B7A1}">
            <x14:dataBar>
              <x14:cfvo type="min"/>
              <x14:cfvo type="max"/>
              <x14:negativeFillColor auto="1"/>
              <x14:axisColor auto="1"/>
            </x14:dataBar>
          </x14:cfRule>
          <xm:sqref>E20:E24</xm:sqref>
        </x14:conditionalFormatting>
        <x14:conditionalFormatting xmlns:xm="http://schemas.microsoft.com/office/excel/2006/main">
          <x14:cfRule type="dataBar" id="{C927C78A-A459-01F5-F151-A99205FD9B4E}">
            <x14:dataBar>
              <x14:cfvo type="min"/>
              <x14:cfvo type="max"/>
              <x14:negativeFillColor auto="1"/>
              <x14:axisColor auto="1"/>
            </x14:dataBar>
          </x14:cfRule>
          <xm:sqref>G20:G24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0"/>
  <sheetViews>
    <sheetView topLeftCell="A20" workbookViewId="0">
      <selection sqref="A1:F1"/>
    </sheetView>
  </sheetViews>
  <sheetFormatPr baseColWidth="10" defaultColWidth="8.83203125" defaultRowHeight="14"/>
  <cols>
    <col min="1" max="1" width="18" customWidth="1"/>
    <col min="2" max="3" width="48" customWidth="1"/>
    <col min="4" max="4" width="20.1640625" customWidth="1"/>
    <col min="5" max="5" width="17.5" customWidth="1"/>
    <col min="6" max="6" width="16" customWidth="1"/>
  </cols>
  <sheetData>
    <row r="1" spans="1:10" ht="37.25" customHeight="1">
      <c r="A1" s="17" t="s">
        <v>151</v>
      </c>
      <c r="B1" s="17"/>
      <c r="C1" s="17"/>
      <c r="D1" s="17"/>
      <c r="E1" s="17"/>
      <c r="F1" s="17"/>
      <c r="G1" s="3"/>
      <c r="H1" s="3"/>
      <c r="I1" s="3"/>
      <c r="J1" s="3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24">
      <c r="A3" s="14" t="s">
        <v>152</v>
      </c>
      <c r="B3" s="14" t="s">
        <v>152</v>
      </c>
      <c r="C3" s="14" t="s">
        <v>152</v>
      </c>
      <c r="D3" s="14" t="s">
        <v>152</v>
      </c>
      <c r="E3" s="14" t="s">
        <v>152</v>
      </c>
      <c r="F3" s="14" t="s">
        <v>152</v>
      </c>
      <c r="G3" s="3"/>
      <c r="H3" s="3"/>
      <c r="I3" s="3"/>
      <c r="J3" s="3"/>
    </row>
    <row r="4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32" customHeight="1">
      <c r="A5" s="13" t="s">
        <v>153</v>
      </c>
      <c r="B5" s="13" t="s">
        <v>154</v>
      </c>
      <c r="C5" s="13" t="s">
        <v>155</v>
      </c>
      <c r="D5" s="3"/>
      <c r="E5" s="3"/>
      <c r="F5" s="3"/>
      <c r="G5" s="3"/>
      <c r="H5" s="3"/>
      <c r="I5" s="3"/>
      <c r="J5" s="3"/>
    </row>
    <row r="6" spans="1:10" ht="30">
      <c r="A6" s="2" t="s">
        <v>156</v>
      </c>
      <c r="B6" s="3" t="s">
        <v>157</v>
      </c>
      <c r="C6" s="3" t="s">
        <v>158</v>
      </c>
      <c r="D6" s="3"/>
      <c r="E6" s="3"/>
      <c r="F6" s="3"/>
      <c r="G6" s="3"/>
      <c r="H6" s="3"/>
      <c r="I6" s="3"/>
      <c r="J6" s="3"/>
    </row>
    <row r="7" spans="1:10" ht="30">
      <c r="A7" s="2" t="s">
        <v>159</v>
      </c>
      <c r="B7" s="3" t="s">
        <v>160</v>
      </c>
      <c r="C7" s="3" t="s">
        <v>161</v>
      </c>
      <c r="D7" s="3"/>
      <c r="E7" s="3"/>
      <c r="F7" s="3"/>
      <c r="G7" s="3"/>
      <c r="H7" s="3"/>
      <c r="I7" s="3"/>
      <c r="J7" s="3"/>
    </row>
    <row r="8" spans="1:10" ht="30">
      <c r="A8" s="2" t="s">
        <v>162</v>
      </c>
      <c r="B8" s="3" t="s">
        <v>163</v>
      </c>
      <c r="C8" s="3" t="s">
        <v>164</v>
      </c>
      <c r="D8" s="3"/>
      <c r="E8" s="3"/>
      <c r="F8" s="3"/>
      <c r="G8" s="3"/>
      <c r="H8" s="3"/>
      <c r="I8" s="3"/>
      <c r="J8" s="3"/>
    </row>
    <row r="9" spans="1:10" ht="30">
      <c r="A9" s="2" t="s">
        <v>165</v>
      </c>
      <c r="B9" s="3" t="s">
        <v>166</v>
      </c>
      <c r="C9" s="3" t="s">
        <v>167</v>
      </c>
      <c r="D9" s="3"/>
      <c r="E9" s="3"/>
      <c r="F9" s="3"/>
      <c r="G9" s="3"/>
      <c r="H9" s="3"/>
      <c r="I9" s="3"/>
      <c r="J9" s="3"/>
    </row>
    <row r="10" spans="1:10" ht="30">
      <c r="A10" s="2" t="s">
        <v>168</v>
      </c>
      <c r="B10" s="3" t="s">
        <v>169</v>
      </c>
      <c r="C10" s="3" t="s">
        <v>170</v>
      </c>
      <c r="D10" s="3"/>
      <c r="E10" s="3"/>
      <c r="F10" s="3"/>
      <c r="G10" s="3"/>
      <c r="H10" s="3"/>
      <c r="I10" s="3"/>
      <c r="J10" s="3"/>
    </row>
    <row r="11" spans="1:10" ht="30">
      <c r="A11" s="2" t="s">
        <v>171</v>
      </c>
      <c r="B11" s="3" t="s">
        <v>172</v>
      </c>
      <c r="C11" s="3" t="s">
        <v>173</v>
      </c>
      <c r="D11" s="3"/>
      <c r="E11" s="3"/>
      <c r="F11" s="3"/>
      <c r="G11" s="3"/>
      <c r="H11" s="3"/>
      <c r="I11" s="3"/>
      <c r="J11" s="3"/>
    </row>
    <row r="12" spans="1:10" ht="45">
      <c r="A12" s="2" t="s">
        <v>174</v>
      </c>
      <c r="B12" s="3" t="s">
        <v>175</v>
      </c>
      <c r="C12" s="3" t="s">
        <v>176</v>
      </c>
      <c r="D12" s="3"/>
      <c r="E12" s="3"/>
      <c r="F12" s="3"/>
      <c r="G12" s="3"/>
      <c r="H12" s="3"/>
      <c r="I12" s="3"/>
      <c r="J12" s="3"/>
    </row>
    <row r="13" spans="1:10" ht="45">
      <c r="A13" s="2" t="s">
        <v>177</v>
      </c>
      <c r="B13" s="3" t="s">
        <v>178</v>
      </c>
      <c r="C13" s="3" t="s">
        <v>179</v>
      </c>
      <c r="D13" s="3"/>
      <c r="E13" s="3"/>
      <c r="F13" s="3"/>
      <c r="G13" s="3"/>
      <c r="H13" s="3"/>
      <c r="I13" s="3"/>
      <c r="J13" s="3"/>
    </row>
    <row r="14" spans="1:10" ht="30">
      <c r="A14" s="2" t="s">
        <v>180</v>
      </c>
      <c r="B14" s="3" t="s">
        <v>181</v>
      </c>
      <c r="C14" s="3" t="s">
        <v>182</v>
      </c>
      <c r="D14" s="3"/>
      <c r="E14" s="3"/>
      <c r="F14" s="3"/>
      <c r="G14" s="3"/>
      <c r="H14" s="3"/>
      <c r="I14" s="3"/>
      <c r="J14" s="3"/>
    </row>
    <row r="15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32" customHeight="1">
      <c r="A17" s="1" t="s">
        <v>183</v>
      </c>
      <c r="B17" s="1"/>
      <c r="C17" s="1"/>
      <c r="D17" s="1"/>
      <c r="E17" s="1"/>
      <c r="F17" s="1"/>
      <c r="G17" s="3"/>
      <c r="H17" s="3"/>
      <c r="I17" s="3"/>
      <c r="J17" s="3"/>
    </row>
    <row r="18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ht="32" customHeight="1">
      <c r="A19" s="13" t="s">
        <v>184</v>
      </c>
      <c r="B19" s="13" t="s">
        <v>185</v>
      </c>
      <c r="C19" s="13" t="s">
        <v>186</v>
      </c>
      <c r="D19" s="13" t="s">
        <v>187</v>
      </c>
      <c r="E19" s="13" t="s">
        <v>188</v>
      </c>
      <c r="F19" s="13" t="s">
        <v>21</v>
      </c>
      <c r="G19" s="3"/>
      <c r="H19" s="3"/>
      <c r="I19" s="3"/>
      <c r="J19" s="3"/>
    </row>
    <row r="20" spans="1:10" ht="75">
      <c r="A20" s="3" t="s">
        <v>27</v>
      </c>
      <c r="B20" s="3" t="s">
        <v>23</v>
      </c>
      <c r="C20" s="3" t="s">
        <v>23</v>
      </c>
      <c r="D20" s="3" t="s">
        <v>189</v>
      </c>
      <c r="E20" s="3" t="s">
        <v>190</v>
      </c>
      <c r="F20" s="3" t="s">
        <v>27</v>
      </c>
      <c r="G20" s="3"/>
      <c r="H20" s="3"/>
      <c r="I20" s="3"/>
      <c r="J20" s="3"/>
    </row>
    <row r="21" spans="1:10" ht="75">
      <c r="A21" s="3" t="s">
        <v>38</v>
      </c>
      <c r="B21" s="3" t="s">
        <v>191</v>
      </c>
      <c r="C21" s="3" t="s">
        <v>192</v>
      </c>
      <c r="D21" s="3" t="s">
        <v>193</v>
      </c>
      <c r="E21" s="3" t="s">
        <v>194</v>
      </c>
      <c r="F21" s="3" t="s">
        <v>38</v>
      </c>
      <c r="G21" s="3"/>
      <c r="H21" s="3"/>
      <c r="I21" s="3"/>
      <c r="J21" s="3"/>
    </row>
    <row r="22" spans="1:10" ht="105">
      <c r="A22" s="3" t="s">
        <v>44</v>
      </c>
      <c r="B22" s="3" t="s">
        <v>195</v>
      </c>
      <c r="C22" s="3" t="s">
        <v>195</v>
      </c>
      <c r="D22" s="3" t="s">
        <v>196</v>
      </c>
      <c r="E22" s="3" t="s">
        <v>197</v>
      </c>
      <c r="F22" s="3" t="s">
        <v>44</v>
      </c>
      <c r="G22" s="3"/>
      <c r="H22" s="3"/>
      <c r="I22" s="3"/>
      <c r="J22" s="3"/>
    </row>
    <row r="23" spans="1:10" ht="75">
      <c r="A23" s="3" t="s">
        <v>50</v>
      </c>
      <c r="B23" s="3" t="s">
        <v>198</v>
      </c>
      <c r="C23" s="3" t="s">
        <v>199</v>
      </c>
      <c r="D23" s="3" t="s">
        <v>200</v>
      </c>
      <c r="E23" s="3" t="s">
        <v>201</v>
      </c>
      <c r="F23" s="3" t="s">
        <v>50</v>
      </c>
      <c r="G23" s="3"/>
      <c r="H23" s="3"/>
      <c r="I23" s="3"/>
      <c r="J23" s="3"/>
    </row>
    <row r="24" spans="1:10" ht="75">
      <c r="A24" s="3" t="s">
        <v>56</v>
      </c>
      <c r="B24" s="3" t="s">
        <v>191</v>
      </c>
      <c r="C24" s="3" t="s">
        <v>192</v>
      </c>
      <c r="D24" s="3" t="s">
        <v>202</v>
      </c>
      <c r="E24" s="3" t="s">
        <v>203</v>
      </c>
      <c r="F24" s="3" t="s">
        <v>56</v>
      </c>
      <c r="G24" s="3"/>
      <c r="H24" s="3"/>
      <c r="I24" s="3"/>
      <c r="J24" s="3"/>
    </row>
    <row r="25" spans="1:10" ht="120">
      <c r="A25" s="3" t="s">
        <v>204</v>
      </c>
      <c r="B25" s="3" t="s">
        <v>205</v>
      </c>
      <c r="C25" s="3" t="s">
        <v>191</v>
      </c>
      <c r="D25" s="3" t="s">
        <v>206</v>
      </c>
      <c r="E25" s="3" t="s">
        <v>207</v>
      </c>
      <c r="F25" s="3" t="s">
        <v>208</v>
      </c>
      <c r="G25" s="3"/>
      <c r="H25" s="3"/>
      <c r="I25" s="3"/>
      <c r="J25" s="3"/>
    </row>
    <row r="26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ht="32" customHeight="1">
      <c r="A28" s="1" t="s">
        <v>209</v>
      </c>
      <c r="B28" s="1"/>
      <c r="C28" s="1"/>
      <c r="D28" s="1"/>
      <c r="E28" s="1"/>
      <c r="F28" s="1"/>
      <c r="G28" s="3"/>
      <c r="H28" s="3"/>
      <c r="I28" s="3"/>
      <c r="J28" s="3"/>
    </row>
    <row r="29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ht="32" customHeight="1">
      <c r="A30" s="13" t="s">
        <v>210</v>
      </c>
      <c r="B30" s="13" t="s">
        <v>211</v>
      </c>
      <c r="C30" s="13" t="s">
        <v>212</v>
      </c>
      <c r="D30" s="3"/>
      <c r="E30" s="3"/>
      <c r="F30" s="3"/>
      <c r="G30" s="3"/>
      <c r="H30" s="3"/>
      <c r="I30" s="3"/>
      <c r="J30" s="3"/>
    </row>
    <row r="31" spans="1:10" ht="15">
      <c r="A31" s="2" t="s">
        <v>213</v>
      </c>
      <c r="B31" s="3" t="s">
        <v>214</v>
      </c>
      <c r="C31" s="3" t="s">
        <v>215</v>
      </c>
      <c r="D31" s="3"/>
      <c r="E31" s="3"/>
      <c r="F31" s="3"/>
      <c r="G31" s="3"/>
      <c r="H31" s="3"/>
      <c r="I31" s="3"/>
      <c r="J31" s="3"/>
    </row>
    <row r="32" spans="1:10" ht="15">
      <c r="A32" s="2" t="s">
        <v>216</v>
      </c>
      <c r="B32" s="3" t="s">
        <v>217</v>
      </c>
      <c r="C32" s="3" t="s">
        <v>218</v>
      </c>
      <c r="D32" s="3"/>
      <c r="E32" s="3"/>
      <c r="F32" s="3"/>
      <c r="G32" s="3"/>
      <c r="H32" s="3"/>
      <c r="I32" s="3"/>
      <c r="J32" s="3"/>
    </row>
    <row r="33" spans="1:10" ht="15">
      <c r="A33" s="2" t="s">
        <v>219</v>
      </c>
      <c r="B33" s="3" t="s">
        <v>220</v>
      </c>
      <c r="C33" s="3" t="s">
        <v>221</v>
      </c>
      <c r="D33" s="3"/>
      <c r="E33" s="3"/>
      <c r="F33" s="3"/>
      <c r="G33" s="3"/>
      <c r="H33" s="3"/>
      <c r="I33" s="3"/>
      <c r="J33" s="3"/>
    </row>
    <row r="34" spans="1:10" ht="15">
      <c r="A34" s="2" t="s">
        <v>222</v>
      </c>
      <c r="B34" s="3" t="s">
        <v>223</v>
      </c>
      <c r="C34" s="3" t="s">
        <v>224</v>
      </c>
      <c r="D34" s="3"/>
      <c r="E34" s="3"/>
      <c r="F34" s="3"/>
      <c r="G34" s="3"/>
      <c r="H34" s="3"/>
      <c r="I34" s="3"/>
      <c r="J34" s="3"/>
    </row>
    <row r="35" spans="1:10" ht="15">
      <c r="A35" s="2" t="s">
        <v>225</v>
      </c>
      <c r="B35" s="3" t="s">
        <v>226</v>
      </c>
      <c r="C35" s="3" t="s">
        <v>227</v>
      </c>
      <c r="D35" s="3"/>
      <c r="E35" s="3"/>
      <c r="F35" s="3"/>
      <c r="G35" s="3"/>
      <c r="H35" s="3"/>
      <c r="I35" s="3"/>
      <c r="J35" s="3"/>
    </row>
    <row r="36" spans="1:10" ht="15">
      <c r="A36" s="2" t="s">
        <v>228</v>
      </c>
      <c r="B36" s="3" t="s">
        <v>229</v>
      </c>
      <c r="C36" s="3" t="s">
        <v>230</v>
      </c>
      <c r="D36" s="3"/>
      <c r="E36" s="3"/>
      <c r="F36" s="3"/>
      <c r="G36" s="3"/>
      <c r="H36" s="3"/>
      <c r="I36" s="3"/>
      <c r="J36" s="3"/>
    </row>
    <row r="37" spans="1:10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>
      <c r="A60" s="3"/>
      <c r="B60" s="3"/>
      <c r="C60" s="3"/>
      <c r="D60" s="3"/>
      <c r="E60" s="3"/>
      <c r="F60" s="3"/>
      <c r="G60" s="3"/>
      <c r="H60" s="3"/>
      <c r="I60" s="3"/>
      <c r="J60" s="3"/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0"/>
  <sheetViews>
    <sheetView workbookViewId="0">
      <selection activeCell="B13" sqref="B13"/>
    </sheetView>
  </sheetViews>
  <sheetFormatPr baseColWidth="10" defaultColWidth="8.83203125" defaultRowHeight="14"/>
  <cols>
    <col min="1" max="1" width="28" customWidth="1"/>
    <col min="2" max="2" width="58" customWidth="1"/>
    <col min="3" max="3" width="50" customWidth="1"/>
  </cols>
  <sheetData>
    <row r="1" spans="1:10" ht="37.25" customHeight="1">
      <c r="A1" s="17" t="s">
        <v>231</v>
      </c>
      <c r="B1" s="17"/>
      <c r="C1" s="17"/>
      <c r="D1" s="3"/>
      <c r="E1" s="3"/>
      <c r="F1" s="3"/>
      <c r="G1" s="3"/>
      <c r="H1" s="3"/>
      <c r="I1" s="3"/>
      <c r="J1" s="3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32" customHeight="1">
      <c r="A3" s="13" t="s">
        <v>232</v>
      </c>
      <c r="B3" s="13" t="s">
        <v>233</v>
      </c>
      <c r="C3" s="13" t="s">
        <v>234</v>
      </c>
      <c r="D3" s="3"/>
      <c r="E3" s="3"/>
      <c r="F3" s="3"/>
      <c r="G3" s="3"/>
      <c r="H3" s="3"/>
      <c r="I3" s="3"/>
      <c r="J3" s="3"/>
    </row>
    <row r="4" spans="1:10" ht="15">
      <c r="A4" s="2" t="s">
        <v>235</v>
      </c>
      <c r="B4" s="3" t="s">
        <v>236</v>
      </c>
      <c r="C4" s="3" t="s">
        <v>237</v>
      </c>
      <c r="D4" s="3"/>
      <c r="E4" s="3"/>
      <c r="F4" s="3"/>
      <c r="G4" s="3"/>
      <c r="H4" s="3"/>
      <c r="I4" s="3"/>
      <c r="J4" s="3"/>
    </row>
    <row r="5" spans="1:10" ht="30">
      <c r="A5" s="2" t="s">
        <v>238</v>
      </c>
      <c r="B5" s="3" t="s">
        <v>239</v>
      </c>
      <c r="C5" s="3" t="s">
        <v>240</v>
      </c>
      <c r="D5" s="3"/>
      <c r="E5" s="3"/>
      <c r="F5" s="3"/>
      <c r="G5" s="3"/>
      <c r="H5" s="3"/>
      <c r="I5" s="3"/>
      <c r="J5" s="3"/>
    </row>
    <row r="6" spans="1:10" ht="30">
      <c r="A6" s="2" t="s">
        <v>241</v>
      </c>
      <c r="B6" s="3" t="s">
        <v>242</v>
      </c>
      <c r="C6" s="3" t="s">
        <v>243</v>
      </c>
      <c r="D6" s="3"/>
      <c r="E6" s="3"/>
      <c r="F6" s="3"/>
      <c r="G6" s="3"/>
      <c r="H6" s="3"/>
      <c r="I6" s="3"/>
      <c r="J6" s="3"/>
    </row>
    <row r="7" spans="1:10" ht="15">
      <c r="A7" s="2" t="s">
        <v>244</v>
      </c>
      <c r="B7" s="3" t="s">
        <v>245</v>
      </c>
      <c r="C7" s="3" t="s">
        <v>246</v>
      </c>
      <c r="D7" s="3"/>
      <c r="E7" s="3"/>
      <c r="F7" s="3"/>
      <c r="G7" s="3"/>
      <c r="H7" s="3"/>
      <c r="I7" s="3"/>
      <c r="J7" s="3"/>
    </row>
    <row r="8" spans="1:10" ht="15">
      <c r="A8" s="2" t="s">
        <v>247</v>
      </c>
      <c r="B8" s="3" t="s">
        <v>248</v>
      </c>
      <c r="C8" s="3" t="s">
        <v>249</v>
      </c>
      <c r="D8" s="3"/>
      <c r="E8" s="3"/>
      <c r="F8" s="3"/>
      <c r="G8" s="3"/>
      <c r="H8" s="3"/>
      <c r="I8" s="3"/>
      <c r="J8" s="3"/>
    </row>
    <row r="9" spans="1:10" ht="30">
      <c r="A9" s="2" t="s">
        <v>250</v>
      </c>
      <c r="B9" s="3"/>
      <c r="C9" s="3" t="s">
        <v>251</v>
      </c>
      <c r="D9" s="3"/>
      <c r="E9" s="3"/>
      <c r="F9" s="3"/>
      <c r="G9" s="3"/>
      <c r="H9" s="3"/>
      <c r="I9" s="3"/>
      <c r="J9" s="3"/>
    </row>
    <row r="10" spans="1:10" ht="15">
      <c r="A10" s="2" t="s">
        <v>252</v>
      </c>
      <c r="B10" s="3" t="s">
        <v>253</v>
      </c>
      <c r="C10" s="3" t="s">
        <v>254</v>
      </c>
      <c r="D10" s="3"/>
      <c r="E10" s="3"/>
      <c r="F10" s="3"/>
      <c r="G10" s="3"/>
      <c r="H10" s="3"/>
      <c r="I10" s="3"/>
      <c r="J10" s="3"/>
    </row>
    <row r="11" spans="1:10" ht="15">
      <c r="A11" s="2" t="s">
        <v>255</v>
      </c>
      <c r="B11" s="3" t="s">
        <v>256</v>
      </c>
      <c r="C11" s="3" t="s">
        <v>257</v>
      </c>
      <c r="D11" s="3"/>
      <c r="E11" s="3"/>
      <c r="F11" s="3"/>
      <c r="G11" s="3"/>
      <c r="H11" s="3"/>
      <c r="I11" s="3"/>
      <c r="J11" s="3"/>
    </row>
    <row r="12" spans="1:10" ht="15">
      <c r="A12" s="2" t="s">
        <v>260</v>
      </c>
      <c r="B12" s="3" t="s">
        <v>258</v>
      </c>
      <c r="C12" s="3" t="s">
        <v>259</v>
      </c>
      <c r="D12" s="3"/>
      <c r="E12" s="3"/>
      <c r="F12" s="3"/>
      <c r="G12" s="3"/>
      <c r="H12" s="3"/>
      <c r="I12" s="3"/>
      <c r="J12" s="3"/>
    </row>
    <row r="13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>
      <c r="A60" s="3"/>
      <c r="B60" s="3"/>
      <c r="C60" s="3"/>
      <c r="D60" s="3"/>
      <c r="E60" s="3"/>
      <c r="F60" s="3"/>
      <c r="G60" s="3"/>
      <c r="H60" s="3"/>
      <c r="I60" s="3"/>
      <c r="J60" s="3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Start her</vt:lpstr>
      <vt:lpstr>Elevoppgaver</vt:lpstr>
      <vt:lpstr>Kalkulator</vt:lpstr>
      <vt:lpstr>Lærerark</vt:lpstr>
      <vt:lpstr>Kilder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Zoey Line Barstad</cp:lastModifiedBy>
  <dcterms:created xsi:type="dcterms:W3CDTF">2026-05-25T08:25:18Z</dcterms:created>
  <dcterms:modified xsi:type="dcterms:W3CDTF">2026-05-25T08:58:42Z</dcterms:modified>
</cp:coreProperties>
</file>