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R:\Financials\Accounting\Regnskap\Perioderegnskap\2020\2020 Q2\Presentasjoner og rapport\Final\"/>
    </mc:Choice>
  </mc:AlternateContent>
  <xr:revisionPtr revIDLastSave="0" documentId="8_{BD06234D-D9D2-4948-AA39-B4165F09643D}" xr6:coauthVersionLast="45" xr6:coauthVersionMax="45" xr10:uidLastSave="{00000000-0000-0000-0000-000000000000}"/>
  <bookViews>
    <workbookView xWindow="-120" yWindow="-120" windowWidth="57840" windowHeight="17640" activeTab="2" xr2:uid="{D6BE4B65-9DA2-4693-B7E0-3BDB43BB7320}"/>
  </bookViews>
  <sheets>
    <sheet name="P&amp;L_BS" sheetId="7" r:id="rId1"/>
    <sheet name="Cash flow" sheetId="6" r:id="rId2"/>
    <sheet name="Notes" sheetId="8" r:id="rId3"/>
    <sheet name="APM" sheetId="2" r:id="rId4"/>
  </sheets>
  <definedNames>
    <definedName name="_xlnm._FilterDatabase" localSheetId="2" hidden="1">Notes!$A$38:$A$38</definedName>
    <definedName name="_xlnm.Print_Area" localSheetId="2">Notes!$A$1:$G$491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2" l="1"/>
  <c r="B29" i="2"/>
  <c r="B31" i="2" s="1"/>
  <c r="E15" i="2"/>
  <c r="E13" i="2"/>
  <c r="D13" i="2"/>
  <c r="C13" i="2"/>
  <c r="B13" i="2"/>
  <c r="C14" i="2"/>
  <c r="C15" i="2" l="1"/>
  <c r="D15" i="2"/>
  <c r="B15" i="2"/>
  <c r="F13" i="2"/>
  <c r="D7" i="2" l="1"/>
  <c r="D9" i="2"/>
  <c r="C31" i="2" l="1"/>
  <c r="B20" i="2" l="1"/>
  <c r="B9" i="2"/>
  <c r="B39" i="2" l="1"/>
  <c r="C39" i="2" l="1"/>
  <c r="D39" i="2" l="1"/>
  <c r="B22" i="2" l="1"/>
  <c r="C38" i="2" l="1"/>
  <c r="C23" i="2"/>
  <c r="C22" i="2"/>
  <c r="E22" i="2" l="1"/>
  <c r="E23" i="2"/>
  <c r="F22" i="2"/>
  <c r="N34" i="7" l="1"/>
  <c r="N35" i="7"/>
  <c r="N36" i="7"/>
  <c r="N37" i="7"/>
  <c r="N38" i="7"/>
  <c r="N39" i="7"/>
  <c r="N40" i="7"/>
  <c r="N43" i="7"/>
  <c r="N44" i="7"/>
  <c r="N45" i="7"/>
  <c r="N46" i="7"/>
  <c r="N47" i="7"/>
  <c r="N48" i="7"/>
  <c r="N49" i="7"/>
  <c r="N51" i="7"/>
  <c r="N52" i="7"/>
  <c r="N53" i="7"/>
  <c r="N54" i="7"/>
  <c r="N55" i="7"/>
  <c r="N56" i="7"/>
  <c r="N57" i="7"/>
  <c r="N33" i="7"/>
  <c r="N5" i="7"/>
  <c r="N6" i="7"/>
  <c r="N8" i="7"/>
  <c r="N9" i="7"/>
  <c r="N10" i="7"/>
  <c r="N12" i="7"/>
  <c r="N13" i="7"/>
  <c r="N15" i="7"/>
  <c r="N16" i="7"/>
  <c r="N17" i="7"/>
  <c r="N18" i="7"/>
  <c r="N20" i="7"/>
  <c r="N21" i="7"/>
  <c r="N22" i="7"/>
  <c r="N23" i="7"/>
  <c r="N24" i="7"/>
  <c r="N25" i="7"/>
  <c r="N26" i="7"/>
  <c r="N4" i="7"/>
  <c r="M26" i="7"/>
  <c r="M25" i="7"/>
  <c r="M24" i="7"/>
  <c r="M23" i="7"/>
  <c r="M22" i="7"/>
  <c r="M21" i="7"/>
  <c r="M20" i="7"/>
  <c r="M18" i="7"/>
  <c r="M17" i="7"/>
  <c r="M16" i="7"/>
  <c r="M15" i="7"/>
  <c r="M13" i="7"/>
  <c r="M12" i="7"/>
  <c r="M10" i="7"/>
  <c r="M9" i="7"/>
  <c r="M8" i="7"/>
  <c r="M6" i="7"/>
  <c r="M5" i="7"/>
  <c r="M4" i="7"/>
  <c r="F23" i="2" l="1"/>
  <c r="B38" i="2" l="1"/>
  <c r="B23" i="2"/>
  <c r="F29" i="2" l="1"/>
  <c r="F31" i="2" s="1"/>
  <c r="M57" i="7" l="1"/>
  <c r="M56" i="7"/>
  <c r="M55" i="7"/>
  <c r="M54" i="7"/>
  <c r="M53" i="7"/>
  <c r="M52" i="7"/>
  <c r="M51" i="7"/>
  <c r="M49" i="7"/>
  <c r="M48" i="7"/>
  <c r="M47" i="7"/>
  <c r="M46" i="7"/>
  <c r="M45" i="7"/>
  <c r="M44" i="7"/>
  <c r="M43" i="7"/>
  <c r="M40" i="7"/>
  <c r="M39" i="7"/>
  <c r="M38" i="7"/>
  <c r="M37" i="7"/>
  <c r="M36" i="7"/>
  <c r="M35" i="7"/>
  <c r="M34" i="7"/>
  <c r="M33" i="7"/>
  <c r="D29" i="2" l="1"/>
  <c r="E29" i="2"/>
  <c r="E31" i="2" l="1"/>
  <c r="D31" i="2"/>
  <c r="D38" i="2" l="1"/>
  <c r="D22" i="2" l="1"/>
  <c r="D23" i="2"/>
</calcChain>
</file>

<file path=xl/sharedStrings.xml><?xml version="1.0" encoding="utf-8"?>
<sst xmlns="http://schemas.openxmlformats.org/spreadsheetml/2006/main" count="710" uniqueCount="352">
  <si>
    <t>Full year</t>
  </si>
  <si>
    <t>Q3</t>
  </si>
  <si>
    <t>Q2</t>
  </si>
  <si>
    <t xml:space="preserve"> </t>
  </si>
  <si>
    <t>Return on equity (ROE)</t>
  </si>
  <si>
    <t>ROE annualised</t>
  </si>
  <si>
    <t>Profit after tax</t>
  </si>
  <si>
    <t>Komplett Bank ASA</t>
  </si>
  <si>
    <t>Total operating expenses</t>
  </si>
  <si>
    <t>Total operating income</t>
  </si>
  <si>
    <t>Cost income ratio</t>
  </si>
  <si>
    <r>
      <t>Marketin</t>
    </r>
    <r>
      <rPr>
        <sz val="10"/>
        <color theme="1"/>
        <rFont val="Calibri"/>
        <family val="2"/>
        <scheme val="minor"/>
      </rPr>
      <t>g expenses</t>
    </r>
  </si>
  <si>
    <t>Average outstanding shares</t>
  </si>
  <si>
    <t>Cost / Income ratio (C/I)</t>
  </si>
  <si>
    <t>Earnings per share (EPS)</t>
  </si>
  <si>
    <t>Interest on hybrid capital after tax</t>
  </si>
  <si>
    <t>Adjusted profit after tax</t>
  </si>
  <si>
    <t>Average total equity - AT1 capital</t>
  </si>
  <si>
    <t>Losses on loans</t>
  </si>
  <si>
    <t>Average net loans</t>
  </si>
  <si>
    <t>Quarter</t>
  </si>
  <si>
    <t>Notes</t>
  </si>
  <si>
    <t>Note 1 - General accounting principles</t>
  </si>
  <si>
    <t>Note 2 - Loans to customers</t>
  </si>
  <si>
    <t>Loans to customers</t>
  </si>
  <si>
    <t>Amounts in NOK million</t>
  </si>
  <si>
    <t>Gross lending</t>
  </si>
  <si>
    <t/>
  </si>
  <si>
    <t>Impairment of loans to customers</t>
  </si>
  <si>
    <t>Net loans to customers</t>
  </si>
  <si>
    <t>Net defaulted loans</t>
  </si>
  <si>
    <t>Gross loans by geographical regions</t>
  </si>
  <si>
    <t>Møre og Romsdal</t>
  </si>
  <si>
    <t>Nordland</t>
  </si>
  <si>
    <t>Oslo</t>
  </si>
  <si>
    <t>Rogaland</t>
  </si>
  <si>
    <t>Trøndelag</t>
  </si>
  <si>
    <t>Norway</t>
  </si>
  <si>
    <t>Finland</t>
  </si>
  <si>
    <t>Sweden</t>
  </si>
  <si>
    <t>Total</t>
  </si>
  <si>
    <t>Stage 1</t>
  </si>
  <si>
    <t>Stage 2</t>
  </si>
  <si>
    <t>Stage 3</t>
  </si>
  <si>
    <t>Reconciliation of gross lending to customers</t>
  </si>
  <si>
    <t xml:space="preserve">    Transfer from stage 1 to stage 2</t>
  </si>
  <si>
    <t xml:space="preserve">    Transfer from stage 1 to stage 3</t>
  </si>
  <si>
    <t xml:space="preserve">    Transfer from stage 2 to stage 3</t>
  </si>
  <si>
    <t xml:space="preserve">    Transfer from stage 3 to stage 2</t>
  </si>
  <si>
    <t xml:space="preserve">    Transfer from stage 2 to stage 1</t>
  </si>
  <si>
    <t xml:space="preserve">    Transfer from stage 3 to stage 1</t>
  </si>
  <si>
    <t>New assets</t>
  </si>
  <si>
    <t>Assets derecognized</t>
  </si>
  <si>
    <t>Gross carrying amount as at 01.01.2019</t>
  </si>
  <si>
    <t>Gross carrying amount as at 31.03.2019</t>
  </si>
  <si>
    <t>Reconciliation of loss allowances</t>
  </si>
  <si>
    <t>New financial assets originated or change in provisions</t>
  </si>
  <si>
    <t>Assets derecognized or change in provisions</t>
  </si>
  <si>
    <t>Other changes</t>
  </si>
  <si>
    <t>Impairment as at 01.01.2019</t>
  </si>
  <si>
    <t>Impairment as at 31.03.2019</t>
  </si>
  <si>
    <t>Information on products and geographical distribution</t>
  </si>
  <si>
    <t>Consumer loans</t>
  </si>
  <si>
    <t>Credit cards</t>
  </si>
  <si>
    <t>POS Finance</t>
  </si>
  <si>
    <t>Interest income</t>
  </si>
  <si>
    <t>Income commissions and fees</t>
  </si>
  <si>
    <t>Note 3 - Regulatory capital</t>
  </si>
  <si>
    <t>Share capital</t>
  </si>
  <si>
    <t>Share premium</t>
  </si>
  <si>
    <t>Phase-in effects of IFRS 9</t>
  </si>
  <si>
    <t>Deductions:</t>
  </si>
  <si>
    <t>Deferred tax assets and other intangible assets and deductions</t>
  </si>
  <si>
    <t>Common equity Tier 1 including phase-in impact of IFRS 9</t>
  </si>
  <si>
    <t>Common equity Tier 1 excluding phase-in impact of IFRS 9</t>
  </si>
  <si>
    <t>Additional Tier 1 capital</t>
  </si>
  <si>
    <t>Core capital including phase-in impact of IFRS 9</t>
  </si>
  <si>
    <t>Core capital excluding phase-in impact of IFRS 9</t>
  </si>
  <si>
    <t>Subordinated loans (Tier 2)</t>
  </si>
  <si>
    <t>Total capital including phase-in impact of IFRS 9</t>
  </si>
  <si>
    <t>Total capital excluding phase-in impact of IFRS 9</t>
  </si>
  <si>
    <t>Calculation basis</t>
  </si>
  <si>
    <t>Loans and deposits with credit institutions</t>
  </si>
  <si>
    <t>Loans to customers and IFRS 9 phase-in effects</t>
  </si>
  <si>
    <t>Certificates and bonds</t>
  </si>
  <si>
    <t>Other assets</t>
  </si>
  <si>
    <t>Calculation basis credit risk</t>
  </si>
  <si>
    <t>Calculation basis operational risk</t>
  </si>
  <si>
    <t>Total calculation basis including phase-in impact of IFRS 9</t>
  </si>
  <si>
    <t>Total calculation basis excluding phase-in impact of IFRS 9</t>
  </si>
  <si>
    <t>Common equity tier 1 (%)</t>
  </si>
  <si>
    <t>Core capital (%)</t>
  </si>
  <si>
    <t>Total capital (%)</t>
  </si>
  <si>
    <t>Capital ratios excluding phase-in impact of IFRS 9</t>
  </si>
  <si>
    <t>Note 4 - Loans and deposits with credit institutions</t>
  </si>
  <si>
    <t>Note 5 - Financial instruments</t>
  </si>
  <si>
    <t>Financial instruments at fair value</t>
  </si>
  <si>
    <t>Certificates and bonds - level 1</t>
  </si>
  <si>
    <t>Certificates and bonds - level 2</t>
  </si>
  <si>
    <t>Total financial instruments at fair value</t>
  </si>
  <si>
    <t>Financial instruments at amortized cost</t>
  </si>
  <si>
    <t xml:space="preserve">Financial instruments at amortized cost are valued at originally determined cash flows, adjusted for any impairment losses. </t>
  </si>
  <si>
    <t>Other receivables</t>
  </si>
  <si>
    <t>Deposits from and debt to customers</t>
  </si>
  <si>
    <t>Senior unsecured bond*</t>
  </si>
  <si>
    <t>Other debt</t>
  </si>
  <si>
    <t>Subordinated loans</t>
  </si>
  <si>
    <t>Note 6 - Subordinated loan</t>
  </si>
  <si>
    <t>Subordinated loans - ISIN NO0010757768 
3 months NIBOR + 5.0 %</t>
  </si>
  <si>
    <t>Total subordinated loans</t>
  </si>
  <si>
    <t>Payables to suppliers</t>
  </si>
  <si>
    <t>Social security tax</t>
  </si>
  <si>
    <t>Payable taxes</t>
  </si>
  <si>
    <t>Other liabilities</t>
  </si>
  <si>
    <t>Total other liabilities</t>
  </si>
  <si>
    <t>Interest income from loans to customers</t>
  </si>
  <si>
    <t>Interest income from loans and deposits with credit institutions</t>
  </si>
  <si>
    <t>Interest from certificates and bonds</t>
  </si>
  <si>
    <t>Total interest income</t>
  </si>
  <si>
    <t>Interest expense from deposits from and debt to customers</t>
  </si>
  <si>
    <t>Interest expense from subordinated loan (Tier 2) and senior unsecured bond</t>
  </si>
  <si>
    <t>Other interest expenses</t>
  </si>
  <si>
    <t>Total interest expenses</t>
  </si>
  <si>
    <t>Net interest income</t>
  </si>
  <si>
    <t>Insurance services</t>
  </si>
  <si>
    <t>Other fees and commissions and bank services income</t>
  </si>
  <si>
    <t>Total income commissions and fees</t>
  </si>
  <si>
    <t>Agent provisions</t>
  </si>
  <si>
    <t>Other expenses comissions and fees</t>
  </si>
  <si>
    <t>Total expenses commissions and fees</t>
  </si>
  <si>
    <t>Net commissions and fees</t>
  </si>
  <si>
    <t>Direct marketing expenses</t>
  </si>
  <si>
    <t>IT-expenses</t>
  </si>
  <si>
    <t>Other general administrative expenses</t>
  </si>
  <si>
    <t>Total general administrative expenses</t>
  </si>
  <si>
    <t>External audit and related services</t>
  </si>
  <si>
    <t>Other consultants</t>
  </si>
  <si>
    <t>Insurance</t>
  </si>
  <si>
    <t>Other</t>
  </si>
  <si>
    <t>Total other operating expenses</t>
  </si>
  <si>
    <t>Fixtures and fittings</t>
  </si>
  <si>
    <t>Office machines</t>
  </si>
  <si>
    <t>Intangible assets</t>
  </si>
  <si>
    <t>Right-of-use assets</t>
  </si>
  <si>
    <t>Accumulated historical cost at 01.01.2018</t>
  </si>
  <si>
    <t>Additions in 2018</t>
  </si>
  <si>
    <t>Disposals in 2018</t>
  </si>
  <si>
    <t>Historical cost at 31.12.2018</t>
  </si>
  <si>
    <t>Additions in Q1 2019</t>
  </si>
  <si>
    <t>Disposals in Q1 2019</t>
  </si>
  <si>
    <t>Historical cost at 31.03.2019</t>
  </si>
  <si>
    <t>Additions in Q2 2019</t>
  </si>
  <si>
    <t>Disposals in Q2 2019</t>
  </si>
  <si>
    <t>Historical cost at 30.06.2019</t>
  </si>
  <si>
    <t>Additions in Q3 2019</t>
  </si>
  <si>
    <t>Disposals in Q3 2019</t>
  </si>
  <si>
    <t>Historical cost at 30.09.2019</t>
  </si>
  <si>
    <t>Accumulated depreciations at 01.01.2018</t>
  </si>
  <si>
    <t>Annual depreciations</t>
  </si>
  <si>
    <t>Accumulated depreciations at 31.12.2018</t>
  </si>
  <si>
    <t>Book value at 31.12.2018</t>
  </si>
  <si>
    <t>Depreciations Q1 2019</t>
  </si>
  <si>
    <t>Accumulated depreciations at 31.03.2019</t>
  </si>
  <si>
    <t>Book value at 31.03.2019</t>
  </si>
  <si>
    <t>Depreciations Q2 2019</t>
  </si>
  <si>
    <t>Accumulated depreciations at 30.06.2019</t>
  </si>
  <si>
    <t>Book value at 30.06.2019</t>
  </si>
  <si>
    <t>Depreciations Q3 2019</t>
  </si>
  <si>
    <t>Accumulated depreciations at 30.09.2019</t>
  </si>
  <si>
    <t>Book value at 30.09.2019</t>
  </si>
  <si>
    <t>Cost income ratio ex. marketing</t>
  </si>
  <si>
    <t>n/a</t>
  </si>
  <si>
    <t>Loan loss ratio  (LLR)</t>
  </si>
  <si>
    <t xml:space="preserve"> Amounts in NOK million</t>
  </si>
  <si>
    <t>Cash flow from operating activities</t>
  </si>
  <si>
    <t>Pre-tax operating profit</t>
  </si>
  <si>
    <t>Taxes paid</t>
  </si>
  <si>
    <t>Ordinary depreciation</t>
  </si>
  <si>
    <t>Change in impairments on loans to customers</t>
  </si>
  <si>
    <t>Change in loans to customers</t>
  </si>
  <si>
    <t>Effects of currency on loans to customers in the period</t>
  </si>
  <si>
    <t>Change in deposits from and debt to customers</t>
  </si>
  <si>
    <t>Effects of currency on deposits from and debt to customers in the period</t>
  </si>
  <si>
    <t>Change in certificates and bonds</t>
  </si>
  <si>
    <t>Change in accruals</t>
  </si>
  <si>
    <t>Net cash flow from operating activities</t>
  </si>
  <si>
    <t>Cash flows from investing activities</t>
  </si>
  <si>
    <t>Net Investments/sale of fixed assets</t>
  </si>
  <si>
    <t>Net Investments/sale of intangible assets</t>
  </si>
  <si>
    <t>Net cash flow used in investing activities</t>
  </si>
  <si>
    <t>Cash flows from financing activities</t>
  </si>
  <si>
    <t>Paid-in equity</t>
  </si>
  <si>
    <t>Repayment of senior unsecured bond</t>
  </si>
  <si>
    <t>Payment to Tier 1 capital investors</t>
  </si>
  <si>
    <t>Net cash flow from financing activities</t>
  </si>
  <si>
    <t>Net cash flow for the period</t>
  </si>
  <si>
    <t>Cash and cash equivalents at the start of the period</t>
  </si>
  <si>
    <t>Effects of currency on loans and deposits with credit institutions in the period</t>
  </si>
  <si>
    <t>Cash and cash equivalents at the end of the period</t>
  </si>
  <si>
    <t xml:space="preserve">n/a </t>
  </si>
  <si>
    <t>Statement of cash flow for the period</t>
  </si>
  <si>
    <t>Q1</t>
  </si>
  <si>
    <t>Q4</t>
  </si>
  <si>
    <t>Interest expenses</t>
  </si>
  <si>
    <t>Expenses commissions and fees</t>
  </si>
  <si>
    <t>Net gains / losses (-) on certificates and bonds, and currency</t>
  </si>
  <si>
    <t>Total income</t>
  </si>
  <si>
    <t>Salary and other personnel expenses</t>
  </si>
  <si>
    <t>General administrative expenses</t>
  </si>
  <si>
    <t>Total salary and admin. expenses</t>
  </si>
  <si>
    <t>Other expenses</t>
  </si>
  <si>
    <t>Total operating expenses excl. lossses on loans</t>
  </si>
  <si>
    <t>Tax expenses</t>
  </si>
  <si>
    <t>Assets</t>
  </si>
  <si>
    <t>Other intangible assets</t>
  </si>
  <si>
    <t>Deferred tax assets</t>
  </si>
  <si>
    <t>Fixed assets</t>
  </si>
  <si>
    <t>Total assets</t>
  </si>
  <si>
    <t>Equity and liabilities</t>
  </si>
  <si>
    <t>Senior unsecured bond</t>
  </si>
  <si>
    <t>Deferred tax</t>
  </si>
  <si>
    <t>Tax payable</t>
  </si>
  <si>
    <t>Total liabilities</t>
  </si>
  <si>
    <t>Share premium reserve</t>
  </si>
  <si>
    <t>Other paid-in equity</t>
  </si>
  <si>
    <t>Retained earnings</t>
  </si>
  <si>
    <t>Total equity</t>
  </si>
  <si>
    <t>Total equity and liabilities</t>
  </si>
  <si>
    <t xml:space="preserve">Earnings per share </t>
  </si>
  <si>
    <t>Gross carrying amount as at 31.12.2019</t>
  </si>
  <si>
    <t>Impairment as at 31.12.2019</t>
  </si>
  <si>
    <t>Income per product 2019</t>
  </si>
  <si>
    <t>Loans per product per 31.12.2019</t>
  </si>
  <si>
    <t>Impairment per product per 31.12.2019</t>
  </si>
  <si>
    <t>Capital ratios including phase-in impact of IFRS 9</t>
  </si>
  <si>
    <t>Capital ratios including phase-in impact of IFRS 9 (including unaudited Q4 19 profits in CET1)</t>
  </si>
  <si>
    <t>Financial instruments</t>
  </si>
  <si>
    <t>Total financial assets measured at amortised cost</t>
  </si>
  <si>
    <t>Total financial liabilities measured at amortised cost</t>
  </si>
  <si>
    <t>Note 7 - Specification of other liabilites</t>
  </si>
  <si>
    <t>Related parties</t>
  </si>
  <si>
    <t>Subsequent events</t>
  </si>
  <si>
    <t>Additions in Q4 2019</t>
  </si>
  <si>
    <t>Disposals in Q4 2019</t>
  </si>
  <si>
    <t>Historical cost at 31.12.2019</t>
  </si>
  <si>
    <t>Depreciations Q4 2019</t>
  </si>
  <si>
    <t>Accumulated depreciations at 31.12.2019</t>
  </si>
  <si>
    <t>Book value at 31.12.2019</t>
  </si>
  <si>
    <t>* Defaulted loans comprise amongst other of loans which are 91 days or more overdue according to agreed payment schedule. Such loans will still be considered defaulted regardless of future payment status. Defaulted loans also comprise of cases of client fraud and decease.</t>
  </si>
  <si>
    <t>Loan loss ratio annualised</t>
  </si>
  <si>
    <t>Average total equity - AT1 capital (adjusted for additional loan loss provisions)</t>
  </si>
  <si>
    <t>Adjustment for additional loan loss provisions</t>
  </si>
  <si>
    <t>ROE annualised ex. additional loan loss provisions effects</t>
  </si>
  <si>
    <t>Loan loss ratio annualised ex. additional loan loss provisions effects</t>
  </si>
  <si>
    <t>Q1 2020</t>
  </si>
  <si>
    <t>Q1 2019</t>
  </si>
  <si>
    <t>Impairment of loans</t>
  </si>
  <si>
    <t>Gross defaulted loans *</t>
  </si>
  <si>
    <t>Impairment of loans (stage 3)</t>
  </si>
  <si>
    <t>Additions in Q1 2020</t>
  </si>
  <si>
    <t>Disposals in Q1 2020</t>
  </si>
  <si>
    <t>Historical cost at 31.03.2020</t>
  </si>
  <si>
    <t>Depreciations Q1 2020</t>
  </si>
  <si>
    <t>Accumulated depreciations at 31.03.2020</t>
  </si>
  <si>
    <t>Book value at 31.03.2020</t>
  </si>
  <si>
    <t>Gross carrying amount as at 31.03.2020</t>
  </si>
  <si>
    <t>Transfers 1.1.2019-31.12.2019:</t>
  </si>
  <si>
    <t>Transfers 1.1.2019 - 31.12.2019</t>
  </si>
  <si>
    <t>Exchange rate movements</t>
  </si>
  <si>
    <t>Macroeconomic model changes</t>
  </si>
  <si>
    <t>Impairment as at 31.03.2020</t>
  </si>
  <si>
    <t>Note 8 - Intangible assets and fixed asssets</t>
  </si>
  <si>
    <t>Note 9 - Net interest income</t>
  </si>
  <si>
    <t>Note 10 - Net commissions and fees</t>
  </si>
  <si>
    <t>Note 11 - General administrative expenses</t>
  </si>
  <si>
    <t>Note 12 - Other operating expenses</t>
  </si>
  <si>
    <t>Note 13 - Related parties</t>
  </si>
  <si>
    <t>Note 14 - Subsequent events</t>
  </si>
  <si>
    <t>Note 15- Leasing agreements</t>
  </si>
  <si>
    <t>The board is not aware of events after the date of the balance sheet that may be of material significance to the accounts.</t>
  </si>
  <si>
    <t xml:space="preserve">Komplett Bank is leasing premises for Vollsveien 2A and 2B at Lysaker. The agreement expires 31.12.2023, and the annual rent totals NOK 4.5 million excluding VAT. The Bank has no other significant leasing agreements. </t>
  </si>
  <si>
    <t>Note</t>
  </si>
  <si>
    <t>2, 5</t>
  </si>
  <si>
    <t xml:space="preserve">This interim report is prepared in accordance with the same accounting principles as in the annual report for 2019.
All numbers in this report are in NOK 1,000,000 unless otherwise specified. </t>
  </si>
  <si>
    <t>Agder</t>
  </si>
  <si>
    <t>Innlandet</t>
  </si>
  <si>
    <t>Troms og Finnmark</t>
  </si>
  <si>
    <t>Vestfold og Telemark</t>
  </si>
  <si>
    <t>Vestland</t>
  </si>
  <si>
    <t>Viken</t>
  </si>
  <si>
    <t>Defaults and losses</t>
  </si>
  <si>
    <t>Not allocated to product</t>
  </si>
  <si>
    <t>Income per product in Q2 2020</t>
  </si>
  <si>
    <t>Income per product in Q2 2019</t>
  </si>
  <si>
    <t>Income per product in 1 H 2020</t>
  </si>
  <si>
    <t>Income per product in 1 H 2019</t>
  </si>
  <si>
    <t>Loans per product per 30.06.2020</t>
  </si>
  <si>
    <t>Loans per product per 30.06.2019</t>
  </si>
  <si>
    <t>Impairment per product per 30.06.2020</t>
  </si>
  <si>
    <t>Impairment per product per 30.06.2019</t>
  </si>
  <si>
    <t>Gross carrying amount as at 01.01.2020</t>
  </si>
  <si>
    <t>Transfers 1.1.2020-30.06.2020:</t>
  </si>
  <si>
    <t>Gross carrying amount as at 30.06.2020</t>
  </si>
  <si>
    <t>Transfers in Q2 2019:</t>
  </si>
  <si>
    <t>Gross carrying amount as at 30.06.2019</t>
  </si>
  <si>
    <t>Transfers 1.1.2019 - 30.06.2019:</t>
  </si>
  <si>
    <t>Transfers in Q2 2020:</t>
  </si>
  <si>
    <t>Impairment as at 01.01.2020</t>
  </si>
  <si>
    <t>Transfers 1.1.2020 - 30.06.2020:</t>
  </si>
  <si>
    <t>New financial assets originated</t>
  </si>
  <si>
    <t>Increased expected credit loss</t>
  </si>
  <si>
    <t>Decreased expected credit loss</t>
  </si>
  <si>
    <t>Impairment as at 30.06.2020</t>
  </si>
  <si>
    <t>Impairment as at 30.06.2019</t>
  </si>
  <si>
    <t>Total capital</t>
  </si>
  <si>
    <t>Other equity</t>
  </si>
  <si>
    <t>LCR (Liquidity Coverage Ratio) is 525 % and NSFR (Net stable funding ratio) is 187 % as of 30.06.2020</t>
  </si>
  <si>
    <t>Financial instruments at fair value is measured at different levels:
Level 1 
Financial instruments in level 1 are determined based on quoted prices in active markets for identical financial instruments available on the balance sheet date.
Level 2
Financial instruments in level 2 are determined based on inputs other than quoted prices, but where prices are observable either directly or indirectly. These include quoted prices in markets that are not active.
Level 3
When valuation can not be determined in level 1 or 2, valuation methods based on non-observable market data are used.</t>
  </si>
  <si>
    <r>
      <rPr>
        <b/>
        <sz val="10"/>
        <color theme="1"/>
        <rFont val="Calibri"/>
        <family val="2"/>
        <scheme val="minor"/>
      </rPr>
      <t>Type of non-current asset</t>
    </r>
    <r>
      <rPr>
        <sz val="8"/>
        <color theme="1"/>
        <rFont val="Calibri"/>
        <family val="2"/>
        <scheme val="minor"/>
      </rPr>
      <t xml:space="preserve">
Amounts in NOK million</t>
    </r>
  </si>
  <si>
    <t>Additions in Q2 2020</t>
  </si>
  <si>
    <t>Disposals in Q2 2020</t>
  </si>
  <si>
    <t>Historical cost at 30.06.2020</t>
  </si>
  <si>
    <t>Depreciations Q2 2020</t>
  </si>
  <si>
    <t>Accumulated depreciations at 30.06.2020</t>
  </si>
  <si>
    <t>Book value at 30.06.2020</t>
  </si>
  <si>
    <t>Economic life</t>
  </si>
  <si>
    <t>5 years</t>
  </si>
  <si>
    <t>3 years</t>
  </si>
  <si>
    <t>No depreciation</t>
  </si>
  <si>
    <t>Q2 2020</t>
  </si>
  <si>
    <t>Q2 2019</t>
  </si>
  <si>
    <t>1H 2020</t>
  </si>
  <si>
    <t>1H2019</t>
  </si>
  <si>
    <t>Rental expenses</t>
  </si>
  <si>
    <t>Komplett Bank is not part of a group. However, the Bank's largest shareholder is Canica Invest AS with 19.2% of the shares in the Bank. Canica Invest AS owns the majority of the shares in Komplett AS. Komplett Bank is financially and operationally independent of Komplett AS and its affiliated companies (the "Komplett Group").
Komplett AS and the Bank have entered into a cooperation agreement in relation to IP rights, marketing cooperation and other services. The agreement aims to give the Bank the right to use "Komplett Bank" as its name, and the profile and graphic design of komplett.no. The agreement gives the Bank the right to use all the intellectual property rights of Komplett AS that are necessary to achieving this purpose. 
As an extension to the cooperation agreement, Komplett AS and the Bank have entered into an agreement on product cooperation in relation to the credit card of the Bank and the credit card's ancillary customer loyalty bonus programme. The agreement aims to promote sales and the use of the credit card, as well as contributing to promote sales for Komplett AS. Pursuant to this agreement, the parties shall arrange for customer loyalty bonus in relation to the use of the Bank's credit card on, among other, purchases from Komplett AS. The product cooperation agreement for credit cards was prolonged Q2 2018 for another 5 years.
Furthermore, the Bank is engaged in a cooperation with the Komplett Group, in particular in connection with its credit card product as well as its payment solutions and distribution of Point-of-sales finance products, which enables the Bank to distribute its products towards customers on Komplett’s web shop platforms.</t>
  </si>
  <si>
    <t>1 H 2020</t>
  </si>
  <si>
    <t>1 H2019</t>
  </si>
  <si>
    <t>Net receiptson issue of additional Tier 1 capital</t>
  </si>
  <si>
    <t>Adjustment for AML fee</t>
  </si>
  <si>
    <t>ROE ex. AML fee annualised</t>
  </si>
  <si>
    <t xml:space="preserve">Other intangible assets and fixed assets are depreciated on a straight-line basis over their lifetime. Intangible assets consist to a high degree of IT systems and rights acquired and developed in-house. Right-of-use assets relates to leasing agreements and are depreciated over their lifetime. No impairments have been recognised for other intangible assets or fixed assets either in the previous or current period. </t>
  </si>
  <si>
    <t>Positive</t>
  </si>
  <si>
    <t>Neutral</t>
  </si>
  <si>
    <t>Negative</t>
  </si>
  <si>
    <t>Actual impairment</t>
  </si>
  <si>
    <t>Probabilities of different scenarios 31.12.2019</t>
  </si>
  <si>
    <t>Probabilities of different scenarios 30.03.2020</t>
  </si>
  <si>
    <t>Probabilities of different scenarios 31.06.2020</t>
  </si>
  <si>
    <t>The Bank is applying forward looking elements for its credit loss model. The overall losses are adjusted by considering a certain set of macro-economic variables. The credit losses are adjusted on a portfolio basis and are based on the expected development of the economies in the countries in which the Bank is offering loans. The macro-economic variables are not utilised to transfer loans among the various stages.
The Bank is applying three sets of indicators to the expected credit loss models for the respective countries: 1) the expected development in the unemployment rate, 2) the growth in the gross domestic product and 3) the short-term interest rate level. The expected credit loss model employs forecasted data for the years 2020-2022, which corresponds to the expected lifetime of the Bank’s loan portfolio. The forecasted data are based on macro-economic indicators sourced from a specialised provider.
The Bank applies three scenarios when considering the macro-economic adjustment: a positive outlook, a neutral outlook and a negative outlook. The Bank calculates and assigns a probability and weight to these each scenario based on the forecasts and expectations for the macroeconomic situation. There are uncertainties related to the estimates as they are forward-looking. 
The Covid-19 situation is expected to negatively impact the future macro-economic outlook for the Nordic countries, and the Bank has loan loss provision of NOK 14 million in Q2 2020.
The Bank is applying forward looking elements for its credit loss model. The Bank’s overall losses are adjusted by considering a certain set of macro-economic variables. The credit losses are adjusted on a
portfolio basis, and are based on the expected development of the economies in the countries in which
the Bank is offering loans. The macro-economic variables are not utilised to transfer loans among the
various stages. The Bank is applying three sets of indicators from OECD to the expected credit loss models
for the respective countries: 1) the expected development in the unemployment rate, 2) the growth in the
gross domestic product and 3) the short-term interest rate level. The Bank applies three scenarios when
considering the macro-economic adjustment: a positive outlook, a neutral outlook and a negative outlook.
The Bank assigns a probability and weight to these scenarios based on the expectations for the macroeconomic situation. There is uncertainty related to the estimates as they are forward-looking.</t>
  </si>
  <si>
    <t>Impairment of loans  for  different scenarios 31.06.2020</t>
  </si>
  <si>
    <t>Impairment of loans  for  different scenarios 30.03.2020</t>
  </si>
  <si>
    <t>Impairment of loans  for  different scenarios 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</si>
</sst>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 #,##0.0_ ;_ * \-#,##0.0_ ;_ * &quot;-&quot;??_ ;_ @_ "/>
    <numFmt numFmtId="165" formatCode="_ * #,##0_ ;_ * \-#,##0_ ;_ * &quot;-&quot;??_ ;_ @_ "/>
    <numFmt numFmtId="166" formatCode="0.0\ %"/>
    <numFmt numFmtId="167" formatCode="_-* #,##0.0_-;\-* #,##0.0_-;_-* &quot;-&quot;?_-;_-@_-"/>
    <numFmt numFmtId="168" formatCode="_ * #,##0.00_ ;_ * \-#,##0.00_ ;_ * &quot;-&quot;??_ ;_ @_ "/>
    <numFmt numFmtId="169" formatCode="_ * #,##0.00000000000_ ;_ * \-#,##0.00000000000_ ;_ * &quot;-&quot;??_ ;_ @_ "/>
    <numFmt numFmtId="170" formatCode="_(* #,##0.00_);_(* \(#,##0.00\);_(* &quot;-&quot;??_);_(@_)"/>
    <numFmt numFmtId="171" formatCode="_ * #,##0.000000_ ;_ * \-#,##0.000000_ ;_ * &quot;-&quot;??_ ;_ @_ "/>
    <numFmt numFmtId="172" formatCode="_ * #,##0.0000_ ;_ * \-#,##0.0000_ ;_ * &quot;-&quot;??_ ;_ @_ "/>
    <numFmt numFmtId="173" formatCode="_-* #,##0.000000_-;\-* #,##0.000000_-;_-* &quot;-&quot;??_-;_-@_-"/>
    <numFmt numFmtId="174" formatCode="_-* #,##0_-;\-* #,##0_-;_-* &quot;-&quot;??_-;_-@_-"/>
    <numFmt numFmtId="175" formatCode="_ * #,##0.000_ ;_ * \-#,##0.000_ ;_ * &quot;-&quot;??_ ;_ @_ "/>
    <numFmt numFmtId="176" formatCode="_-* #,##0.0_-;\-* #,##0.0_-;_-* &quot;-&quot;??_-;_-@_-"/>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name val="Arial"/>
      <family val="2"/>
    </font>
    <font>
      <i/>
      <sz val="10"/>
      <color theme="1"/>
      <name val="Calibri"/>
      <family val="2"/>
      <scheme val="minor"/>
    </font>
    <font>
      <b/>
      <sz val="11"/>
      <color theme="1"/>
      <name val="Calibri"/>
      <family val="2"/>
      <scheme val="minor"/>
    </font>
    <font>
      <b/>
      <sz val="14"/>
      <color theme="1"/>
      <name val="Calibri"/>
      <family val="2"/>
      <scheme val="minor"/>
    </font>
    <font>
      <sz val="8"/>
      <color theme="1"/>
      <name val="Calibri"/>
      <family val="2"/>
      <scheme val="minor"/>
    </font>
    <font>
      <sz val="10"/>
      <color rgb="FF000000"/>
      <name val="Calibri"/>
      <family val="2"/>
      <scheme val="minor"/>
    </font>
    <font>
      <b/>
      <sz val="10"/>
      <color rgb="FF000000"/>
      <name val="Calibri"/>
      <family val="2"/>
      <scheme val="minor"/>
    </font>
    <font>
      <b/>
      <sz val="10"/>
      <name val="Calibri"/>
      <family val="2"/>
      <scheme val="minor"/>
    </font>
    <font>
      <sz val="10"/>
      <name val="Calibri"/>
      <family val="2"/>
      <scheme val="minor"/>
    </font>
    <font>
      <b/>
      <sz val="10"/>
      <name val="Calibri"/>
      <family val="2"/>
    </font>
    <font>
      <i/>
      <sz val="8"/>
      <color theme="1"/>
      <name val="Calibri"/>
      <family val="2"/>
      <scheme val="minor"/>
    </font>
    <font>
      <i/>
      <sz val="11"/>
      <name val="Calibri"/>
      <family val="2"/>
      <scheme val="minor"/>
    </font>
    <font>
      <sz val="11"/>
      <name val="Calibri"/>
      <family val="2"/>
      <scheme val="minor"/>
    </font>
    <font>
      <i/>
      <sz val="10"/>
      <color theme="4"/>
      <name val="Calibri"/>
      <family val="2"/>
      <scheme val="minor"/>
    </font>
    <font>
      <i/>
      <sz val="10"/>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bottom style="thin">
        <color rgb="FFE87722"/>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auto="1"/>
      </right>
      <top style="thin">
        <color indexed="64"/>
      </top>
      <bottom style="thin">
        <color auto="1"/>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top style="thin">
        <color indexed="64"/>
      </top>
      <bottom style="medium">
        <color indexed="64"/>
      </bottom>
      <diagonal/>
    </border>
    <border>
      <left/>
      <right/>
      <top style="thin">
        <color indexed="64"/>
      </top>
      <bottom/>
      <diagonal/>
    </border>
    <border>
      <left/>
      <right/>
      <top style="medium">
        <color indexed="64"/>
      </top>
      <bottom style="medium">
        <color indexed="64"/>
      </bottom>
      <diagonal/>
    </border>
    <border>
      <left/>
      <right/>
      <top/>
      <bottom style="medium">
        <color rgb="FFE87722"/>
      </bottom>
      <diagonal/>
    </border>
    <border>
      <left/>
      <right/>
      <top style="thin">
        <color rgb="FFE87722"/>
      </top>
      <bottom style="thin">
        <color rgb="FFE87722"/>
      </bottom>
      <diagonal/>
    </border>
    <border>
      <left style="thin">
        <color auto="1"/>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lignment vertical="top"/>
    </xf>
    <xf numFmtId="168" fontId="1" fillId="0" borderId="0" applyFont="0" applyFill="0" applyBorder="0" applyAlignment="0" applyProtection="0"/>
    <xf numFmtId="170" fontId="1" fillId="0" borderId="0" applyFont="0" applyFill="0" applyBorder="0" applyAlignment="0" applyProtection="0"/>
    <xf numFmtId="0" fontId="4" fillId="0" borderId="0"/>
    <xf numFmtId="43" fontId="1" fillId="0" borderId="0" applyFont="0" applyFill="0" applyBorder="0" applyAlignment="0" applyProtection="0"/>
  </cellStyleXfs>
  <cellXfs count="257">
    <xf numFmtId="0" fontId="0" fillId="0" borderId="0" xfId="0"/>
    <xf numFmtId="164" fontId="2" fillId="2" borderId="0" xfId="1" applyNumberFormat="1" applyFont="1" applyFill="1" applyBorder="1" applyAlignment="1">
      <alignment horizontal="left" vertical="center"/>
    </xf>
    <xf numFmtId="164" fontId="3" fillId="2" borderId="0" xfId="1" applyNumberFormat="1" applyFont="1" applyFill="1" applyBorder="1" applyAlignment="1">
      <alignment horizontal="left" vertical="center"/>
    </xf>
    <xf numFmtId="164" fontId="3" fillId="2" borderId="0" xfId="1" applyNumberFormat="1" applyFont="1" applyFill="1" applyBorder="1" applyAlignment="1">
      <alignment horizontal="right" vertical="center"/>
    </xf>
    <xf numFmtId="165" fontId="2" fillId="2" borderId="0" xfId="1" applyNumberFormat="1" applyFont="1" applyFill="1" applyBorder="1" applyAlignment="1">
      <alignment horizontal="left" vertical="center"/>
    </xf>
    <xf numFmtId="167" fontId="0" fillId="0" borderId="0" xfId="0" applyNumberFormat="1"/>
    <xf numFmtId="164" fontId="2" fillId="2" borderId="2" xfId="1" applyNumberFormat="1" applyFont="1" applyFill="1" applyBorder="1" applyAlignment="1">
      <alignment horizontal="left" vertical="center"/>
    </xf>
    <xf numFmtId="166" fontId="2" fillId="2" borderId="2" xfId="2" applyNumberFormat="1" applyFont="1" applyFill="1" applyBorder="1" applyAlignment="1">
      <alignment horizontal="right" vertical="center"/>
    </xf>
    <xf numFmtId="164" fontId="5" fillId="2" borderId="0" xfId="1" applyNumberFormat="1" applyFont="1" applyFill="1" applyBorder="1" applyAlignment="1">
      <alignment horizontal="left" vertical="center"/>
    </xf>
    <xf numFmtId="165" fontId="5" fillId="2" borderId="0" xfId="1" applyNumberFormat="1" applyFont="1" applyFill="1" applyBorder="1" applyAlignment="1">
      <alignment horizontal="left" vertical="center"/>
    </xf>
    <xf numFmtId="164" fontId="5" fillId="2" borderId="2" xfId="1" applyNumberFormat="1" applyFont="1" applyFill="1" applyBorder="1" applyAlignment="1">
      <alignment horizontal="left" vertical="center"/>
    </xf>
    <xf numFmtId="2" fontId="2" fillId="2" borderId="2" xfId="2" applyNumberFormat="1" applyFont="1" applyFill="1" applyBorder="1" applyAlignment="1">
      <alignment horizontal="right" vertical="center"/>
    </xf>
    <xf numFmtId="1" fontId="3" fillId="2" borderId="1" xfId="1" applyNumberFormat="1" applyFont="1" applyFill="1" applyBorder="1" applyAlignment="1">
      <alignment horizontal="right" vertical="center"/>
    </xf>
    <xf numFmtId="166" fontId="5" fillId="2" borderId="2" xfId="2" applyNumberFormat="1" applyFont="1" applyFill="1" applyBorder="1" applyAlignment="1">
      <alignment horizontal="right" vertical="center"/>
    </xf>
    <xf numFmtId="165" fontId="0" fillId="0" borderId="0" xfId="0" applyNumberFormat="1"/>
    <xf numFmtId="164" fontId="3" fillId="2" borderId="2" xfId="5" applyNumberFormat="1" applyFont="1" applyFill="1" applyBorder="1" applyAlignment="1">
      <alignment vertical="center"/>
    </xf>
    <xf numFmtId="164" fontId="3" fillId="2" borderId="4" xfId="2" applyNumberFormat="1" applyFont="1" applyFill="1" applyBorder="1" applyAlignment="1">
      <alignment vertical="center"/>
    </xf>
    <xf numFmtId="0" fontId="0" fillId="2" borderId="0" xfId="0" applyFill="1"/>
    <xf numFmtId="0" fontId="6" fillId="2" borderId="7" xfId="0" applyFont="1" applyFill="1" applyBorder="1" applyAlignment="1">
      <alignment horizontal="right" vertical="center" wrapText="1"/>
    </xf>
    <xf numFmtId="0" fontId="6" fillId="2" borderId="8" xfId="0" applyFont="1" applyFill="1" applyBorder="1" applyAlignment="1">
      <alignment horizontal="right" vertical="center" wrapText="1"/>
    </xf>
    <xf numFmtId="0" fontId="3" fillId="2" borderId="6" xfId="0" applyFont="1" applyFill="1" applyBorder="1" applyAlignment="1">
      <alignment vertical="center" wrapText="1"/>
    </xf>
    <xf numFmtId="0" fontId="6" fillId="2" borderId="6" xfId="0" applyFont="1" applyFill="1" applyBorder="1" applyAlignment="1">
      <alignment horizontal="right" vertical="center" wrapText="1"/>
    </xf>
    <xf numFmtId="0" fontId="3" fillId="2" borderId="4" xfId="0" applyFont="1" applyFill="1" applyBorder="1" applyAlignment="1">
      <alignment vertical="center" wrapText="1"/>
    </xf>
    <xf numFmtId="164" fontId="2" fillId="2" borderId="10" xfId="4" applyNumberFormat="1" applyFont="1" applyFill="1" applyBorder="1" applyAlignment="1">
      <alignment horizontal="right" vertical="top"/>
    </xf>
    <xf numFmtId="164" fontId="2" fillId="2" borderId="11" xfId="4" applyNumberFormat="1" applyFont="1" applyFill="1" applyBorder="1" applyAlignment="1">
      <alignment horizontal="right" vertical="center"/>
    </xf>
    <xf numFmtId="164" fontId="2" fillId="2" borderId="12" xfId="4" quotePrefix="1" applyNumberFormat="1" applyFont="1" applyFill="1" applyBorder="1" applyAlignment="1">
      <alignment horizontal="right" vertical="center"/>
    </xf>
    <xf numFmtId="164" fontId="2" fillId="2" borderId="12" xfId="4" applyNumberFormat="1" applyFont="1" applyFill="1" applyBorder="1" applyAlignment="1">
      <alignment horizontal="right" vertical="center"/>
    </xf>
    <xf numFmtId="164" fontId="2" fillId="2" borderId="10" xfId="4" applyNumberFormat="1" applyFont="1" applyFill="1" applyBorder="1" applyAlignment="1">
      <alignment horizontal="right" vertical="center"/>
    </xf>
    <xf numFmtId="0" fontId="0" fillId="2" borderId="11" xfId="0" applyFill="1" applyBorder="1"/>
    <xf numFmtId="1" fontId="11" fillId="2" borderId="3" xfId="6" applyNumberFormat="1" applyFont="1" applyFill="1" applyBorder="1" applyAlignment="1">
      <alignment horizontal="right" vertical="center" wrapText="1"/>
    </xf>
    <xf numFmtId="166" fontId="5" fillId="2" borderId="0" xfId="2" applyNumberFormat="1" applyFont="1" applyFill="1" applyBorder="1" applyAlignment="1">
      <alignment horizontal="right" vertical="center"/>
    </xf>
    <xf numFmtId="165" fontId="2" fillId="2" borderId="0" xfId="1" applyNumberFormat="1" applyFont="1" applyFill="1" applyBorder="1" applyAlignment="1">
      <alignment horizontal="right" vertical="center"/>
    </xf>
    <xf numFmtId="0" fontId="7" fillId="2" borderId="0" xfId="0" applyFont="1" applyFill="1" applyBorder="1" applyAlignment="1">
      <alignment vertical="center"/>
    </xf>
    <xf numFmtId="0" fontId="7" fillId="2" borderId="0" xfId="0" applyFont="1" applyFill="1" applyAlignment="1">
      <alignment vertical="center"/>
    </xf>
    <xf numFmtId="0" fontId="8" fillId="2" borderId="16" xfId="0" applyFont="1" applyFill="1" applyBorder="1" applyAlignment="1">
      <alignment vertical="center"/>
    </xf>
    <xf numFmtId="0" fontId="6" fillId="2" borderId="16" xfId="0" applyFont="1" applyFill="1" applyBorder="1" applyAlignment="1">
      <alignment horizontal="right" vertical="center"/>
    </xf>
    <xf numFmtId="0" fontId="2" fillId="2" borderId="0" xfId="0" applyFont="1" applyFill="1" applyAlignment="1">
      <alignment vertical="center"/>
    </xf>
    <xf numFmtId="164" fontId="2" fillId="2" borderId="0" xfId="4" applyNumberFormat="1" applyFont="1" applyFill="1" applyAlignment="1">
      <alignment horizontal="center" vertical="center"/>
    </xf>
    <xf numFmtId="0" fontId="2" fillId="2" borderId="0" xfId="0" applyFont="1" applyFill="1" applyAlignment="1">
      <alignment vertical="center" wrapText="1"/>
    </xf>
    <xf numFmtId="0" fontId="3" fillId="2" borderId="17" xfId="0" applyFont="1" applyFill="1" applyBorder="1" applyAlignment="1">
      <alignment vertical="center"/>
    </xf>
    <xf numFmtId="164" fontId="3" fillId="2" borderId="17" xfId="4" applyNumberFormat="1" applyFont="1" applyFill="1" applyBorder="1" applyAlignment="1">
      <alignment vertical="center"/>
    </xf>
    <xf numFmtId="0" fontId="3" fillId="2" borderId="0" xfId="0" applyFont="1" applyFill="1" applyAlignment="1">
      <alignment vertical="center"/>
    </xf>
    <xf numFmtId="0" fontId="0" fillId="2" borderId="0" xfId="0" applyFont="1" applyFill="1"/>
    <xf numFmtId="164" fontId="3" fillId="2" borderId="17" xfId="4" applyNumberFormat="1" applyFont="1" applyFill="1" applyBorder="1" applyAlignment="1">
      <alignment horizontal="center" vertical="center"/>
    </xf>
    <xf numFmtId="0" fontId="2" fillId="2" borderId="0" xfId="0" applyFont="1" applyFill="1" applyAlignment="1">
      <alignment vertical="top" wrapText="1"/>
    </xf>
    <xf numFmtId="171" fontId="0" fillId="0" borderId="0" xfId="0" applyNumberFormat="1"/>
    <xf numFmtId="166" fontId="2" fillId="0" borderId="2" xfId="2" applyNumberFormat="1" applyFont="1" applyFill="1" applyBorder="1" applyAlignment="1">
      <alignment horizontal="right" vertical="center"/>
    </xf>
    <xf numFmtId="165" fontId="2" fillId="0" borderId="0" xfId="1" applyNumberFormat="1" applyFont="1" applyFill="1" applyBorder="1" applyAlignment="1">
      <alignment horizontal="left" vertical="center"/>
    </xf>
    <xf numFmtId="165" fontId="5" fillId="0" borderId="0" xfId="1" applyNumberFormat="1" applyFont="1" applyFill="1" applyBorder="1" applyAlignment="1">
      <alignment horizontal="left" vertical="center"/>
    </xf>
    <xf numFmtId="166" fontId="5" fillId="0" borderId="2" xfId="2" applyNumberFormat="1" applyFont="1" applyFill="1" applyBorder="1" applyAlignment="1">
      <alignment horizontal="right" vertical="center"/>
    </xf>
    <xf numFmtId="0" fontId="2" fillId="2" borderId="2" xfId="2" applyNumberFormat="1" applyFont="1" applyFill="1" applyBorder="1" applyAlignment="1">
      <alignment horizontal="right" vertical="center"/>
    </xf>
    <xf numFmtId="0" fontId="13" fillId="2" borderId="0" xfId="0" applyFont="1" applyFill="1" applyBorder="1" applyAlignment="1">
      <alignment horizontal="right"/>
    </xf>
    <xf numFmtId="0" fontId="3" fillId="2" borderId="16" xfId="0" applyFont="1" applyFill="1" applyBorder="1" applyAlignment="1">
      <alignment horizontal="right" vertical="center"/>
    </xf>
    <xf numFmtId="164" fontId="0" fillId="2" borderId="0" xfId="0" applyNumberFormat="1" applyFill="1"/>
    <xf numFmtId="164" fontId="3" fillId="2" borderId="17" xfId="1" applyNumberFormat="1" applyFont="1" applyFill="1" applyBorder="1" applyAlignment="1">
      <alignment horizontal="left" vertical="center"/>
    </xf>
    <xf numFmtId="164" fontId="6" fillId="2" borderId="0" xfId="2" applyNumberFormat="1" applyFont="1" applyFill="1" applyBorder="1" applyAlignment="1">
      <alignment horizontal="left"/>
    </xf>
    <xf numFmtId="164" fontId="0" fillId="2" borderId="0" xfId="0" applyNumberFormat="1" applyFont="1" applyFill="1" applyBorder="1" applyAlignment="1">
      <alignment horizontal="left" vertical="center"/>
    </xf>
    <xf numFmtId="164" fontId="0" fillId="2" borderId="0" xfId="0" applyNumberFormat="1" applyFont="1" applyFill="1" applyBorder="1" applyAlignment="1">
      <alignment horizontal="left"/>
    </xf>
    <xf numFmtId="164" fontId="5" fillId="2" borderId="0" xfId="1" applyNumberFormat="1" applyFont="1" applyFill="1" applyBorder="1" applyAlignment="1">
      <alignment horizontal="left" vertical="center" indent="2"/>
    </xf>
    <xf numFmtId="167" fontId="0" fillId="2" borderId="0" xfId="0" applyNumberFormat="1" applyFill="1"/>
    <xf numFmtId="0" fontId="15" fillId="2" borderId="0" xfId="0" applyFont="1" applyFill="1" applyBorder="1" applyAlignment="1">
      <alignment horizontal="left"/>
    </xf>
    <xf numFmtId="164" fontId="15" fillId="2" borderId="0" xfId="0" applyNumberFormat="1" applyFont="1" applyFill="1" applyBorder="1" applyAlignment="1">
      <alignment horizontal="left"/>
    </xf>
    <xf numFmtId="0" fontId="16" fillId="2" borderId="0" xfId="0" applyFont="1" applyFill="1" applyBorder="1" applyAlignment="1">
      <alignment horizontal="left"/>
    </xf>
    <xf numFmtId="172" fontId="16" fillId="2" borderId="0" xfId="0" applyNumberFormat="1" applyFont="1" applyFill="1" applyBorder="1" applyAlignment="1">
      <alignment horizontal="left"/>
    </xf>
    <xf numFmtId="164" fontId="14" fillId="2" borderId="16" xfId="0" applyNumberFormat="1" applyFont="1" applyFill="1" applyBorder="1" applyAlignment="1">
      <alignment horizontal="left" indent="2"/>
    </xf>
    <xf numFmtId="164" fontId="3" fillId="2" borderId="0" xfId="0" applyNumberFormat="1" applyFont="1" applyFill="1" applyBorder="1"/>
    <xf numFmtId="164" fontId="2" fillId="2" borderId="0" xfId="0" applyNumberFormat="1" applyFont="1" applyFill="1" applyBorder="1"/>
    <xf numFmtId="165" fontId="0" fillId="2" borderId="0" xfId="0" applyNumberFormat="1" applyFill="1"/>
    <xf numFmtId="164" fontId="2" fillId="2" borderId="0" xfId="0" applyNumberFormat="1" applyFont="1" applyFill="1" applyBorder="1" applyAlignment="1">
      <alignment wrapText="1"/>
    </xf>
    <xf numFmtId="164" fontId="3" fillId="2" borderId="17" xfId="0" applyNumberFormat="1" applyFont="1" applyFill="1" applyBorder="1"/>
    <xf numFmtId="173" fontId="0" fillId="2" borderId="0" xfId="1" applyNumberFormat="1" applyFont="1" applyFill="1"/>
    <xf numFmtId="0" fontId="7" fillId="0" borderId="0" xfId="0" applyFont="1"/>
    <xf numFmtId="0" fontId="2" fillId="0" borderId="0" xfId="0" applyFont="1"/>
    <xf numFmtId="0" fontId="6" fillId="0" borderId="0" xfId="0" applyFont="1"/>
    <xf numFmtId="0" fontId="3" fillId="0" borderId="0" xfId="0" applyFont="1"/>
    <xf numFmtId="0" fontId="3" fillId="0" borderId="0" xfId="0" applyFont="1" applyAlignment="1">
      <alignment vertical="center"/>
    </xf>
    <xf numFmtId="165" fontId="3" fillId="0" borderId="0" xfId="4" applyNumberFormat="1" applyFont="1" applyAlignment="1">
      <alignment horizontal="center" vertical="center"/>
    </xf>
    <xf numFmtId="0" fontId="8" fillId="0" borderId="3" xfId="0" applyFont="1" applyBorder="1" applyAlignment="1">
      <alignment vertical="center"/>
    </xf>
    <xf numFmtId="14" fontId="6" fillId="0" borderId="3" xfId="0" applyNumberFormat="1" applyFont="1" applyBorder="1" applyAlignment="1">
      <alignment horizontal="right" vertical="center"/>
    </xf>
    <xf numFmtId="14" fontId="6" fillId="0" borderId="0" xfId="0" applyNumberFormat="1" applyFont="1" applyAlignment="1">
      <alignment horizontal="right" vertical="center"/>
    </xf>
    <xf numFmtId="0" fontId="2" fillId="0" borderId="0" xfId="0" quotePrefix="1" applyFont="1"/>
    <xf numFmtId="0" fontId="2" fillId="0" borderId="0" xfId="0" applyFont="1" applyAlignment="1">
      <alignment vertical="center"/>
    </xf>
    <xf numFmtId="164" fontId="2" fillId="0" borderId="0" xfId="4" applyNumberFormat="1" applyFont="1"/>
    <xf numFmtId="0" fontId="3" fillId="0" borderId="2" xfId="0" applyFont="1" applyBorder="1" applyAlignment="1">
      <alignment vertical="center"/>
    </xf>
    <xf numFmtId="164" fontId="3" fillId="0" borderId="2" xfId="4" applyNumberFormat="1" applyFont="1" applyBorder="1" applyAlignment="1">
      <alignment vertical="center"/>
    </xf>
    <xf numFmtId="164" fontId="3" fillId="0" borderId="0" xfId="4" applyNumberFormat="1" applyFont="1" applyAlignment="1">
      <alignment vertical="center"/>
    </xf>
    <xf numFmtId="164" fontId="2" fillId="0" borderId="0" xfId="4" applyNumberFormat="1" applyFont="1" applyAlignment="1">
      <alignment vertical="center"/>
    </xf>
    <xf numFmtId="169" fontId="2" fillId="0" borderId="0" xfId="4" applyNumberFormat="1" applyFont="1"/>
    <xf numFmtId="0" fontId="3" fillId="0" borderId="4" xfId="0" applyFont="1" applyBorder="1" applyAlignment="1">
      <alignment vertical="center"/>
    </xf>
    <xf numFmtId="164" fontId="3" fillId="0" borderId="4" xfId="4" applyNumberFormat="1" applyFont="1" applyBorder="1" applyAlignment="1">
      <alignment vertical="center"/>
    </xf>
    <xf numFmtId="164" fontId="9" fillId="0" borderId="0" xfId="4" applyNumberFormat="1" applyFont="1" applyAlignment="1">
      <alignment horizontal="left" vertical="center"/>
    </xf>
    <xf numFmtId="165" fontId="3" fillId="0" borderId="0" xfId="4" applyNumberFormat="1" applyFont="1" applyAlignment="1">
      <alignment vertical="center"/>
    </xf>
    <xf numFmtId="0" fontId="8" fillId="0" borderId="3" xfId="0" applyFont="1" applyBorder="1"/>
    <xf numFmtId="0" fontId="3" fillId="0" borderId="4" xfId="0" applyFont="1" applyBorder="1"/>
    <xf numFmtId="164" fontId="3" fillId="0" borderId="4" xfId="4" applyNumberFormat="1" applyFont="1" applyBorder="1"/>
    <xf numFmtId="164" fontId="3" fillId="0" borderId="0" xfId="4" applyNumberFormat="1" applyFont="1"/>
    <xf numFmtId="165" fontId="2" fillId="0" borderId="0" xfId="0" applyNumberFormat="1" applyFont="1"/>
    <xf numFmtId="165" fontId="2" fillId="0" borderId="0" xfId="4" applyNumberFormat="1" applyFont="1"/>
    <xf numFmtId="165" fontId="2" fillId="0" borderId="0" xfId="4" applyNumberFormat="1" applyFont="1" applyAlignment="1">
      <alignment horizontal="right" vertical="center"/>
    </xf>
    <xf numFmtId="0" fontId="9" fillId="0" borderId="0" xfId="0" applyFont="1" applyAlignment="1">
      <alignment horizontal="left" vertical="top" wrapText="1"/>
    </xf>
    <xf numFmtId="164" fontId="9" fillId="0" borderId="0" xfId="4" applyNumberFormat="1" applyFont="1" applyAlignment="1">
      <alignment horizontal="left" vertical="top"/>
    </xf>
    <xf numFmtId="164" fontId="3" fillId="0" borderId="2" xfId="4" applyNumberFormat="1" applyFont="1" applyBorder="1" applyAlignment="1">
      <alignment horizontal="left" vertical="top"/>
    </xf>
    <xf numFmtId="9" fontId="2" fillId="0" borderId="0" xfId="2" applyFont="1" applyAlignment="1">
      <alignment horizontal="center"/>
    </xf>
    <xf numFmtId="0" fontId="2" fillId="0" borderId="0" xfId="0" applyFont="1" applyAlignment="1">
      <alignment horizontal="center"/>
    </xf>
    <xf numFmtId="166" fontId="2" fillId="0" borderId="0" xfId="0" applyNumberFormat="1" applyFont="1" applyAlignment="1">
      <alignment horizontal="center"/>
    </xf>
    <xf numFmtId="9" fontId="2" fillId="0" borderId="0" xfId="2" applyFont="1"/>
    <xf numFmtId="9" fontId="3" fillId="0" borderId="0" xfId="2" applyFont="1" applyAlignment="1">
      <alignment vertical="center"/>
    </xf>
    <xf numFmtId="164" fontId="3" fillId="2" borderId="2" xfId="5" applyNumberFormat="1" applyFont="1" applyFill="1" applyBorder="1"/>
    <xf numFmtId="164" fontId="2" fillId="2" borderId="0" xfId="5" applyNumberFormat="1" applyFont="1" applyFill="1"/>
    <xf numFmtId="164" fontId="3" fillId="2" borderId="0" xfId="5" applyNumberFormat="1" applyFont="1" applyFill="1"/>
    <xf numFmtId="0" fontId="2" fillId="0" borderId="0" xfId="0" applyFont="1" applyAlignment="1">
      <alignment horizontal="left"/>
    </xf>
    <xf numFmtId="0" fontId="2" fillId="0" borderId="0" xfId="0" applyFont="1" applyAlignment="1">
      <alignment horizontal="left" vertical="top" wrapText="1"/>
    </xf>
    <xf numFmtId="164" fontId="3" fillId="2" borderId="0" xfId="0" applyNumberFormat="1" applyFont="1" applyFill="1"/>
    <xf numFmtId="43" fontId="2" fillId="0" borderId="0" xfId="0" applyNumberFormat="1" applyFont="1"/>
    <xf numFmtId="0" fontId="3" fillId="2" borderId="0" xfId="0" applyFont="1" applyFill="1"/>
    <xf numFmtId="164" fontId="3" fillId="0" borderId="0" xfId="0" applyNumberFormat="1" applyFont="1"/>
    <xf numFmtId="0" fontId="3" fillId="2" borderId="0" xfId="0" applyFont="1" applyFill="1" applyAlignment="1">
      <alignment vertical="center" wrapText="1"/>
    </xf>
    <xf numFmtId="0" fontId="8" fillId="0" borderId="0" xfId="0" applyFont="1"/>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0" fontId="3" fillId="0" borderId="6" xfId="0" applyFont="1" applyBorder="1" applyAlignment="1">
      <alignment vertical="center" wrapText="1"/>
    </xf>
    <xf numFmtId="0" fontId="6" fillId="0" borderId="6" xfId="0" applyFont="1" applyBorder="1" applyAlignment="1">
      <alignment horizontal="right" vertical="center" wrapText="1"/>
    </xf>
    <xf numFmtId="0" fontId="2" fillId="0" borderId="0" xfId="0" applyFont="1" applyAlignment="1">
      <alignment vertical="center" wrapText="1"/>
    </xf>
    <xf numFmtId="164" fontId="2" fillId="0" borderId="0" xfId="0" applyNumberFormat="1" applyFont="1"/>
    <xf numFmtId="0" fontId="3" fillId="0" borderId="4" xfId="0" applyFont="1" applyBorder="1" applyAlignment="1">
      <alignment vertical="center" wrapText="1"/>
    </xf>
    <xf numFmtId="0" fontId="0" fillId="0" borderId="11" xfId="0" applyBorder="1"/>
    <xf numFmtId="164" fontId="2" fillId="0" borderId="10" xfId="0" applyNumberFormat="1" applyFont="1" applyBorder="1" applyAlignment="1">
      <alignment horizontal="right" vertical="center"/>
    </xf>
    <xf numFmtId="0" fontId="3" fillId="0" borderId="0" xfId="0" applyFont="1" applyAlignment="1">
      <alignment horizontal="left" vertical="center"/>
    </xf>
    <xf numFmtId="164" fontId="2" fillId="0" borderId="1" xfId="0" applyNumberFormat="1" applyFont="1" applyBorder="1"/>
    <xf numFmtId="0" fontId="3" fillId="0" borderId="2" xfId="0" applyFont="1" applyBorder="1" applyAlignment="1">
      <alignment wrapText="1"/>
    </xf>
    <xf numFmtId="164" fontId="3" fillId="0" borderId="2" xfId="0" applyNumberFormat="1" applyFont="1" applyBorder="1"/>
    <xf numFmtId="164" fontId="2" fillId="0" borderId="2" xfId="0" applyNumberFormat="1" applyFont="1" applyBorder="1"/>
    <xf numFmtId="0" fontId="3" fillId="0" borderId="4" xfId="0" applyFont="1" applyBorder="1" applyAlignment="1">
      <alignment wrapText="1"/>
    </xf>
    <xf numFmtId="164" fontId="3" fillId="0" borderId="14" xfId="0" applyNumberFormat="1" applyFont="1" applyBorder="1"/>
    <xf numFmtId="164" fontId="3" fillId="0" borderId="15" xfId="0" applyNumberFormat="1" applyFont="1" applyBorder="1"/>
    <xf numFmtId="164" fontId="10" fillId="0" borderId="0" xfId="0" applyNumberFormat="1" applyFont="1" applyAlignment="1">
      <alignment horizontal="center" vertical="center"/>
    </xf>
    <xf numFmtId="164" fontId="10" fillId="0" borderId="0" xfId="4" applyNumberFormat="1" applyFont="1" applyAlignment="1">
      <alignment horizontal="center" vertical="center"/>
    </xf>
    <xf numFmtId="164" fontId="3" fillId="0" borderId="0" xfId="0" applyNumberFormat="1" applyFont="1" applyAlignment="1">
      <alignment horizontal="left" vertical="center"/>
    </xf>
    <xf numFmtId="0" fontId="10" fillId="0" borderId="0" xfId="0" applyFont="1" applyAlignment="1">
      <alignment horizontal="left" vertical="top" wrapText="1"/>
    </xf>
    <xf numFmtId="166" fontId="2" fillId="0" borderId="0" xfId="2" applyNumberFormat="1" applyFont="1" applyAlignment="1">
      <alignment horizontal="right" vertical="center"/>
    </xf>
    <xf numFmtId="10" fontId="2" fillId="0" borderId="0" xfId="2" applyNumberFormat="1" applyFont="1"/>
    <xf numFmtId="0" fontId="3" fillId="0" borderId="4" xfId="0" applyFont="1" applyBorder="1" applyAlignment="1">
      <alignment horizontal="left" vertical="center"/>
    </xf>
    <xf numFmtId="164" fontId="3" fillId="0" borderId="4" xfId="4" applyNumberFormat="1" applyFont="1" applyBorder="1" applyAlignment="1">
      <alignment horizontal="center"/>
    </xf>
    <xf numFmtId="164" fontId="3" fillId="0" borderId="0" xfId="4" applyNumberFormat="1" applyFont="1" applyAlignment="1">
      <alignment horizontal="center"/>
    </xf>
    <xf numFmtId="165" fontId="3" fillId="0" borderId="0" xfId="4" applyNumberFormat="1" applyFont="1" applyAlignment="1">
      <alignment horizontal="center"/>
    </xf>
    <xf numFmtId="166" fontId="2" fillId="0" borderId="0" xfId="2" applyNumberFormat="1" applyFont="1"/>
    <xf numFmtId="0" fontId="2" fillId="0" borderId="0" xfId="0" applyFont="1" applyAlignment="1">
      <alignment vertical="top" wrapText="1"/>
    </xf>
    <xf numFmtId="164" fontId="3" fillId="0" borderId="4" xfId="4" applyNumberFormat="1" applyFont="1" applyBorder="1" applyAlignment="1">
      <alignment horizontal="left" vertical="center"/>
    </xf>
    <xf numFmtId="165" fontId="3" fillId="0" borderId="0" xfId="4" applyNumberFormat="1" applyFont="1" applyAlignment="1">
      <alignment horizontal="left" vertical="center"/>
    </xf>
    <xf numFmtId="0" fontId="3" fillId="0" borderId="2" xfId="0" applyFont="1" applyBorder="1"/>
    <xf numFmtId="165" fontId="3" fillId="0" borderId="0" xfId="0" applyNumberFormat="1" applyFont="1"/>
    <xf numFmtId="0" fontId="2" fillId="0" borderId="0" xfId="0" applyFont="1" applyAlignment="1">
      <alignment wrapText="1"/>
    </xf>
    <xf numFmtId="164" fontId="3" fillId="0" borderId="4" xfId="0" applyNumberFormat="1" applyFont="1" applyBorder="1" applyAlignment="1">
      <alignment horizontal="left" vertical="center"/>
    </xf>
    <xf numFmtId="165" fontId="3" fillId="0" borderId="0" xfId="0" applyNumberFormat="1" applyFont="1" applyAlignment="1">
      <alignment horizontal="left" vertical="center"/>
    </xf>
    <xf numFmtId="1" fontId="6" fillId="0" borderId="3" xfId="0" applyNumberFormat="1" applyFont="1" applyBorder="1" applyAlignment="1">
      <alignment horizontal="right" vertical="center"/>
    </xf>
    <xf numFmtId="0" fontId="3" fillId="0" borderId="2" xfId="0" applyFont="1" applyBorder="1" applyAlignment="1">
      <alignment horizontal="left" vertical="center"/>
    </xf>
    <xf numFmtId="164" fontId="3" fillId="0" borderId="2" xfId="0" applyNumberFormat="1" applyFont="1" applyBorder="1" applyAlignment="1">
      <alignment horizontal="left" vertical="center"/>
    </xf>
    <xf numFmtId="0" fontId="8" fillId="0" borderId="3" xfId="0" applyFont="1" applyBorder="1" applyAlignment="1">
      <alignment wrapText="1"/>
    </xf>
    <xf numFmtId="0" fontId="12" fillId="0" borderId="0" xfId="6" applyFont="1" applyAlignment="1">
      <alignment vertical="center"/>
    </xf>
    <xf numFmtId="38" fontId="12" fillId="0" borderId="0" xfId="6" applyNumberFormat="1" applyFont="1" applyAlignment="1">
      <alignment vertical="center"/>
    </xf>
    <xf numFmtId="0" fontId="2" fillId="0" borderId="0" xfId="0" applyFont="1" applyAlignment="1">
      <alignment horizontal="left" vertical="center"/>
    </xf>
    <xf numFmtId="164" fontId="2" fillId="0" borderId="0" xfId="0" applyNumberFormat="1" applyFont="1" applyAlignment="1">
      <alignment horizontal="left" vertical="center"/>
    </xf>
    <xf numFmtId="165" fontId="2" fillId="0" borderId="0" xfId="1" applyNumberFormat="1" applyFont="1" applyFill="1" applyBorder="1" applyAlignment="1">
      <alignment horizontal="right" vertical="center"/>
    </xf>
    <xf numFmtId="0" fontId="1" fillId="0" borderId="0" xfId="0" applyFont="1"/>
    <xf numFmtId="165" fontId="1" fillId="0" borderId="0" xfId="0" applyNumberFormat="1" applyFont="1"/>
    <xf numFmtId="0" fontId="11" fillId="2" borderId="0" xfId="0" applyFont="1" applyFill="1"/>
    <xf numFmtId="0" fontId="2" fillId="2" borderId="0" xfId="0" applyFont="1" applyFill="1"/>
    <xf numFmtId="10" fontId="0" fillId="0" borderId="0" xfId="0" applyNumberFormat="1"/>
    <xf numFmtId="0" fontId="8" fillId="2" borderId="16" xfId="0" applyFont="1" applyFill="1" applyBorder="1" applyAlignment="1">
      <alignment horizontal="left" indent="2"/>
    </xf>
    <xf numFmtId="164" fontId="8" fillId="2" borderId="16" xfId="0" applyNumberFormat="1" applyFont="1" applyFill="1" applyBorder="1" applyAlignment="1">
      <alignment horizontal="left" indent="2"/>
    </xf>
    <xf numFmtId="166" fontId="12" fillId="0" borderId="2" xfId="2" applyNumberFormat="1" applyFont="1" applyFill="1" applyBorder="1" applyAlignment="1">
      <alignment horizontal="right" vertical="center"/>
    </xf>
    <xf numFmtId="164" fontId="9" fillId="0" borderId="0" xfId="4" applyNumberFormat="1" applyFont="1" applyAlignment="1">
      <alignment horizontal="center" vertical="center"/>
    </xf>
    <xf numFmtId="165" fontId="1" fillId="2" borderId="0" xfId="0" applyNumberFormat="1" applyFont="1" applyFill="1"/>
    <xf numFmtId="0" fontId="6" fillId="0" borderId="5" xfId="0" applyFont="1" applyBorder="1" applyAlignment="1">
      <alignment horizontal="right" vertical="center" wrapText="1"/>
    </xf>
    <xf numFmtId="164" fontId="3" fillId="2" borderId="11" xfId="4" applyNumberFormat="1" applyFont="1" applyFill="1" applyBorder="1" applyAlignment="1">
      <alignment horizontal="right" vertical="top"/>
    </xf>
    <xf numFmtId="0" fontId="6" fillId="2" borderId="5" xfId="0" applyFont="1" applyFill="1" applyBorder="1" applyAlignment="1">
      <alignment horizontal="right" vertical="center" wrapText="1"/>
    </xf>
    <xf numFmtId="164" fontId="3" fillId="2" borderId="13" xfId="4" applyNumberFormat="1" applyFont="1" applyFill="1" applyBorder="1" applyAlignment="1">
      <alignment horizontal="right" vertical="top"/>
    </xf>
    <xf numFmtId="164" fontId="3" fillId="2" borderId="18" xfId="4" applyNumberFormat="1" applyFont="1" applyFill="1" applyBorder="1" applyAlignment="1">
      <alignment horizontal="right" vertical="top"/>
    </xf>
    <xf numFmtId="164" fontId="3" fillId="2" borderId="7" xfId="4" applyNumberFormat="1" applyFont="1" applyFill="1" applyBorder="1" applyAlignment="1">
      <alignment horizontal="right" vertical="top"/>
    </xf>
    <xf numFmtId="164" fontId="3" fillId="2" borderId="14" xfId="4" applyNumberFormat="1" applyFont="1" applyFill="1" applyBorder="1" applyAlignment="1">
      <alignment horizontal="right" vertical="top"/>
    </xf>
    <xf numFmtId="164" fontId="3" fillId="2" borderId="19" xfId="4" applyNumberFormat="1" applyFont="1" applyFill="1" applyBorder="1" applyAlignment="1">
      <alignment horizontal="right" vertical="top"/>
    </xf>
    <xf numFmtId="0" fontId="2" fillId="0" borderId="11" xfId="0" applyFont="1" applyBorder="1"/>
    <xf numFmtId="0" fontId="3" fillId="0" borderId="0" xfId="0" applyFont="1" applyBorder="1" applyAlignment="1">
      <alignment horizontal="left" vertical="center"/>
    </xf>
    <xf numFmtId="164" fontId="3" fillId="0" borderId="0" xfId="0" applyNumberFormat="1" applyFont="1" applyBorder="1" applyAlignment="1">
      <alignment horizontal="left" vertical="center"/>
    </xf>
    <xf numFmtId="0" fontId="3" fillId="2" borderId="0" xfId="0" applyFont="1" applyFill="1" applyBorder="1" applyAlignment="1">
      <alignment vertical="center" wrapText="1"/>
    </xf>
    <xf numFmtId="164" fontId="3" fillId="2" borderId="0" xfId="4" applyNumberFormat="1" applyFont="1" applyFill="1" applyBorder="1" applyAlignment="1">
      <alignment horizontal="right" vertical="top"/>
    </xf>
    <xf numFmtId="0" fontId="12" fillId="0" borderId="0" xfId="0" applyFont="1" applyAlignment="1">
      <alignment horizontal="left" vertical="center" wrapText="1"/>
    </xf>
    <xf numFmtId="164" fontId="12" fillId="0" borderId="0" xfId="4" applyNumberFormat="1" applyFont="1" applyAlignment="1">
      <alignment horizontal="left" vertical="center"/>
    </xf>
    <xf numFmtId="0" fontId="11" fillId="0" borderId="2" xfId="0" applyFont="1" applyBorder="1" applyAlignment="1">
      <alignment horizontal="left" vertical="center" wrapText="1"/>
    </xf>
    <xf numFmtId="164" fontId="11" fillId="0" borderId="2" xfId="0" applyNumberFormat="1" applyFont="1" applyBorder="1" applyAlignment="1">
      <alignment horizontal="center" vertical="center"/>
    </xf>
    <xf numFmtId="164" fontId="11" fillId="0" borderId="2" xfId="4" applyNumberFormat="1" applyFont="1" applyBorder="1" applyAlignment="1">
      <alignment horizontal="center" vertical="center"/>
    </xf>
    <xf numFmtId="0" fontId="11" fillId="0" borderId="0" xfId="0" applyFont="1" applyAlignment="1">
      <alignment horizontal="left" vertical="center"/>
    </xf>
    <xf numFmtId="164" fontId="11" fillId="0" borderId="0" xfId="0" applyNumberFormat="1" applyFont="1" applyAlignment="1">
      <alignment horizontal="left" vertical="center"/>
    </xf>
    <xf numFmtId="0" fontId="11" fillId="0" borderId="0" xfId="0" applyFont="1" applyAlignment="1">
      <alignment horizontal="left" vertical="top" wrapText="1"/>
    </xf>
    <xf numFmtId="0" fontId="12" fillId="0" borderId="0" xfId="0" applyFont="1"/>
    <xf numFmtId="166" fontId="12" fillId="0" borderId="0" xfId="2" applyNumberFormat="1" applyFont="1" applyAlignment="1">
      <alignment horizontal="right" vertical="center"/>
    </xf>
    <xf numFmtId="0" fontId="11" fillId="2" borderId="16" xfId="0" applyFont="1"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2" fillId="2" borderId="17" xfId="0" applyFont="1" applyFill="1" applyBorder="1" applyAlignment="1">
      <alignment horizontal="center" vertical="center"/>
    </xf>
    <xf numFmtId="0" fontId="3" fillId="0" borderId="0" xfId="0" applyFont="1" applyBorder="1" applyAlignment="1">
      <alignment vertical="center"/>
    </xf>
    <xf numFmtId="0" fontId="2" fillId="0" borderId="0" xfId="0" applyFont="1" applyAlignment="1">
      <alignment horizontal="left" vertical="top"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165" fontId="12" fillId="2" borderId="0" xfId="1" applyNumberFormat="1" applyFont="1" applyFill="1" applyBorder="1" applyAlignment="1">
      <alignment horizontal="left" vertical="center"/>
    </xf>
    <xf numFmtId="2" fontId="12" fillId="2" borderId="2" xfId="2" applyNumberFormat="1" applyFont="1" applyFill="1" applyBorder="1" applyAlignment="1">
      <alignment horizontal="right" vertical="center"/>
    </xf>
    <xf numFmtId="174" fontId="2" fillId="2" borderId="0" xfId="1" applyNumberFormat="1" applyFont="1" applyFill="1" applyBorder="1" applyAlignment="1">
      <alignment horizontal="left" vertical="center"/>
    </xf>
    <xf numFmtId="0" fontId="1" fillId="2" borderId="0" xfId="0" applyFont="1" applyFill="1"/>
    <xf numFmtId="165" fontId="17" fillId="2" borderId="0" xfId="1" applyNumberFormat="1" applyFont="1" applyFill="1" applyBorder="1" applyAlignment="1">
      <alignment horizontal="left" vertical="center"/>
    </xf>
    <xf numFmtId="164" fontId="3" fillId="0" borderId="0" xfId="4" applyNumberFormat="1" applyFont="1" applyBorder="1" applyAlignment="1">
      <alignment horizontal="left" vertical="top"/>
    </xf>
    <xf numFmtId="165" fontId="3" fillId="2" borderId="0" xfId="4" applyNumberFormat="1" applyFont="1" applyFill="1" applyAlignment="1">
      <alignment vertical="center"/>
    </xf>
    <xf numFmtId="165" fontId="3" fillId="2" borderId="0" xfId="4" applyNumberFormat="1" applyFont="1" applyFill="1" applyBorder="1" applyAlignment="1">
      <alignment vertical="center"/>
    </xf>
    <xf numFmtId="0" fontId="8" fillId="2" borderId="3" xfId="0" applyFont="1" applyFill="1" applyBorder="1"/>
    <xf numFmtId="14" fontId="6" fillId="2" borderId="3" xfId="0" applyNumberFormat="1" applyFont="1" applyFill="1" applyBorder="1" applyAlignment="1">
      <alignment horizontal="right" vertical="center"/>
    </xf>
    <xf numFmtId="164" fontId="2" fillId="0" borderId="0" xfId="4" applyNumberFormat="1" applyFont="1" applyAlignment="1">
      <alignment horizontal="left" vertical="top"/>
    </xf>
    <xf numFmtId="164" fontId="3" fillId="0" borderId="4" xfId="4" applyNumberFormat="1" applyFont="1" applyBorder="1" applyAlignment="1">
      <alignment horizontal="left" vertical="top"/>
    </xf>
    <xf numFmtId="164" fontId="3" fillId="0" borderId="0" xfId="2" applyNumberFormat="1" applyFont="1" applyFill="1" applyBorder="1" applyAlignment="1">
      <alignment vertical="center"/>
    </xf>
    <xf numFmtId="164" fontId="2" fillId="0" borderId="10" xfId="4" applyNumberFormat="1" applyFont="1" applyFill="1" applyBorder="1" applyAlignment="1">
      <alignment horizontal="right" vertical="top"/>
    </xf>
    <xf numFmtId="164" fontId="2" fillId="0" borderId="12" xfId="4" applyNumberFormat="1" applyFont="1" applyFill="1" applyBorder="1" applyAlignment="1">
      <alignment horizontal="right" vertical="center"/>
    </xf>
    <xf numFmtId="164" fontId="2" fillId="0" borderId="10" xfId="4" applyNumberFormat="1" applyFont="1" applyFill="1" applyBorder="1" applyAlignment="1">
      <alignment horizontal="right" vertical="center"/>
    </xf>
    <xf numFmtId="164" fontId="3" fillId="0" borderId="13" xfId="4" applyNumberFormat="1" applyFont="1" applyFill="1" applyBorder="1" applyAlignment="1">
      <alignment horizontal="right" vertical="top"/>
    </xf>
    <xf numFmtId="164" fontId="3" fillId="0" borderId="18" xfId="4" applyNumberFormat="1" applyFont="1" applyFill="1" applyBorder="1" applyAlignment="1">
      <alignment horizontal="right" vertical="top"/>
    </xf>
    <xf numFmtId="164" fontId="2" fillId="0" borderId="9" xfId="4" applyNumberFormat="1" applyFont="1" applyFill="1" applyBorder="1" applyAlignment="1">
      <alignment horizontal="right" vertical="top"/>
    </xf>
    <xf numFmtId="164" fontId="2" fillId="0" borderId="11" xfId="4" applyNumberFormat="1" applyFont="1" applyFill="1" applyBorder="1" applyAlignment="1">
      <alignment horizontal="right" vertical="center"/>
    </xf>
    <xf numFmtId="164" fontId="2" fillId="0" borderId="12" xfId="4" quotePrefix="1" applyNumberFormat="1" applyFont="1" applyFill="1" applyBorder="1" applyAlignment="1">
      <alignment horizontal="right" vertical="center"/>
    </xf>
    <xf numFmtId="0" fontId="6" fillId="0" borderId="19" xfId="0" applyFont="1" applyBorder="1" applyAlignment="1">
      <alignment horizontal="left" vertical="center" wrapText="1"/>
    </xf>
    <xf numFmtId="0" fontId="6" fillId="0" borderId="9" xfId="0" applyFont="1" applyBorder="1" applyAlignment="1">
      <alignment horizontal="left" vertical="center" wrapText="1"/>
    </xf>
    <xf numFmtId="164" fontId="3" fillId="2" borderId="0" xfId="2" applyNumberFormat="1" applyFont="1" applyFill="1" applyBorder="1" applyAlignment="1">
      <alignment vertical="center"/>
    </xf>
    <xf numFmtId="164" fontId="3" fillId="2" borderId="0" xfId="5" applyNumberFormat="1" applyFont="1" applyFill="1" applyBorder="1" applyAlignment="1">
      <alignment vertical="center"/>
    </xf>
    <xf numFmtId="164" fontId="2" fillId="2" borderId="0" xfId="2" applyNumberFormat="1" applyFont="1" applyFill="1" applyBorder="1" applyAlignment="1">
      <alignment vertical="center"/>
    </xf>
    <xf numFmtId="164" fontId="2" fillId="2" borderId="0" xfId="5" applyNumberFormat="1" applyFont="1" applyFill="1" applyBorder="1" applyAlignment="1">
      <alignment vertical="center"/>
    </xf>
    <xf numFmtId="164" fontId="12" fillId="2" borderId="0" xfId="4" applyNumberFormat="1" applyFont="1" applyFill="1" applyBorder="1" applyAlignment="1">
      <alignment horizontal="right" vertical="center"/>
    </xf>
    <xf numFmtId="164" fontId="12" fillId="0" borderId="0" xfId="4" applyNumberFormat="1" applyFont="1" applyFill="1" applyBorder="1" applyAlignment="1">
      <alignment horizontal="right" vertical="center"/>
    </xf>
    <xf numFmtId="38" fontId="11" fillId="0" borderId="0" xfId="6" applyNumberFormat="1" applyFont="1" applyAlignment="1">
      <alignment vertical="center"/>
    </xf>
    <xf numFmtId="165" fontId="11" fillId="0" borderId="0" xfId="7" applyNumberFormat="1" applyFont="1" applyFill="1" applyBorder="1" applyAlignment="1">
      <alignment horizontal="right" vertical="center"/>
    </xf>
    <xf numFmtId="165" fontId="11" fillId="0" borderId="0" xfId="7" applyNumberFormat="1" applyFont="1" applyFill="1" applyBorder="1" applyAlignment="1"/>
    <xf numFmtId="175" fontId="11" fillId="0" borderId="0" xfId="7" applyNumberFormat="1" applyFont="1" applyFill="1" applyBorder="1" applyAlignment="1"/>
    <xf numFmtId="164" fontId="2" fillId="0" borderId="0" xfId="4" applyNumberFormat="1" applyFont="1" applyFill="1" applyBorder="1"/>
    <xf numFmtId="164" fontId="2" fillId="2" borderId="0" xfId="4" applyNumberFormat="1" applyFont="1" applyFill="1" applyBorder="1"/>
    <xf numFmtId="164" fontId="3" fillId="0" borderId="2" xfId="4" applyNumberFormat="1" applyFont="1" applyFill="1" applyBorder="1" applyAlignment="1">
      <alignment horizontal="center"/>
    </xf>
    <xf numFmtId="164" fontId="3" fillId="0" borderId="4" xfId="4" applyNumberFormat="1" applyFont="1" applyFill="1" applyBorder="1" applyAlignment="1">
      <alignment horizontal="center"/>
    </xf>
    <xf numFmtId="165" fontId="18" fillId="2" borderId="0" xfId="1" applyNumberFormat="1" applyFont="1" applyFill="1" applyBorder="1" applyAlignment="1">
      <alignment horizontal="left" vertical="center"/>
    </xf>
    <xf numFmtId="164" fontId="2" fillId="0" borderId="0" xfId="4" applyNumberFormat="1" applyFont="1" applyFill="1" applyAlignment="1">
      <alignment horizontal="center" vertical="center"/>
    </xf>
    <xf numFmtId="164" fontId="0" fillId="2" borderId="0" xfId="0" applyNumberFormat="1" applyFill="1" applyAlignment="1">
      <alignment horizontal="center" vertical="center"/>
    </xf>
    <xf numFmtId="164" fontId="3" fillId="0" borderId="17" xfId="4" applyNumberFormat="1" applyFont="1" applyFill="1" applyBorder="1" applyAlignment="1">
      <alignment horizontal="center" vertical="center"/>
    </xf>
    <xf numFmtId="164" fontId="2" fillId="2" borderId="0" xfId="0" applyNumberFormat="1" applyFont="1" applyFill="1"/>
    <xf numFmtId="0" fontId="2" fillId="0" borderId="0" xfId="0" applyFont="1" applyAlignment="1">
      <alignment horizontal="left" vertical="top" wrapText="1"/>
    </xf>
    <xf numFmtId="0" fontId="0" fillId="0" borderId="0" xfId="0" applyFont="1" applyAlignment="1">
      <alignment horizontal="left" vertical="top" wrapText="1"/>
    </xf>
    <xf numFmtId="0" fontId="2" fillId="0" borderId="0" xfId="0" applyFont="1" applyFill="1" applyBorder="1" applyAlignment="1">
      <alignment horizontal="left" vertical="top" wrapText="1"/>
    </xf>
    <xf numFmtId="176" fontId="2" fillId="0" borderId="0" xfId="1" applyNumberFormat="1" applyFont="1"/>
    <xf numFmtId="0" fontId="3" fillId="0" borderId="0" xfId="0" applyFont="1" applyAlignment="1">
      <alignment horizontal="right"/>
    </xf>
    <xf numFmtId="0" fontId="3" fillId="0" borderId="0" xfId="0" applyFont="1" applyAlignment="1">
      <alignment horizontal="center" wrapText="1"/>
    </xf>
  </cellXfs>
  <cellStyles count="8">
    <cellStyle name="=C:\WINNT35\SYSTEM32\COMMAND.COM" xfId="3" xr:uid="{24DA755B-C580-49CD-A1F9-AD8E3CC48636}"/>
    <cellStyle name="Comma 2" xfId="5" xr:uid="{B92375D6-F96C-479A-B142-139FF2FB5582}"/>
    <cellStyle name="Comma 4" xfId="7" xr:uid="{2A4C7BCC-0590-44A4-B3C7-6E8C7CDEA973}"/>
    <cellStyle name="Komma" xfId="1" builtinId="3"/>
    <cellStyle name="Komma 2" xfId="4" xr:uid="{DA469C91-C86B-44BC-B90E-787307BD3A79}"/>
    <cellStyle name="Normal" xfId="0" builtinId="0"/>
    <cellStyle name="Normal 3 2 5" xfId="6" xr:uid="{ADAEBFE4-B2AD-49BB-9822-E77CE5EB7326}"/>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7527D-CAF0-4FD8-B208-5C4B7B79E5E1}">
  <dimension ref="A1:O60"/>
  <sheetViews>
    <sheetView zoomScale="80" zoomScaleNormal="80" workbookViewId="0">
      <selection activeCell="J64" sqref="J64"/>
    </sheetView>
  </sheetViews>
  <sheetFormatPr baseColWidth="10" defaultColWidth="11.42578125" defaultRowHeight="15" x14ac:dyDescent="0.25"/>
  <cols>
    <col min="1" max="1" width="50.42578125" style="17" bestFit="1" customWidth="1"/>
    <col min="2" max="6" width="13.42578125" style="17" bestFit="1" customWidth="1"/>
    <col min="7" max="8" width="14.42578125" style="17" bestFit="1" customWidth="1"/>
    <col min="9" max="11" width="14.42578125" style="17" customWidth="1"/>
    <col min="12" max="12" width="11.42578125" style="17"/>
    <col min="13" max="14" width="12.85546875" style="17" bestFit="1" customWidth="1"/>
    <col min="15" max="16384" width="11.42578125" style="17"/>
  </cols>
  <sheetData>
    <row r="1" spans="1:15" x14ac:dyDescent="0.25">
      <c r="B1" s="51" t="s">
        <v>20</v>
      </c>
      <c r="C1" s="51" t="s">
        <v>20</v>
      </c>
      <c r="D1" s="51" t="s">
        <v>20</v>
      </c>
      <c r="E1" s="51" t="s">
        <v>20</v>
      </c>
      <c r="F1" s="51" t="s">
        <v>20</v>
      </c>
      <c r="G1" s="51" t="s">
        <v>20</v>
      </c>
      <c r="H1" s="51" t="s">
        <v>20</v>
      </c>
      <c r="I1" s="51" t="s">
        <v>20</v>
      </c>
      <c r="J1" s="51" t="s">
        <v>20</v>
      </c>
      <c r="K1" s="51" t="s">
        <v>20</v>
      </c>
      <c r="M1" s="51" t="s">
        <v>0</v>
      </c>
      <c r="N1" s="51" t="s">
        <v>0</v>
      </c>
    </row>
    <row r="2" spans="1:15" x14ac:dyDescent="0.25">
      <c r="B2" s="51">
        <v>2018</v>
      </c>
      <c r="C2" s="51">
        <v>2018</v>
      </c>
      <c r="D2" s="51">
        <v>2018</v>
      </c>
      <c r="E2" s="51">
        <v>2018</v>
      </c>
      <c r="F2" s="51">
        <v>2019</v>
      </c>
      <c r="G2" s="51">
        <v>2019</v>
      </c>
      <c r="H2" s="51">
        <v>2019</v>
      </c>
      <c r="I2" s="51">
        <v>2019</v>
      </c>
      <c r="J2" s="51">
        <v>2020</v>
      </c>
      <c r="K2" s="51">
        <v>2020</v>
      </c>
      <c r="M2" s="51">
        <v>2018</v>
      </c>
      <c r="N2" s="51">
        <v>2019</v>
      </c>
    </row>
    <row r="3" spans="1:15" ht="15.75" thickBot="1" x14ac:dyDescent="0.3">
      <c r="A3" s="168" t="s">
        <v>173</v>
      </c>
      <c r="B3" s="52" t="s">
        <v>201</v>
      </c>
      <c r="C3" s="52" t="s">
        <v>2</v>
      </c>
      <c r="D3" s="52" t="s">
        <v>1</v>
      </c>
      <c r="E3" s="52" t="s">
        <v>202</v>
      </c>
      <c r="F3" s="52" t="s">
        <v>201</v>
      </c>
      <c r="G3" s="52" t="s">
        <v>2</v>
      </c>
      <c r="H3" s="52" t="s">
        <v>1</v>
      </c>
      <c r="I3" s="52" t="s">
        <v>202</v>
      </c>
      <c r="J3" s="52" t="s">
        <v>201</v>
      </c>
      <c r="K3" s="52" t="s">
        <v>2</v>
      </c>
      <c r="M3" s="52"/>
      <c r="N3" s="52"/>
    </row>
    <row r="4" spans="1:15" x14ac:dyDescent="0.25">
      <c r="A4" s="1" t="s">
        <v>65</v>
      </c>
      <c r="B4" s="1">
        <v>233.73393696999997</v>
      </c>
      <c r="C4" s="1">
        <v>265.24375526999995</v>
      </c>
      <c r="D4" s="1">
        <v>289.9310576200001</v>
      </c>
      <c r="E4" s="1">
        <v>311.51427267999998</v>
      </c>
      <c r="F4" s="1">
        <v>310.15266901999996</v>
      </c>
      <c r="G4" s="1">
        <v>316.69770798000008</v>
      </c>
      <c r="H4" s="1">
        <v>322.55738497999999</v>
      </c>
      <c r="I4" s="1">
        <v>333.06067013000006</v>
      </c>
      <c r="J4" s="1">
        <v>326.41035160000001</v>
      </c>
      <c r="K4" s="1">
        <v>317.13909661999998</v>
      </c>
      <c r="M4" s="1">
        <f>SUM(B4:E4)</f>
        <v>1100.4230225399999</v>
      </c>
      <c r="N4" s="1">
        <f>SUM(F4:I4)</f>
        <v>1282.4684321100001</v>
      </c>
      <c r="O4" s="53"/>
    </row>
    <row r="5" spans="1:15" x14ac:dyDescent="0.25">
      <c r="A5" s="1" t="s">
        <v>203</v>
      </c>
      <c r="B5" s="1">
        <v>-26.230834389999998</v>
      </c>
      <c r="C5" s="1">
        <v>-34.339632109999997</v>
      </c>
      <c r="D5" s="1">
        <v>-40.295856379999996</v>
      </c>
      <c r="E5" s="1">
        <v>-40.437774529999999</v>
      </c>
      <c r="F5" s="1">
        <v>-46.041721259999996</v>
      </c>
      <c r="G5" s="1">
        <v>-41.723515030000002</v>
      </c>
      <c r="H5" s="1">
        <v>-40.194429939999999</v>
      </c>
      <c r="I5" s="1">
        <v>-39.239750059999999</v>
      </c>
      <c r="J5" s="1">
        <v>-40.489253720000001</v>
      </c>
      <c r="K5" s="1">
        <v>-37.923413979999999</v>
      </c>
      <c r="M5" s="1">
        <f t="shared" ref="M5:M26" si="0">SUM(B5:E5)</f>
        <v>-141.30409741</v>
      </c>
      <c r="N5" s="1">
        <f t="shared" ref="N5:N26" si="1">SUM(F5:I5)</f>
        <v>-167.19941628999999</v>
      </c>
      <c r="O5" s="53"/>
    </row>
    <row r="6" spans="1:15" x14ac:dyDescent="0.25">
      <c r="A6" s="54" t="s">
        <v>123</v>
      </c>
      <c r="B6" s="54">
        <v>207.50310257999999</v>
      </c>
      <c r="C6" s="54">
        <v>230.90412315999995</v>
      </c>
      <c r="D6" s="54">
        <v>249.63520124000007</v>
      </c>
      <c r="E6" s="54">
        <v>271.07649815000002</v>
      </c>
      <c r="F6" s="54">
        <v>264.11094775999993</v>
      </c>
      <c r="G6" s="54">
        <v>274.97419295000003</v>
      </c>
      <c r="H6" s="54">
        <v>282.36295503999997</v>
      </c>
      <c r="I6" s="54">
        <v>293.82092007000006</v>
      </c>
      <c r="J6" s="54">
        <v>285.92109787999999</v>
      </c>
      <c r="K6" s="54">
        <v>279.21568263999995</v>
      </c>
      <c r="M6" s="54">
        <f t="shared" si="0"/>
        <v>959.11892513000009</v>
      </c>
      <c r="N6" s="54">
        <f t="shared" si="1"/>
        <v>1115.2690158199998</v>
      </c>
      <c r="O6" s="53"/>
    </row>
    <row r="7" spans="1:15" x14ac:dyDescent="0.25">
      <c r="A7" s="55"/>
      <c r="B7" s="55"/>
      <c r="C7" s="55"/>
      <c r="D7" s="55"/>
      <c r="E7" s="55"/>
      <c r="F7" s="55"/>
      <c r="G7" s="55"/>
      <c r="H7" s="55"/>
      <c r="I7" s="55"/>
      <c r="J7" s="55"/>
      <c r="K7" s="55"/>
      <c r="M7" s="55"/>
      <c r="N7" s="55"/>
      <c r="O7" s="53"/>
    </row>
    <row r="8" spans="1:15" x14ac:dyDescent="0.25">
      <c r="A8" s="1" t="s">
        <v>66</v>
      </c>
      <c r="B8" s="1">
        <v>28.826192129999995</v>
      </c>
      <c r="C8" s="1">
        <v>34.388705799999997</v>
      </c>
      <c r="D8" s="1">
        <v>41.64606530999999</v>
      </c>
      <c r="E8" s="1">
        <v>43.377126389999994</v>
      </c>
      <c r="F8" s="1">
        <v>44.644735000000011</v>
      </c>
      <c r="G8" s="1">
        <v>41.989763459999999</v>
      </c>
      <c r="H8" s="1">
        <v>42.486276119999992</v>
      </c>
      <c r="I8" s="1">
        <v>43.235542409999994</v>
      </c>
      <c r="J8" s="1">
        <v>40.811764690000004</v>
      </c>
      <c r="K8" s="1">
        <v>36.686980359999993</v>
      </c>
      <c r="M8" s="1">
        <f t="shared" si="0"/>
        <v>148.23808962999999</v>
      </c>
      <c r="N8" s="1">
        <f t="shared" si="1"/>
        <v>172.35631698999998</v>
      </c>
      <c r="O8" s="53"/>
    </row>
    <row r="9" spans="1:15" x14ac:dyDescent="0.25">
      <c r="A9" s="1" t="s">
        <v>204</v>
      </c>
      <c r="B9" s="1">
        <v>-14.961296439999996</v>
      </c>
      <c r="C9" s="1">
        <v>-20.22674147</v>
      </c>
      <c r="D9" s="1">
        <v>-20.285959519999995</v>
      </c>
      <c r="E9" s="1">
        <v>-18.694393860000005</v>
      </c>
      <c r="F9" s="1">
        <v>-24.929711659999999</v>
      </c>
      <c r="G9" s="1">
        <v>-24.203628690000002</v>
      </c>
      <c r="H9" s="1">
        <v>-28.189438810000002</v>
      </c>
      <c r="I9" s="1">
        <v>-36.460859780000007</v>
      </c>
      <c r="J9" s="1">
        <v>-36.327254969999998</v>
      </c>
      <c r="K9" s="1">
        <v>-35.280320469999999</v>
      </c>
      <c r="M9" s="1">
        <f t="shared" si="0"/>
        <v>-74.168391290000002</v>
      </c>
      <c r="N9" s="1">
        <f t="shared" si="1"/>
        <v>-113.78363894</v>
      </c>
      <c r="O9" s="53"/>
    </row>
    <row r="10" spans="1:15" x14ac:dyDescent="0.25">
      <c r="A10" s="54" t="s">
        <v>130</v>
      </c>
      <c r="B10" s="54">
        <v>13.864895689999999</v>
      </c>
      <c r="C10" s="54">
        <v>14.161964329999995</v>
      </c>
      <c r="D10" s="54">
        <v>21.360105789999995</v>
      </c>
      <c r="E10" s="54">
        <v>24.682732529999985</v>
      </c>
      <c r="F10" s="54">
        <v>19.715023340000009</v>
      </c>
      <c r="G10" s="54">
        <v>17.78613477</v>
      </c>
      <c r="H10" s="54">
        <v>14.296837309999992</v>
      </c>
      <c r="I10" s="54">
        <v>6.7746826299999885</v>
      </c>
      <c r="J10" s="54">
        <v>4.4845097200000055</v>
      </c>
      <c r="K10" s="54">
        <v>1.4066598899999931</v>
      </c>
      <c r="M10" s="54">
        <f t="shared" si="0"/>
        <v>74.069698339999974</v>
      </c>
      <c r="N10" s="54">
        <f t="shared" si="1"/>
        <v>58.572678049999986</v>
      </c>
      <c r="O10" s="53"/>
    </row>
    <row r="11" spans="1:15" x14ac:dyDescent="0.25">
      <c r="A11" s="56"/>
      <c r="B11" s="55"/>
      <c r="C11" s="55"/>
      <c r="D11" s="55"/>
      <c r="E11" s="55"/>
      <c r="F11" s="55"/>
      <c r="G11" s="55"/>
      <c r="H11" s="55"/>
      <c r="I11" s="55"/>
      <c r="J11" s="55"/>
      <c r="K11" s="55"/>
      <c r="M11" s="56"/>
      <c r="N11" s="56"/>
      <c r="O11" s="53"/>
    </row>
    <row r="12" spans="1:15" x14ac:dyDescent="0.25">
      <c r="A12" s="1" t="s">
        <v>205</v>
      </c>
      <c r="B12" s="1">
        <v>-1.2209560699999999</v>
      </c>
      <c r="C12" s="1">
        <v>-0.21776011000000001</v>
      </c>
      <c r="D12" s="1">
        <v>-0.81694232999999983</v>
      </c>
      <c r="E12" s="1">
        <v>0.43090246999999954</v>
      </c>
      <c r="F12" s="1">
        <v>-1.0016896400000002</v>
      </c>
      <c r="G12" s="1">
        <v>2.4613112899999998</v>
      </c>
      <c r="H12" s="1">
        <v>-1.9617846000000008</v>
      </c>
      <c r="I12" s="1">
        <v>2.2178770500000002</v>
      </c>
      <c r="J12" s="1">
        <v>0.15766255999999995</v>
      </c>
      <c r="K12" s="1">
        <v>5.5395744099999984</v>
      </c>
      <c r="M12" s="1">
        <f t="shared" si="0"/>
        <v>-1.8247560400000005</v>
      </c>
      <c r="N12" s="1">
        <f t="shared" si="1"/>
        <v>1.7157140999999991</v>
      </c>
      <c r="O12" s="53"/>
    </row>
    <row r="13" spans="1:15" x14ac:dyDescent="0.25">
      <c r="A13" s="54" t="s">
        <v>206</v>
      </c>
      <c r="B13" s="54">
        <v>220.14704219999999</v>
      </c>
      <c r="C13" s="54">
        <v>244.84832737999994</v>
      </c>
      <c r="D13" s="54">
        <v>270.17836470000009</v>
      </c>
      <c r="E13" s="54">
        <v>296.19013314999995</v>
      </c>
      <c r="F13" s="54">
        <v>282.82428145999995</v>
      </c>
      <c r="G13" s="54">
        <v>295.22163901000005</v>
      </c>
      <c r="H13" s="54">
        <v>294.69800774999993</v>
      </c>
      <c r="I13" s="54">
        <v>302.81347975000006</v>
      </c>
      <c r="J13" s="54">
        <v>290.56327016</v>
      </c>
      <c r="K13" s="54">
        <v>286.16191693999997</v>
      </c>
      <c r="M13" s="54">
        <f t="shared" si="0"/>
        <v>1031.36386743</v>
      </c>
      <c r="N13" s="54">
        <f t="shared" si="1"/>
        <v>1175.55740797</v>
      </c>
      <c r="O13" s="53"/>
    </row>
    <row r="14" spans="1:15" x14ac:dyDescent="0.25">
      <c r="A14" s="57"/>
      <c r="B14" s="57"/>
      <c r="C14" s="57"/>
      <c r="D14" s="57"/>
      <c r="E14" s="57"/>
      <c r="F14" s="57"/>
      <c r="G14" s="57"/>
      <c r="H14" s="57"/>
      <c r="I14" s="57"/>
      <c r="J14" s="57"/>
      <c r="K14" s="57"/>
      <c r="M14" s="57"/>
      <c r="N14" s="57"/>
      <c r="O14" s="53"/>
    </row>
    <row r="15" spans="1:15" x14ac:dyDescent="0.25">
      <c r="A15" s="1" t="s">
        <v>207</v>
      </c>
      <c r="B15" s="1">
        <v>-24.87273642000001</v>
      </c>
      <c r="C15" s="1">
        <v>-29.61450206</v>
      </c>
      <c r="D15" s="1">
        <v>-24.752564329999995</v>
      </c>
      <c r="E15" s="1">
        <v>-29.87553063</v>
      </c>
      <c r="F15" s="1">
        <v>-31.661911410000005</v>
      </c>
      <c r="G15" s="1">
        <v>-35.31939706</v>
      </c>
      <c r="H15" s="1">
        <v>-33.533647429999995</v>
      </c>
      <c r="I15" s="1">
        <v>-34.872832639999984</v>
      </c>
      <c r="J15" s="1">
        <v>-36.166937799999999</v>
      </c>
      <c r="K15" s="1">
        <v>-35.661122920000004</v>
      </c>
      <c r="M15" s="1">
        <f t="shared" si="0"/>
        <v>-109.11533344</v>
      </c>
      <c r="N15" s="1">
        <f t="shared" si="1"/>
        <v>-135.38778853999997</v>
      </c>
      <c r="O15" s="53"/>
    </row>
    <row r="16" spans="1:15" x14ac:dyDescent="0.25">
      <c r="A16" s="1" t="s">
        <v>208</v>
      </c>
      <c r="B16" s="1">
        <v>-40.127561820000004</v>
      </c>
      <c r="C16" s="1">
        <v>-38.852388699999999</v>
      </c>
      <c r="D16" s="1">
        <v>-47.078094339999993</v>
      </c>
      <c r="E16" s="1">
        <v>-44.322882849999999</v>
      </c>
      <c r="F16" s="1">
        <v>-49.504853789999999</v>
      </c>
      <c r="G16" s="1">
        <v>-44.813582449999998</v>
      </c>
      <c r="H16" s="1">
        <v>-45.806918629999998</v>
      </c>
      <c r="I16" s="1">
        <v>-32.25116165</v>
      </c>
      <c r="J16" s="1">
        <v>-29.414851420000002</v>
      </c>
      <c r="K16" s="1">
        <v>-34.7123043</v>
      </c>
      <c r="M16" s="1">
        <f t="shared" si="0"/>
        <v>-170.38092770999998</v>
      </c>
      <c r="N16" s="1">
        <f t="shared" si="1"/>
        <v>-172.37651652</v>
      </c>
      <c r="O16" s="53"/>
    </row>
    <row r="17" spans="1:15" x14ac:dyDescent="0.25">
      <c r="A17" s="58" t="s">
        <v>131</v>
      </c>
      <c r="B17" s="58">
        <v>-27.20604084</v>
      </c>
      <c r="C17" s="58">
        <v>-25.193534370000002</v>
      </c>
      <c r="D17" s="58">
        <v>-31.149612210000004</v>
      </c>
      <c r="E17" s="58">
        <v>-23.671846109999997</v>
      </c>
      <c r="F17" s="58">
        <v>-28.64832049</v>
      </c>
      <c r="G17" s="58">
        <v>-23.581503300000005</v>
      </c>
      <c r="H17" s="58">
        <v>-20.897250610000004</v>
      </c>
      <c r="I17" s="58">
        <v>-10.86928022</v>
      </c>
      <c r="J17" s="58">
        <v>-4.3143897200000003</v>
      </c>
      <c r="K17" s="58">
        <v>-5.3013298700000009</v>
      </c>
      <c r="M17" s="58">
        <f t="shared" si="0"/>
        <v>-107.22103353</v>
      </c>
      <c r="N17" s="58">
        <f t="shared" si="1"/>
        <v>-83.996354620000005</v>
      </c>
      <c r="O17" s="53"/>
    </row>
    <row r="18" spans="1:15" x14ac:dyDescent="0.25">
      <c r="A18" s="54" t="s">
        <v>209</v>
      </c>
      <c r="B18" s="54">
        <v>-65.000298240000006</v>
      </c>
      <c r="C18" s="54">
        <v>-68.466890759999998</v>
      </c>
      <c r="D18" s="54">
        <v>-71.830658669999991</v>
      </c>
      <c r="E18" s="54">
        <v>-74.198413479999999</v>
      </c>
      <c r="F18" s="54">
        <v>-81.1667652</v>
      </c>
      <c r="G18" s="54">
        <v>-80.132979509999998</v>
      </c>
      <c r="H18" s="54">
        <v>-79.34056606</v>
      </c>
      <c r="I18" s="54">
        <v>-67.123994289999985</v>
      </c>
      <c r="J18" s="54">
        <v>-65.581789220000005</v>
      </c>
      <c r="K18" s="54">
        <v>-70.373427219999996</v>
      </c>
      <c r="M18" s="54">
        <f t="shared" si="0"/>
        <v>-279.49626115000001</v>
      </c>
      <c r="N18" s="54">
        <f t="shared" si="1"/>
        <v>-307.76430505999997</v>
      </c>
      <c r="O18" s="53"/>
    </row>
    <row r="19" spans="1:15" x14ac:dyDescent="0.25">
      <c r="A19" s="57"/>
      <c r="B19" s="57"/>
      <c r="C19" s="57"/>
      <c r="D19" s="57"/>
      <c r="E19" s="57"/>
      <c r="F19" s="57"/>
      <c r="G19" s="57"/>
      <c r="H19" s="57"/>
      <c r="I19" s="57"/>
      <c r="J19" s="57"/>
      <c r="K19" s="57"/>
      <c r="L19" s="17" t="s">
        <v>3</v>
      </c>
      <c r="M19" s="57"/>
      <c r="N19" s="57"/>
      <c r="O19" s="53"/>
    </row>
    <row r="20" spans="1:15" x14ac:dyDescent="0.25">
      <c r="A20" s="1" t="s">
        <v>177</v>
      </c>
      <c r="B20" s="1">
        <v>-5.6062430000000001</v>
      </c>
      <c r="C20" s="1">
        <v>-6.7936140000000016</v>
      </c>
      <c r="D20" s="1">
        <v>-7.8446685000000018</v>
      </c>
      <c r="E20" s="1">
        <v>-8.4793731000000001</v>
      </c>
      <c r="F20" s="1">
        <v>-11.816524279999999</v>
      </c>
      <c r="G20" s="1">
        <v>-12.787190280000003</v>
      </c>
      <c r="H20" s="1">
        <v>-14.298263279999999</v>
      </c>
      <c r="I20" s="1">
        <v>-16.000922280000001</v>
      </c>
      <c r="J20" s="1">
        <v>-17.12348712</v>
      </c>
      <c r="K20" s="1">
        <v>-18.090435809999999</v>
      </c>
      <c r="M20" s="1">
        <f t="shared" si="0"/>
        <v>-28.723898600000002</v>
      </c>
      <c r="N20" s="1">
        <f t="shared" si="1"/>
        <v>-54.902900119999998</v>
      </c>
      <c r="O20" s="53"/>
    </row>
    <row r="21" spans="1:15" x14ac:dyDescent="0.25">
      <c r="A21" s="1" t="s">
        <v>210</v>
      </c>
      <c r="B21" s="1">
        <v>-6.5604444800000001</v>
      </c>
      <c r="C21" s="1">
        <v>-6.9630903800000015</v>
      </c>
      <c r="D21" s="1">
        <v>-6.6306318599999994</v>
      </c>
      <c r="E21" s="1">
        <v>-10.870160580000002</v>
      </c>
      <c r="F21" s="1">
        <v>-15.22048141</v>
      </c>
      <c r="G21" s="1">
        <v>-35.24812876</v>
      </c>
      <c r="H21" s="1">
        <v>-12.214944920000001</v>
      </c>
      <c r="I21" s="1">
        <v>-16.351182430000001</v>
      </c>
      <c r="J21" s="1">
        <v>-14.291026799999999</v>
      </c>
      <c r="K21" s="1">
        <v>-11.894908159999998</v>
      </c>
      <c r="M21" s="1">
        <f t="shared" si="0"/>
        <v>-31.024327300000003</v>
      </c>
      <c r="N21" s="1">
        <f t="shared" si="1"/>
        <v>-79.034737519999993</v>
      </c>
      <c r="O21" s="53"/>
    </row>
    <row r="22" spans="1:15" x14ac:dyDescent="0.25">
      <c r="A22" s="54" t="s">
        <v>211</v>
      </c>
      <c r="B22" s="54">
        <v>-77.166985720000014</v>
      </c>
      <c r="C22" s="54">
        <v>-82.223595139999986</v>
      </c>
      <c r="D22" s="54">
        <v>-86.305959029999983</v>
      </c>
      <c r="E22" s="54">
        <v>-93.547947159999993</v>
      </c>
      <c r="F22" s="54">
        <v>-108.20377089</v>
      </c>
      <c r="G22" s="54">
        <v>-128.16829855</v>
      </c>
      <c r="H22" s="54">
        <v>-105.85377425999999</v>
      </c>
      <c r="I22" s="54">
        <v>-99.476098999999991</v>
      </c>
      <c r="J22" s="54">
        <v>-96.996303140000009</v>
      </c>
      <c r="K22" s="54">
        <v>-100.35877119</v>
      </c>
      <c r="L22" s="59" t="s">
        <v>3</v>
      </c>
      <c r="M22" s="54">
        <f t="shared" si="0"/>
        <v>-339.24448704999998</v>
      </c>
      <c r="N22" s="54">
        <f t="shared" si="1"/>
        <v>-441.70194270000002</v>
      </c>
      <c r="O22" s="53"/>
    </row>
    <row r="23" spans="1:15" x14ac:dyDescent="0.25">
      <c r="A23" s="1" t="s">
        <v>18</v>
      </c>
      <c r="B23" s="1">
        <v>-46.615685499999991</v>
      </c>
      <c r="C23" s="1">
        <v>-46.406756420000001</v>
      </c>
      <c r="D23" s="1">
        <v>-83.011138089999974</v>
      </c>
      <c r="E23" s="1">
        <v>-72.99025168</v>
      </c>
      <c r="F23" s="1">
        <v>-72.33973622000002</v>
      </c>
      <c r="G23" s="1">
        <v>-78.462860580000012</v>
      </c>
      <c r="H23" s="1">
        <v>-81.786848280000001</v>
      </c>
      <c r="I23" s="1">
        <v>-221.69314598012929</v>
      </c>
      <c r="J23" s="1">
        <v>-132.21235442</v>
      </c>
      <c r="K23" s="1">
        <v>-82.879462130000007</v>
      </c>
      <c r="M23" s="1">
        <f t="shared" si="0"/>
        <v>-249.02383168999998</v>
      </c>
      <c r="N23" s="1">
        <f t="shared" si="1"/>
        <v>-454.28259106012933</v>
      </c>
      <c r="O23" s="53"/>
    </row>
    <row r="24" spans="1:15" x14ac:dyDescent="0.25">
      <c r="A24" s="2" t="s">
        <v>175</v>
      </c>
      <c r="B24" s="2">
        <v>96.364370979999975</v>
      </c>
      <c r="C24" s="2">
        <v>116.21797581999996</v>
      </c>
      <c r="D24" s="2">
        <v>100.86126758000015</v>
      </c>
      <c r="E24" s="2">
        <v>129.65193430999997</v>
      </c>
      <c r="F24" s="2">
        <v>102.28077434999993</v>
      </c>
      <c r="G24" s="2">
        <v>88.590479880000032</v>
      </c>
      <c r="H24" s="2">
        <v>107.05738520999995</v>
      </c>
      <c r="I24" s="2">
        <v>-18.355765230129212</v>
      </c>
      <c r="J24" s="2">
        <v>61.354612599999989</v>
      </c>
      <c r="K24" s="2">
        <v>102.92368361999996</v>
      </c>
      <c r="M24" s="2">
        <f t="shared" si="0"/>
        <v>443.0955486900001</v>
      </c>
      <c r="N24" s="2">
        <f t="shared" si="1"/>
        <v>279.57287420987069</v>
      </c>
      <c r="O24" s="53"/>
    </row>
    <row r="25" spans="1:15" x14ac:dyDescent="0.25">
      <c r="A25" s="1" t="s">
        <v>212</v>
      </c>
      <c r="B25" s="1">
        <v>-24.846544340000001</v>
      </c>
      <c r="C25" s="1">
        <v>-28.58403796</v>
      </c>
      <c r="D25" s="1">
        <v>-25.800458899999999</v>
      </c>
      <c r="E25" s="1">
        <v>-32.787307640000002</v>
      </c>
      <c r="F25" s="1">
        <v>-25.874914839999999</v>
      </c>
      <c r="G25" s="1">
        <v>-27.205995729999998</v>
      </c>
      <c r="H25" s="1">
        <v>-26.581303069999997</v>
      </c>
      <c r="I25" s="1">
        <v>2.9628504325323304</v>
      </c>
      <c r="J25" s="1">
        <v>-15.409790640000001</v>
      </c>
      <c r="K25" s="1">
        <v>-25.906894780000002</v>
      </c>
      <c r="M25" s="1">
        <f t="shared" si="0"/>
        <v>-112.01834883999999</v>
      </c>
      <c r="N25" s="1">
        <f t="shared" si="1"/>
        <v>-76.69936320746767</v>
      </c>
      <c r="O25" s="53"/>
    </row>
    <row r="26" spans="1:15" x14ac:dyDescent="0.25">
      <c r="A26" s="54" t="s">
        <v>6</v>
      </c>
      <c r="B26" s="54">
        <v>71.517826639999981</v>
      </c>
      <c r="C26" s="54">
        <v>87.633937859999961</v>
      </c>
      <c r="D26" s="54">
        <v>75.06080868000015</v>
      </c>
      <c r="E26" s="54">
        <v>96.864626669999964</v>
      </c>
      <c r="F26" s="54">
        <v>76.405859509999942</v>
      </c>
      <c r="G26" s="54">
        <v>61.384484150000034</v>
      </c>
      <c r="H26" s="54">
        <v>80.47608213999996</v>
      </c>
      <c r="I26" s="54">
        <v>-15.39291479759688</v>
      </c>
      <c r="J26" s="54">
        <v>45.944821959999985</v>
      </c>
      <c r="K26" s="54">
        <v>77.016788839999961</v>
      </c>
      <c r="M26" s="54">
        <f t="shared" si="0"/>
        <v>331.07719985000006</v>
      </c>
      <c r="N26" s="54">
        <f t="shared" si="1"/>
        <v>202.87351100240303</v>
      </c>
      <c r="O26" s="53"/>
    </row>
    <row r="27" spans="1:15" x14ac:dyDescent="0.25">
      <c r="A27" s="60"/>
      <c r="B27" s="61"/>
      <c r="C27" s="61"/>
      <c r="D27" s="61"/>
      <c r="E27" s="61"/>
      <c r="F27" s="61"/>
      <c r="G27" s="61"/>
      <c r="H27" s="61"/>
      <c r="I27" s="61"/>
      <c r="J27" s="61"/>
      <c r="K27" s="61"/>
      <c r="M27" s="60"/>
      <c r="N27" s="60"/>
    </row>
    <row r="28" spans="1:15" x14ac:dyDescent="0.25">
      <c r="A28" s="62"/>
      <c r="B28" s="63"/>
      <c r="C28" s="62"/>
      <c r="D28" s="62"/>
      <c r="E28" s="62"/>
      <c r="F28" s="62"/>
      <c r="G28" s="62"/>
      <c r="H28" s="62"/>
      <c r="I28" s="62"/>
      <c r="J28" s="62"/>
      <c r="K28" s="62"/>
      <c r="M28" s="62"/>
      <c r="N28" s="62"/>
    </row>
    <row r="29" spans="1:15" x14ac:dyDescent="0.25">
      <c r="A29" s="62"/>
      <c r="B29" s="51" t="s">
        <v>20</v>
      </c>
      <c r="C29" s="51" t="s">
        <v>20</v>
      </c>
      <c r="D29" s="51" t="s">
        <v>20</v>
      </c>
      <c r="E29" s="51" t="s">
        <v>20</v>
      </c>
      <c r="F29" s="51" t="s">
        <v>20</v>
      </c>
      <c r="G29" s="51" t="s">
        <v>20</v>
      </c>
      <c r="H29" s="51" t="s">
        <v>20</v>
      </c>
      <c r="I29" s="51" t="s">
        <v>20</v>
      </c>
      <c r="J29" s="51" t="s">
        <v>20</v>
      </c>
      <c r="K29" s="51" t="s">
        <v>20</v>
      </c>
      <c r="M29" s="51" t="s">
        <v>0</v>
      </c>
      <c r="N29" s="51" t="s">
        <v>0</v>
      </c>
    </row>
    <row r="30" spans="1:15" x14ac:dyDescent="0.25">
      <c r="A30" s="42"/>
      <c r="B30" s="51">
        <v>2018</v>
      </c>
      <c r="C30" s="51">
        <v>2018</v>
      </c>
      <c r="D30" s="51">
        <v>2018</v>
      </c>
      <c r="E30" s="51">
        <v>2018</v>
      </c>
      <c r="F30" s="51">
        <v>2019</v>
      </c>
      <c r="G30" s="51">
        <v>2019</v>
      </c>
      <c r="H30" s="51">
        <v>2019</v>
      </c>
      <c r="I30" s="51">
        <v>2019</v>
      </c>
      <c r="J30" s="51">
        <v>2020</v>
      </c>
      <c r="K30" s="51">
        <v>2020</v>
      </c>
      <c r="M30" s="51">
        <v>2018</v>
      </c>
      <c r="N30" s="51">
        <v>2019</v>
      </c>
    </row>
    <row r="31" spans="1:15" ht="15.75" thickBot="1" x14ac:dyDescent="0.3">
      <c r="A31" s="169" t="s">
        <v>173</v>
      </c>
      <c r="B31" s="52" t="s">
        <v>201</v>
      </c>
      <c r="C31" s="52" t="s">
        <v>2</v>
      </c>
      <c r="D31" s="52" t="s">
        <v>1</v>
      </c>
      <c r="E31" s="52" t="s">
        <v>202</v>
      </c>
      <c r="F31" s="52" t="s">
        <v>201</v>
      </c>
      <c r="G31" s="52" t="s">
        <v>2</v>
      </c>
      <c r="H31" s="52" t="s">
        <v>1</v>
      </c>
      <c r="I31" s="52" t="s">
        <v>202</v>
      </c>
      <c r="J31" s="52" t="s">
        <v>201</v>
      </c>
      <c r="K31" s="52" t="s">
        <v>201</v>
      </c>
      <c r="M31" s="64"/>
      <c r="N31" s="64"/>
    </row>
    <row r="32" spans="1:15" x14ac:dyDescent="0.25">
      <c r="A32" s="65" t="s">
        <v>213</v>
      </c>
      <c r="B32" s="65"/>
      <c r="C32" s="65"/>
      <c r="D32" s="65"/>
      <c r="E32" s="65"/>
      <c r="F32" s="65"/>
      <c r="G32" s="65"/>
      <c r="H32" s="65"/>
      <c r="I32" s="65"/>
      <c r="J32" s="65"/>
      <c r="K32" s="65"/>
      <c r="M32" s="65"/>
      <c r="N32" s="65"/>
    </row>
    <row r="33" spans="1:15" x14ac:dyDescent="0.25">
      <c r="A33" s="66" t="s">
        <v>82</v>
      </c>
      <c r="B33" s="66">
        <v>490.17399999999998</v>
      </c>
      <c r="C33" s="66">
        <v>811.827</v>
      </c>
      <c r="D33" s="66">
        <v>1095.367</v>
      </c>
      <c r="E33" s="66">
        <v>1232.3520000000001</v>
      </c>
      <c r="F33" s="66">
        <v>1059.817</v>
      </c>
      <c r="G33" s="66">
        <v>1313.4949999999999</v>
      </c>
      <c r="H33" s="66">
        <v>1145.181</v>
      </c>
      <c r="I33" s="66">
        <v>614.66767404999541</v>
      </c>
      <c r="J33" s="66">
        <v>666.07196944000248</v>
      </c>
      <c r="K33" s="66">
        <v>1292.0612479799993</v>
      </c>
      <c r="L33" s="67"/>
      <c r="M33" s="66">
        <f>D33</f>
        <v>1095.367</v>
      </c>
      <c r="N33" s="66">
        <f>I33</f>
        <v>614.66767404999541</v>
      </c>
      <c r="O33" s="53"/>
    </row>
    <row r="34" spans="1:15" x14ac:dyDescent="0.25">
      <c r="A34" s="66" t="s">
        <v>29</v>
      </c>
      <c r="B34" s="66">
        <v>5914.58</v>
      </c>
      <c r="C34" s="66">
        <v>6801.0240000000003</v>
      </c>
      <c r="D34" s="66">
        <v>7455.6670000000004</v>
      </c>
      <c r="E34" s="66">
        <v>7844.3209999999999</v>
      </c>
      <c r="F34" s="66">
        <v>7902.94</v>
      </c>
      <c r="G34" s="66">
        <v>8090.384</v>
      </c>
      <c r="H34" s="66">
        <v>8361.4140000000007</v>
      </c>
      <c r="I34" s="66">
        <v>8495.754171739869</v>
      </c>
      <c r="J34" s="66">
        <v>8821.3591111299975</v>
      </c>
      <c r="K34" s="66">
        <v>8403.1971369999992</v>
      </c>
      <c r="L34" s="67"/>
      <c r="M34" s="66">
        <f t="shared" ref="M34:M44" si="2">D34</f>
        <v>7455.6670000000004</v>
      </c>
      <c r="N34" s="66">
        <f t="shared" ref="N34:N57" si="3">I34</f>
        <v>8495.754171739869</v>
      </c>
      <c r="O34" s="53"/>
    </row>
    <row r="35" spans="1:15" x14ac:dyDescent="0.25">
      <c r="A35" s="68" t="s">
        <v>84</v>
      </c>
      <c r="B35" s="68">
        <v>381.82400000000001</v>
      </c>
      <c r="C35" s="68">
        <v>396.81400000000002</v>
      </c>
      <c r="D35" s="68">
        <v>436.95600000000002</v>
      </c>
      <c r="E35" s="68">
        <v>436.41399999999999</v>
      </c>
      <c r="F35" s="68">
        <v>449.93</v>
      </c>
      <c r="G35" s="68">
        <v>1150.7909999999999</v>
      </c>
      <c r="H35" s="68">
        <v>1197.3800000000001</v>
      </c>
      <c r="I35" s="68">
        <v>1329.77906364</v>
      </c>
      <c r="J35" s="68">
        <v>1005.56096237</v>
      </c>
      <c r="K35" s="68">
        <v>1498.20277513</v>
      </c>
      <c r="L35" s="67"/>
      <c r="M35" s="68">
        <f t="shared" si="2"/>
        <v>436.95600000000002</v>
      </c>
      <c r="N35" s="68">
        <f t="shared" si="3"/>
        <v>1329.77906364</v>
      </c>
      <c r="O35" s="53"/>
    </row>
    <row r="36" spans="1:15" x14ac:dyDescent="0.25">
      <c r="A36" s="66" t="s">
        <v>214</v>
      </c>
      <c r="B36" s="66">
        <v>61.39</v>
      </c>
      <c r="C36" s="66">
        <v>72.010999999999996</v>
      </c>
      <c r="D36" s="66">
        <v>80.686000000000007</v>
      </c>
      <c r="E36" s="66">
        <v>95.974999999999994</v>
      </c>
      <c r="F36" s="66">
        <v>109.145</v>
      </c>
      <c r="G36" s="66">
        <v>118.70099999999999</v>
      </c>
      <c r="H36" s="66">
        <v>124.91</v>
      </c>
      <c r="I36" s="66">
        <v>143.30128325999999</v>
      </c>
      <c r="J36" s="66">
        <v>145.51496674999996</v>
      </c>
      <c r="K36" s="66">
        <v>151.88384152999998</v>
      </c>
      <c r="L36" s="67"/>
      <c r="M36" s="66">
        <f t="shared" si="2"/>
        <v>80.686000000000007</v>
      </c>
      <c r="N36" s="66">
        <f t="shared" si="3"/>
        <v>143.30128325999999</v>
      </c>
      <c r="O36" s="53"/>
    </row>
    <row r="37" spans="1:15" x14ac:dyDescent="0.25">
      <c r="A37" s="66" t="s">
        <v>215</v>
      </c>
      <c r="B37" s="66">
        <v>0</v>
      </c>
      <c r="C37" s="66">
        <v>0</v>
      </c>
      <c r="D37" s="66">
        <v>0</v>
      </c>
      <c r="E37" s="66">
        <v>39.530999999999999</v>
      </c>
      <c r="F37" s="66">
        <v>0</v>
      </c>
      <c r="G37" s="66">
        <v>0</v>
      </c>
      <c r="H37" s="66">
        <v>0</v>
      </c>
      <c r="I37" s="66">
        <v>0.77076807999999997</v>
      </c>
      <c r="J37" s="66">
        <v>0</v>
      </c>
      <c r="K37" s="66">
        <v>0</v>
      </c>
      <c r="L37" s="67"/>
      <c r="M37" s="66">
        <f t="shared" si="2"/>
        <v>0</v>
      </c>
      <c r="N37" s="66">
        <f t="shared" si="3"/>
        <v>0.77076807999999997</v>
      </c>
      <c r="O37" s="53"/>
    </row>
    <row r="38" spans="1:15" x14ac:dyDescent="0.25">
      <c r="A38" s="66" t="s">
        <v>216</v>
      </c>
      <c r="B38" s="66">
        <v>1.367</v>
      </c>
      <c r="C38" s="66">
        <v>1.6919999999999999</v>
      </c>
      <c r="D38" s="66">
        <v>1.641</v>
      </c>
      <c r="E38" s="66">
        <v>1.6950000000000001</v>
      </c>
      <c r="F38" s="66">
        <v>18.215</v>
      </c>
      <c r="G38" s="66">
        <v>17.388000000000002</v>
      </c>
      <c r="H38" s="66">
        <v>18.341000000000001</v>
      </c>
      <c r="I38" s="66">
        <v>17.340474</v>
      </c>
      <c r="J38" s="66">
        <v>16.385312299999999</v>
      </c>
      <c r="K38" s="66">
        <v>15.284043280000002</v>
      </c>
      <c r="L38" s="67"/>
      <c r="M38" s="66">
        <f t="shared" si="2"/>
        <v>1.641</v>
      </c>
      <c r="N38" s="66">
        <f t="shared" si="3"/>
        <v>17.340474</v>
      </c>
      <c r="O38" s="53"/>
    </row>
    <row r="39" spans="1:15" x14ac:dyDescent="0.25">
      <c r="A39" s="66" t="s">
        <v>102</v>
      </c>
      <c r="B39" s="66">
        <v>9.8780000000000001</v>
      </c>
      <c r="C39" s="66">
        <v>46.820999999999998</v>
      </c>
      <c r="D39" s="66">
        <v>9.9220000000000006</v>
      </c>
      <c r="E39" s="66">
        <v>10.363</v>
      </c>
      <c r="F39" s="66">
        <v>12.175000000000001</v>
      </c>
      <c r="G39" s="66">
        <v>7.0350000000000001</v>
      </c>
      <c r="H39" s="66">
        <v>24.731000000000002</v>
      </c>
      <c r="I39" s="66">
        <v>18.814559840000001</v>
      </c>
      <c r="J39" s="66">
        <v>16.981523020000001</v>
      </c>
      <c r="K39" s="66">
        <v>13.278744349999998</v>
      </c>
      <c r="L39" s="67"/>
      <c r="M39" s="66">
        <f t="shared" si="2"/>
        <v>9.9220000000000006</v>
      </c>
      <c r="N39" s="66">
        <f t="shared" si="3"/>
        <v>18.814559840000001</v>
      </c>
      <c r="O39" s="53"/>
    </row>
    <row r="40" spans="1:15" x14ac:dyDescent="0.25">
      <c r="A40" s="69" t="s">
        <v>217</v>
      </c>
      <c r="B40" s="69">
        <v>6859.2129999999997</v>
      </c>
      <c r="C40" s="69">
        <v>8130.19</v>
      </c>
      <c r="D40" s="69">
        <v>9080.2379999999994</v>
      </c>
      <c r="E40" s="69">
        <v>9660.65</v>
      </c>
      <c r="F40" s="69">
        <v>9552.223</v>
      </c>
      <c r="G40" s="69">
        <v>10697.793</v>
      </c>
      <c r="H40" s="69">
        <v>10871.957</v>
      </c>
      <c r="I40" s="69">
        <v>10620.427994609865</v>
      </c>
      <c r="J40" s="69">
        <v>10671.873845010001</v>
      </c>
      <c r="K40" s="69">
        <v>11373.907789269999</v>
      </c>
      <c r="L40" s="67"/>
      <c r="M40" s="69">
        <f t="shared" si="2"/>
        <v>9080.2379999999994</v>
      </c>
      <c r="N40" s="69">
        <f t="shared" si="3"/>
        <v>10620.427994609865</v>
      </c>
      <c r="O40" s="53"/>
    </row>
    <row r="41" spans="1:15" x14ac:dyDescent="0.25">
      <c r="A41" s="66"/>
      <c r="B41" s="66"/>
      <c r="C41" s="66"/>
      <c r="D41" s="66"/>
      <c r="E41" s="66"/>
      <c r="F41" s="66"/>
      <c r="G41" s="66"/>
      <c r="H41" s="66"/>
      <c r="I41" s="66"/>
      <c r="J41" s="66"/>
      <c r="K41" s="66"/>
      <c r="L41" s="67"/>
      <c r="M41" s="66"/>
      <c r="N41" s="66"/>
      <c r="O41" s="53"/>
    </row>
    <row r="42" spans="1:15" x14ac:dyDescent="0.25">
      <c r="A42" s="65" t="s">
        <v>218</v>
      </c>
      <c r="B42" s="65"/>
      <c r="C42" s="65"/>
      <c r="D42" s="65"/>
      <c r="E42" s="65"/>
      <c r="F42" s="65"/>
      <c r="G42" s="65"/>
      <c r="H42" s="65"/>
      <c r="I42" s="65"/>
      <c r="J42" s="65"/>
      <c r="K42" s="65"/>
      <c r="L42" s="67"/>
      <c r="M42" s="65"/>
      <c r="N42" s="65"/>
      <c r="O42" s="53"/>
    </row>
    <row r="43" spans="1:15" x14ac:dyDescent="0.25">
      <c r="A43" s="66" t="s">
        <v>103</v>
      </c>
      <c r="B43" s="66">
        <v>4928.4070000000002</v>
      </c>
      <c r="C43" s="66">
        <v>6072.07</v>
      </c>
      <c r="D43" s="66">
        <v>6908.6509999999998</v>
      </c>
      <c r="E43" s="66">
        <v>7365.6329999999998</v>
      </c>
      <c r="F43" s="66">
        <v>7281.3810000000003</v>
      </c>
      <c r="G43" s="66">
        <v>8431.8510000000006</v>
      </c>
      <c r="H43" s="66">
        <v>8754.768</v>
      </c>
      <c r="I43" s="66">
        <v>8519.5234186199996</v>
      </c>
      <c r="J43" s="66">
        <v>8556.8315874399996</v>
      </c>
      <c r="K43" s="66">
        <v>8951.0762932300004</v>
      </c>
      <c r="L43" s="67"/>
      <c r="M43" s="66">
        <f t="shared" si="2"/>
        <v>6908.6509999999998</v>
      </c>
      <c r="N43" s="66">
        <f t="shared" si="3"/>
        <v>8519.5234186199996</v>
      </c>
      <c r="O43" s="53"/>
    </row>
    <row r="44" spans="1:15" x14ac:dyDescent="0.25">
      <c r="A44" s="66" t="s">
        <v>219</v>
      </c>
      <c r="B44" s="66">
        <v>399.375</v>
      </c>
      <c r="C44" s="66">
        <v>399.5</v>
      </c>
      <c r="D44" s="66">
        <v>399.625</v>
      </c>
      <c r="E44" s="66">
        <v>399.75</v>
      </c>
      <c r="F44" s="66">
        <v>298.875</v>
      </c>
      <c r="G44" s="66">
        <v>231</v>
      </c>
      <c r="H44" s="66">
        <v>0</v>
      </c>
      <c r="I44" s="66">
        <v>0</v>
      </c>
      <c r="J44" s="66">
        <v>0</v>
      </c>
      <c r="K44" s="66">
        <v>0</v>
      </c>
      <c r="L44" s="67"/>
      <c r="M44" s="66">
        <f t="shared" si="2"/>
        <v>399.625</v>
      </c>
      <c r="N44" s="66">
        <f t="shared" si="3"/>
        <v>0</v>
      </c>
      <c r="O44" s="53"/>
    </row>
    <row r="45" spans="1:15" x14ac:dyDescent="0.25">
      <c r="A45" s="66" t="s">
        <v>105</v>
      </c>
      <c r="B45" s="66">
        <v>75.384</v>
      </c>
      <c r="C45" s="66">
        <v>89.031000000000006</v>
      </c>
      <c r="D45" s="66">
        <v>100.05</v>
      </c>
      <c r="E45" s="66">
        <v>100.005</v>
      </c>
      <c r="F45" s="66">
        <v>132.46299999999999</v>
      </c>
      <c r="G45" s="66">
        <v>148.84</v>
      </c>
      <c r="H45" s="66">
        <v>125.703</v>
      </c>
      <c r="I45" s="66">
        <v>149.51956248999997</v>
      </c>
      <c r="J45" s="66">
        <v>140.22505459999999</v>
      </c>
      <c r="K45" s="66">
        <v>147.02575651999999</v>
      </c>
      <c r="L45" s="67"/>
      <c r="M45" s="66">
        <f>D45</f>
        <v>100.05</v>
      </c>
      <c r="N45" s="66">
        <f t="shared" si="3"/>
        <v>149.51956248999997</v>
      </c>
      <c r="O45" s="53"/>
    </row>
    <row r="46" spans="1:15" x14ac:dyDescent="0.25">
      <c r="A46" s="66" t="s">
        <v>78</v>
      </c>
      <c r="B46" s="66">
        <v>64.632000000000005</v>
      </c>
      <c r="C46" s="66">
        <v>64.664000000000001</v>
      </c>
      <c r="D46" s="66">
        <v>64.697000000000003</v>
      </c>
      <c r="E46" s="66">
        <v>64.728999999999999</v>
      </c>
      <c r="F46" s="66">
        <v>64.762</v>
      </c>
      <c r="G46" s="66">
        <v>64.793999999999997</v>
      </c>
      <c r="H46" s="66">
        <v>64.826999999999998</v>
      </c>
      <c r="I46" s="66">
        <v>64.859166509999994</v>
      </c>
      <c r="J46" s="66">
        <v>64.859166509999994</v>
      </c>
      <c r="K46" s="66">
        <v>64.924166490000005</v>
      </c>
      <c r="L46" s="67"/>
      <c r="M46" s="66">
        <f>D46</f>
        <v>64.697000000000003</v>
      </c>
      <c r="N46" s="66">
        <f t="shared" si="3"/>
        <v>64.859166509999994</v>
      </c>
      <c r="O46" s="53"/>
    </row>
    <row r="47" spans="1:15" x14ac:dyDescent="0.25">
      <c r="A47" s="66" t="s">
        <v>220</v>
      </c>
      <c r="B47" s="66">
        <v>24.452000000000002</v>
      </c>
      <c r="C47" s="66">
        <v>53.036000000000001</v>
      </c>
      <c r="D47" s="66">
        <v>78.835999999999999</v>
      </c>
      <c r="E47" s="66">
        <v>0</v>
      </c>
      <c r="F47" s="66">
        <v>25.791</v>
      </c>
      <c r="G47" s="66">
        <v>13.55</v>
      </c>
      <c r="H47" s="66">
        <v>40.131999999999998</v>
      </c>
      <c r="I47" s="66">
        <v>0</v>
      </c>
      <c r="J47" s="66">
        <v>14.635999999999999</v>
      </c>
      <c r="K47" s="66">
        <v>40.545917340000003</v>
      </c>
      <c r="L47" s="67"/>
      <c r="M47" s="66">
        <f>D47</f>
        <v>78.835999999999999</v>
      </c>
      <c r="N47" s="66">
        <f t="shared" si="3"/>
        <v>0</v>
      </c>
      <c r="O47" s="53"/>
    </row>
    <row r="48" spans="1:15" x14ac:dyDescent="0.25">
      <c r="A48" s="66" t="s">
        <v>221</v>
      </c>
      <c r="B48" s="66">
        <v>10.007</v>
      </c>
      <c r="C48" s="66">
        <v>10.007</v>
      </c>
      <c r="D48" s="66">
        <v>10.007</v>
      </c>
      <c r="E48" s="66">
        <v>110.776</v>
      </c>
      <c r="F48" s="66">
        <v>27.814</v>
      </c>
      <c r="G48" s="66">
        <v>23.745999999999999</v>
      </c>
      <c r="H48" s="66">
        <v>23.745999999999999</v>
      </c>
      <c r="I48" s="66">
        <v>36.977362597467668</v>
      </c>
      <c r="J48" s="66">
        <v>-2E-3</v>
      </c>
      <c r="K48" s="66">
        <v>0</v>
      </c>
      <c r="L48" s="67"/>
      <c r="M48" s="66">
        <f>D48</f>
        <v>10.007</v>
      </c>
      <c r="N48" s="66">
        <f t="shared" si="3"/>
        <v>36.977362597467668</v>
      </c>
      <c r="O48" s="53"/>
    </row>
    <row r="49" spans="1:15" x14ac:dyDescent="0.25">
      <c r="A49" s="69" t="s">
        <v>222</v>
      </c>
      <c r="B49" s="69">
        <v>5502.2569999999996</v>
      </c>
      <c r="C49" s="69">
        <v>6688.308</v>
      </c>
      <c r="D49" s="69">
        <v>7561.866</v>
      </c>
      <c r="E49" s="69">
        <v>8040.893</v>
      </c>
      <c r="F49" s="69">
        <v>7831.0860000000002</v>
      </c>
      <c r="G49" s="69">
        <v>8913.7810000000009</v>
      </c>
      <c r="H49" s="69">
        <v>9009.1749999999993</v>
      </c>
      <c r="I49" s="69">
        <v>8770.8795102174681</v>
      </c>
      <c r="J49" s="69">
        <v>8776.5498085499985</v>
      </c>
      <c r="K49" s="69">
        <v>9203.5721335800008</v>
      </c>
      <c r="L49" s="67"/>
      <c r="M49" s="69">
        <f>D49</f>
        <v>7561.866</v>
      </c>
      <c r="N49" s="69">
        <f t="shared" si="3"/>
        <v>8770.8795102174681</v>
      </c>
      <c r="O49" s="53"/>
    </row>
    <row r="50" spans="1:15" x14ac:dyDescent="0.25">
      <c r="A50" s="66"/>
      <c r="B50" s="66"/>
      <c r="C50" s="66"/>
      <c r="D50" s="66"/>
      <c r="E50" s="66"/>
      <c r="F50" s="66"/>
      <c r="G50" s="66"/>
      <c r="H50" s="66"/>
      <c r="I50" s="66"/>
      <c r="J50" s="66"/>
      <c r="K50" s="66"/>
      <c r="L50" s="67"/>
      <c r="M50" s="66"/>
      <c r="N50" s="66"/>
      <c r="O50" s="53"/>
    </row>
    <row r="51" spans="1:15" x14ac:dyDescent="0.25">
      <c r="A51" s="66" t="s">
        <v>68</v>
      </c>
      <c r="B51" s="66">
        <v>171.381</v>
      </c>
      <c r="C51" s="66">
        <v>171.446</v>
      </c>
      <c r="D51" s="66">
        <v>171.464</v>
      </c>
      <c r="E51" s="66">
        <v>172.71199999999999</v>
      </c>
      <c r="F51" s="66">
        <v>182.61199999999999</v>
      </c>
      <c r="G51" s="66">
        <v>182.76900000000001</v>
      </c>
      <c r="H51" s="66">
        <v>182.76900000000001</v>
      </c>
      <c r="I51" s="66">
        <v>184.11972800000001</v>
      </c>
      <c r="J51" s="66">
        <v>184.11972800000001</v>
      </c>
      <c r="K51" s="66">
        <v>186.36849799999999</v>
      </c>
      <c r="L51" s="67"/>
      <c r="M51" s="66">
        <f t="shared" ref="M51:M57" si="4">D51</f>
        <v>171.464</v>
      </c>
      <c r="N51" s="66">
        <f t="shared" si="3"/>
        <v>184.11972800000001</v>
      </c>
      <c r="O51" s="53"/>
    </row>
    <row r="52" spans="1:15" x14ac:dyDescent="0.25">
      <c r="A52" s="66" t="s">
        <v>223</v>
      </c>
      <c r="B52" s="66">
        <v>771.851</v>
      </c>
      <c r="C52" s="66">
        <v>771.851</v>
      </c>
      <c r="D52" s="66">
        <v>771.851</v>
      </c>
      <c r="E52" s="66">
        <v>771.851</v>
      </c>
      <c r="F52" s="66">
        <v>786.67200000000003</v>
      </c>
      <c r="G52" s="66">
        <v>786.67200000000003</v>
      </c>
      <c r="H52" s="66">
        <v>786.67200000000003</v>
      </c>
      <c r="I52" s="66">
        <v>786.67196625000008</v>
      </c>
      <c r="J52" s="66">
        <v>786.67196624999997</v>
      </c>
      <c r="K52" s="66">
        <v>786.67196625000008</v>
      </c>
      <c r="L52" s="67"/>
      <c r="M52" s="66">
        <f t="shared" si="4"/>
        <v>771.851</v>
      </c>
      <c r="N52" s="66">
        <f t="shared" si="3"/>
        <v>786.67196625000008</v>
      </c>
      <c r="O52" s="53"/>
    </row>
    <row r="53" spans="1:15" x14ac:dyDescent="0.25">
      <c r="A53" s="66" t="s">
        <v>224</v>
      </c>
      <c r="B53" s="66">
        <v>38.49</v>
      </c>
      <c r="C53" s="66">
        <v>36.607999999999997</v>
      </c>
      <c r="D53" s="66">
        <v>38.948999999999998</v>
      </c>
      <c r="E53" s="66">
        <v>42.226999999999997</v>
      </c>
      <c r="F53" s="66">
        <v>43.445999999999998</v>
      </c>
      <c r="G53" s="66">
        <v>45.679000000000002</v>
      </c>
      <c r="H53" s="66">
        <v>44.947000000000003</v>
      </c>
      <c r="I53" s="66">
        <v>45.80308556</v>
      </c>
      <c r="J53" s="66">
        <v>46.656765560000004</v>
      </c>
      <c r="K53" s="66">
        <v>47.360661</v>
      </c>
      <c r="L53" s="67"/>
      <c r="M53" s="66">
        <f t="shared" si="4"/>
        <v>38.948999999999998</v>
      </c>
      <c r="N53" s="66">
        <f t="shared" si="3"/>
        <v>45.80308556</v>
      </c>
      <c r="O53" s="53"/>
    </row>
    <row r="54" spans="1:15" x14ac:dyDescent="0.25">
      <c r="A54" s="66" t="s">
        <v>225</v>
      </c>
      <c r="B54" s="66">
        <v>330.68400000000003</v>
      </c>
      <c r="C54" s="66">
        <v>417.42599999999999</v>
      </c>
      <c r="D54" s="66">
        <v>491.55900000000003</v>
      </c>
      <c r="E54" s="66">
        <v>588.41700000000003</v>
      </c>
      <c r="F54" s="66">
        <v>663.85699999999997</v>
      </c>
      <c r="G54" s="66">
        <v>724.34199999999998</v>
      </c>
      <c r="H54" s="66">
        <v>803.84400000000005</v>
      </c>
      <c r="I54" s="66">
        <v>788.40370553240314</v>
      </c>
      <c r="J54" s="66">
        <v>833.34054019000007</v>
      </c>
      <c r="K54" s="66">
        <v>905.40716910000003</v>
      </c>
      <c r="L54" s="67"/>
      <c r="M54" s="66">
        <f t="shared" si="4"/>
        <v>491.55900000000003</v>
      </c>
      <c r="N54" s="66">
        <f t="shared" si="3"/>
        <v>788.40370553240314</v>
      </c>
      <c r="O54" s="53"/>
    </row>
    <row r="55" spans="1:15" x14ac:dyDescent="0.25">
      <c r="A55" s="66" t="s">
        <v>75</v>
      </c>
      <c r="B55" s="66">
        <v>44.55</v>
      </c>
      <c r="C55" s="66">
        <v>44.55</v>
      </c>
      <c r="D55" s="66">
        <v>44.55</v>
      </c>
      <c r="E55" s="66">
        <v>44.55</v>
      </c>
      <c r="F55" s="66">
        <v>44.55</v>
      </c>
      <c r="G55" s="66">
        <v>44.55</v>
      </c>
      <c r="H55" s="66">
        <v>44.55</v>
      </c>
      <c r="I55" s="66">
        <v>44.55</v>
      </c>
      <c r="J55" s="66">
        <v>44.55</v>
      </c>
      <c r="K55" s="66">
        <v>244.55</v>
      </c>
      <c r="L55" s="67"/>
      <c r="M55" s="66">
        <f t="shared" si="4"/>
        <v>44.55</v>
      </c>
      <c r="N55" s="66">
        <f t="shared" si="3"/>
        <v>44.55</v>
      </c>
      <c r="O55" s="53"/>
    </row>
    <row r="56" spans="1:15" x14ac:dyDescent="0.25">
      <c r="A56" s="69" t="s">
        <v>226</v>
      </c>
      <c r="B56" s="69">
        <v>1356.9559999999999</v>
      </c>
      <c r="C56" s="69">
        <v>1441.8820000000001</v>
      </c>
      <c r="D56" s="69">
        <v>1518.3720000000001</v>
      </c>
      <c r="E56" s="69">
        <v>1619.7570000000001</v>
      </c>
      <c r="F56" s="69">
        <v>1721.1369999999999</v>
      </c>
      <c r="G56" s="69">
        <v>1784.0119999999999</v>
      </c>
      <c r="H56" s="69">
        <v>1862.7819999999999</v>
      </c>
      <c r="I56" s="69">
        <v>1849.548485342403</v>
      </c>
      <c r="J56" s="69">
        <v>1895.3390000000002</v>
      </c>
      <c r="K56" s="69">
        <v>2170.3582943500001</v>
      </c>
      <c r="L56" s="67"/>
      <c r="M56" s="69">
        <f t="shared" si="4"/>
        <v>1518.3720000000001</v>
      </c>
      <c r="N56" s="69">
        <f t="shared" si="3"/>
        <v>1849.548485342403</v>
      </c>
      <c r="O56" s="53"/>
    </row>
    <row r="57" spans="1:15" x14ac:dyDescent="0.25">
      <c r="A57" s="69" t="s">
        <v>227</v>
      </c>
      <c r="B57" s="69">
        <v>6859.2129999999997</v>
      </c>
      <c r="C57" s="69">
        <v>8130.19</v>
      </c>
      <c r="D57" s="69">
        <v>9080.2379999999994</v>
      </c>
      <c r="E57" s="69">
        <v>9660.65</v>
      </c>
      <c r="F57" s="69">
        <v>9552.223</v>
      </c>
      <c r="G57" s="69">
        <v>10697.793</v>
      </c>
      <c r="H57" s="69">
        <v>10871.957</v>
      </c>
      <c r="I57" s="69">
        <v>10620.42799555987</v>
      </c>
      <c r="J57" s="69">
        <v>10671.871193399998</v>
      </c>
      <c r="K57" s="69">
        <v>11373.930427930001</v>
      </c>
      <c r="L57" s="67"/>
      <c r="M57" s="69">
        <f t="shared" si="4"/>
        <v>9080.2379999999994</v>
      </c>
      <c r="N57" s="69">
        <f t="shared" si="3"/>
        <v>10620.42799555987</v>
      </c>
      <c r="O57" s="53"/>
    </row>
    <row r="59" spans="1:15" x14ac:dyDescent="0.25">
      <c r="B59" s="70"/>
      <c r="C59" s="70"/>
      <c r="D59" s="70"/>
      <c r="E59" s="70"/>
      <c r="F59" s="70"/>
      <c r="G59" s="70"/>
      <c r="H59" s="70"/>
      <c r="I59" s="70"/>
      <c r="J59" s="70"/>
      <c r="K59" s="70"/>
    </row>
    <row r="60" spans="1:15" x14ac:dyDescent="0.25">
      <c r="B60" s="70"/>
      <c r="C60" s="70"/>
      <c r="D60" s="70"/>
      <c r="E60" s="70"/>
      <c r="F60" s="70"/>
      <c r="G60" s="70"/>
      <c r="H60" s="70"/>
      <c r="I60" s="70"/>
      <c r="J60" s="70"/>
      <c r="K60" s="70"/>
    </row>
  </sheetData>
  <pageMargins left="0.7" right="0.7" top="0.75" bottom="0.75" header="0.3" footer="0.3"/>
  <pageSetup paperSize="9" orientation="portrait" r:id="rId1"/>
  <ignoredErrors>
    <ignoredError sqref="O5:O18 O20:O26 O19 O4 M4:M6 M15:M18 M12:M13 M8:M10 M20:M26 N4:N6 N20:N26 N15:N18 N12:N13 N8:N1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70581-A1DE-420D-AFE9-82C2D010A0A9}">
  <dimension ref="A1:I32"/>
  <sheetViews>
    <sheetView showGridLines="0" zoomScale="80" zoomScaleNormal="80" workbookViewId="0">
      <selection activeCell="C26" sqref="C26"/>
    </sheetView>
  </sheetViews>
  <sheetFormatPr baseColWidth="10" defaultColWidth="11.42578125" defaultRowHeight="15" x14ac:dyDescent="0.25"/>
  <cols>
    <col min="1" max="1" width="69.5703125" customWidth="1"/>
  </cols>
  <sheetData>
    <row r="1" spans="1:9" ht="18.75" x14ac:dyDescent="0.25">
      <c r="A1" s="32" t="s">
        <v>200</v>
      </c>
      <c r="B1" s="33"/>
    </row>
    <row r="2" spans="1:9" ht="18.75" x14ac:dyDescent="0.25">
      <c r="A2" s="32"/>
      <c r="B2" s="33"/>
    </row>
    <row r="3" spans="1:9" ht="15.75" thickBot="1" x14ac:dyDescent="0.3">
      <c r="A3" s="34" t="s">
        <v>173</v>
      </c>
      <c r="B3" s="196" t="s">
        <v>281</v>
      </c>
      <c r="C3" s="35" t="s">
        <v>329</v>
      </c>
      <c r="D3" s="35" t="s">
        <v>330</v>
      </c>
      <c r="E3" s="35" t="s">
        <v>254</v>
      </c>
      <c r="F3" s="35" t="s">
        <v>335</v>
      </c>
      <c r="G3" s="35" t="s">
        <v>336</v>
      </c>
      <c r="H3" s="35" t="s">
        <v>255</v>
      </c>
      <c r="I3" s="35">
        <v>2019</v>
      </c>
    </row>
    <row r="4" spans="1:9" x14ac:dyDescent="0.25">
      <c r="A4" s="41" t="s">
        <v>174</v>
      </c>
      <c r="B4" s="197"/>
      <c r="C4" s="197"/>
      <c r="D4" s="197"/>
      <c r="E4" s="197"/>
      <c r="F4" s="197"/>
      <c r="G4" s="197"/>
      <c r="H4" s="197"/>
      <c r="I4" s="197"/>
    </row>
    <row r="5" spans="1:9" x14ac:dyDescent="0.25">
      <c r="A5" s="36" t="s">
        <v>175</v>
      </c>
      <c r="B5" s="198"/>
      <c r="C5" s="37">
        <v>102.92367357999993</v>
      </c>
      <c r="D5" s="37">
        <v>88.594479359999966</v>
      </c>
      <c r="E5" s="37">
        <v>61.354612599999989</v>
      </c>
      <c r="F5" s="37">
        <v>164.27828617999992</v>
      </c>
      <c r="G5" s="37">
        <v>190.87525994000001</v>
      </c>
      <c r="H5" s="37">
        <v>102.3</v>
      </c>
      <c r="I5" s="37">
        <v>279.57287420987063</v>
      </c>
    </row>
    <row r="6" spans="1:9" x14ac:dyDescent="0.25">
      <c r="A6" s="36" t="s">
        <v>176</v>
      </c>
      <c r="B6" s="198"/>
      <c r="C6" s="37">
        <v>0</v>
      </c>
      <c r="D6" s="37">
        <v>-43.514840999999997</v>
      </c>
      <c r="E6" s="37">
        <v>-37</v>
      </c>
      <c r="F6" s="37">
        <v>-37</v>
      </c>
      <c r="G6" s="37">
        <v>-87.029680999999997</v>
      </c>
      <c r="H6" s="37">
        <v>-43.5</v>
      </c>
      <c r="I6" s="37">
        <v>-107.2</v>
      </c>
    </row>
    <row r="7" spans="1:9" x14ac:dyDescent="0.25">
      <c r="A7" s="36" t="s">
        <v>177</v>
      </c>
      <c r="B7" s="198">
        <v>8</v>
      </c>
      <c r="C7" s="37">
        <v>18.090435810000002</v>
      </c>
      <c r="D7" s="37">
        <v>12.787190279999999</v>
      </c>
      <c r="E7" s="37">
        <v>17.12348712</v>
      </c>
      <c r="F7" s="37">
        <v>35.213922930000003</v>
      </c>
      <c r="G7" s="37">
        <v>24.603714559999997</v>
      </c>
      <c r="H7" s="37">
        <v>11.8</v>
      </c>
      <c r="I7" s="37">
        <v>54.902900119999984</v>
      </c>
    </row>
    <row r="8" spans="1:9" x14ac:dyDescent="0.25">
      <c r="A8" s="36" t="s">
        <v>178</v>
      </c>
      <c r="B8" s="199">
        <v>2</v>
      </c>
      <c r="C8" s="37">
        <v>53.51848646987068</v>
      </c>
      <c r="D8" s="37">
        <v>47.759977370000001</v>
      </c>
      <c r="E8" s="37">
        <v>202.6</v>
      </c>
      <c r="F8" s="37">
        <v>256.11848646987067</v>
      </c>
      <c r="G8" s="37">
        <v>76.32727337</v>
      </c>
      <c r="H8" s="37">
        <v>28.6</v>
      </c>
      <c r="I8" s="37">
        <v>338.497749240129</v>
      </c>
    </row>
    <row r="9" spans="1:9" x14ac:dyDescent="0.25">
      <c r="A9" s="36" t="s">
        <v>179</v>
      </c>
      <c r="B9" s="198" t="s">
        <v>282</v>
      </c>
      <c r="C9" s="37">
        <v>364.53854826999827</v>
      </c>
      <c r="D9" s="37">
        <v>-235.20355041999937</v>
      </c>
      <c r="E9" s="37">
        <v>-528.1</v>
      </c>
      <c r="F9" s="37">
        <v>-163.56145173000172</v>
      </c>
      <c r="G9" s="37">
        <v>-322.38950660999762</v>
      </c>
      <c r="H9" s="37">
        <v>-87.2</v>
      </c>
      <c r="I9" s="37">
        <v>-989.93047346000003</v>
      </c>
    </row>
    <row r="10" spans="1:9" x14ac:dyDescent="0.25">
      <c r="A10" s="36" t="s">
        <v>180</v>
      </c>
      <c r="B10" s="198"/>
      <c r="C10" s="37">
        <v>-140.41651182851299</v>
      </c>
      <c r="D10" s="37">
        <v>-2.6858835959591798</v>
      </c>
      <c r="E10" s="37">
        <v>514.55499999999995</v>
      </c>
      <c r="F10" s="37">
        <v>374.13848817148698</v>
      </c>
      <c r="G10" s="37">
        <v>-83.220422681993995</v>
      </c>
      <c r="H10" s="37">
        <v>-83.1</v>
      </c>
      <c r="I10" s="247">
        <v>-18.351577765302004</v>
      </c>
    </row>
    <row r="11" spans="1:9" x14ac:dyDescent="0.25">
      <c r="A11" s="36" t="s">
        <v>181</v>
      </c>
      <c r="B11" s="199">
        <v>5</v>
      </c>
      <c r="C11" s="37">
        <v>394.24470579000001</v>
      </c>
      <c r="D11" s="37">
        <v>1150.4696314999983</v>
      </c>
      <c r="E11" s="37">
        <v>37.308168820000645</v>
      </c>
      <c r="F11" s="37">
        <v>431.55287461000069</v>
      </c>
      <c r="G11" s="37">
        <v>1066.2176670999988</v>
      </c>
      <c r="H11" s="37">
        <v>-84.3</v>
      </c>
      <c r="I11" s="37">
        <v>1153.8901135900001</v>
      </c>
    </row>
    <row r="12" spans="1:9" x14ac:dyDescent="0.25">
      <c r="A12" s="38" t="s">
        <v>182</v>
      </c>
      <c r="B12" s="198"/>
      <c r="C12" s="37">
        <v>203.35937127244566</v>
      </c>
      <c r="D12" s="37">
        <v>0</v>
      </c>
      <c r="E12" s="37">
        <v>-493.12899999999996</v>
      </c>
      <c r="F12" s="37">
        <v>-289.76962872755428</v>
      </c>
      <c r="G12" s="37">
        <v>0</v>
      </c>
      <c r="H12" s="37">
        <v>0</v>
      </c>
      <c r="I12" s="37">
        <v>-46.863124036575996</v>
      </c>
    </row>
    <row r="13" spans="1:9" x14ac:dyDescent="0.25">
      <c r="A13" s="36" t="s">
        <v>183</v>
      </c>
      <c r="B13" s="198">
        <v>5</v>
      </c>
      <c r="C13" s="37">
        <v>-492.64181275999999</v>
      </c>
      <c r="D13" s="37">
        <v>-696.87206539507304</v>
      </c>
      <c r="E13" s="37">
        <v>324.21810126999986</v>
      </c>
      <c r="F13" s="37">
        <v>-168.42371149000013</v>
      </c>
      <c r="G13" s="37">
        <v>-710.38904967507301</v>
      </c>
      <c r="H13" s="37">
        <v>-13.5</v>
      </c>
      <c r="I13" s="247">
        <v>-893.36555392000002</v>
      </c>
    </row>
    <row r="14" spans="1:9" x14ac:dyDescent="0.25">
      <c r="A14" s="36" t="s">
        <v>184</v>
      </c>
      <c r="B14" s="198"/>
      <c r="C14" s="37">
        <v>-9.8856772515529823E-2</v>
      </c>
      <c r="D14" s="37">
        <v>12.3405794507316</v>
      </c>
      <c r="E14" s="37">
        <v>11.8</v>
      </c>
      <c r="F14" s="37">
        <v>11.662202865608899</v>
      </c>
      <c r="G14" s="37">
        <v>28.728206540732302</v>
      </c>
      <c r="H14" s="37">
        <v>16.399999999999999</v>
      </c>
      <c r="I14" s="37">
        <v>31.647632890002797</v>
      </c>
    </row>
    <row r="15" spans="1:9" x14ac:dyDescent="0.25">
      <c r="A15" s="39" t="s">
        <v>185</v>
      </c>
      <c r="B15" s="40"/>
      <c r="C15" s="40">
        <v>503.51803983128605</v>
      </c>
      <c r="D15" s="40">
        <v>333.67551754969821</v>
      </c>
      <c r="E15" s="40">
        <v>110.73036981000045</v>
      </c>
      <c r="F15" s="40">
        <v>614.20946927941111</v>
      </c>
      <c r="G15" s="40">
        <v>183.72346154366647</v>
      </c>
      <c r="H15" s="40">
        <v>-152.6</v>
      </c>
      <c r="I15" s="40">
        <v>-197.19945913187564</v>
      </c>
    </row>
    <row r="16" spans="1:9" x14ac:dyDescent="0.25">
      <c r="A16" s="36"/>
      <c r="B16" s="37"/>
      <c r="C16" s="37"/>
      <c r="D16" s="37"/>
      <c r="E16" s="37"/>
      <c r="F16" s="37"/>
      <c r="G16" s="37"/>
      <c r="H16" s="37"/>
      <c r="I16" s="37"/>
    </row>
    <row r="17" spans="1:9" x14ac:dyDescent="0.25">
      <c r="A17" s="41" t="s">
        <v>186</v>
      </c>
      <c r="B17" s="17"/>
      <c r="C17" s="53"/>
      <c r="D17" s="248"/>
      <c r="E17" s="53"/>
      <c r="F17" s="53"/>
      <c r="G17" s="248"/>
      <c r="H17" s="53"/>
      <c r="I17" s="53"/>
    </row>
    <row r="18" spans="1:9" x14ac:dyDescent="0.25">
      <c r="A18" s="36" t="s">
        <v>187</v>
      </c>
      <c r="B18" s="198">
        <v>8</v>
      </c>
      <c r="C18" s="37">
        <v>-0.17131000000000002</v>
      </c>
      <c r="D18" s="37">
        <v>-0.16163328566072799</v>
      </c>
      <c r="E18" s="37">
        <v>-0.8</v>
      </c>
      <c r="F18" s="37">
        <v>-0.97131000000000012</v>
      </c>
      <c r="G18" s="37">
        <v>-0.44474428566072799</v>
      </c>
      <c r="H18" s="37">
        <v>-0.3</v>
      </c>
      <c r="I18" s="37">
        <v>-0.6</v>
      </c>
    </row>
    <row r="19" spans="1:9" x14ac:dyDescent="0.25">
      <c r="A19" s="36" t="s">
        <v>188</v>
      </c>
      <c r="B19" s="198">
        <v>8</v>
      </c>
      <c r="C19" s="37">
        <v>-23.802367</v>
      </c>
      <c r="D19" s="37">
        <v>-21.353997240000002</v>
      </c>
      <c r="E19" s="37">
        <v>-17.600000000000001</v>
      </c>
      <c r="F19" s="37">
        <v>-41.402366999999998</v>
      </c>
      <c r="G19" s="37">
        <v>-45.358890330000001</v>
      </c>
      <c r="H19" s="37">
        <v>-24</v>
      </c>
      <c r="I19" s="247">
        <v>-98.6</v>
      </c>
    </row>
    <row r="20" spans="1:9" x14ac:dyDescent="0.25">
      <c r="A20" s="39" t="s">
        <v>189</v>
      </c>
      <c r="B20" s="43"/>
      <c r="C20" s="43">
        <v>-23.973676999999999</v>
      </c>
      <c r="D20" s="43">
        <v>-21.515630525660729</v>
      </c>
      <c r="E20" s="43">
        <v>-18.400000000000002</v>
      </c>
      <c r="F20" s="43">
        <v>-42.373677000000001</v>
      </c>
      <c r="G20" s="43">
        <v>-45.803634615660727</v>
      </c>
      <c r="H20" s="43">
        <v>-24.3</v>
      </c>
      <c r="I20" s="249">
        <v>-99.199999999999989</v>
      </c>
    </row>
    <row r="21" spans="1:9" x14ac:dyDescent="0.25">
      <c r="A21" s="36"/>
      <c r="B21" s="37"/>
      <c r="C21" s="37"/>
      <c r="D21" s="37"/>
      <c r="E21" s="37"/>
      <c r="F21" s="37"/>
      <c r="G21" s="37"/>
      <c r="H21" s="37"/>
      <c r="I21" s="37"/>
    </row>
    <row r="22" spans="1:9" x14ac:dyDescent="0.25">
      <c r="A22" s="41" t="s">
        <v>190</v>
      </c>
      <c r="B22" s="166"/>
      <c r="C22" s="53"/>
      <c r="D22" s="53"/>
      <c r="E22" s="53"/>
      <c r="F22" s="53"/>
      <c r="G22" s="53"/>
      <c r="H22" s="250"/>
      <c r="I22" s="250"/>
    </row>
    <row r="23" spans="1:9" x14ac:dyDescent="0.25">
      <c r="A23" s="36" t="s">
        <v>191</v>
      </c>
      <c r="B23" s="198"/>
      <c r="C23" s="37">
        <v>2.2487699999999897</v>
      </c>
      <c r="D23" s="37">
        <v>0.15672899999992751</v>
      </c>
      <c r="E23" s="37">
        <v>0</v>
      </c>
      <c r="F23" s="37">
        <v>2.2487699999999897</v>
      </c>
      <c r="G23" s="37">
        <v>24.877576239999936</v>
      </c>
      <c r="H23" s="37">
        <v>24.7</v>
      </c>
      <c r="I23" s="37">
        <v>26.2</v>
      </c>
    </row>
    <row r="24" spans="1:9" x14ac:dyDescent="0.25">
      <c r="A24" t="s">
        <v>337</v>
      </c>
      <c r="B24" s="198"/>
      <c r="C24" s="37">
        <v>200</v>
      </c>
      <c r="D24" s="37">
        <v>0</v>
      </c>
      <c r="E24" s="37">
        <v>0</v>
      </c>
      <c r="F24" s="37">
        <v>200</v>
      </c>
      <c r="G24" s="37">
        <v>0</v>
      </c>
      <c r="H24" s="37">
        <v>0</v>
      </c>
      <c r="I24" s="37">
        <v>0</v>
      </c>
    </row>
    <row r="25" spans="1:9" x14ac:dyDescent="0.25">
      <c r="A25" s="36" t="s">
        <v>192</v>
      </c>
      <c r="B25" s="198"/>
      <c r="C25" s="37">
        <v>0</v>
      </c>
      <c r="D25" s="37">
        <v>-59.875000069999999</v>
      </c>
      <c r="E25" s="37">
        <v>0</v>
      </c>
      <c r="F25" s="37">
        <v>0</v>
      </c>
      <c r="G25" s="37">
        <v>-160.87500007</v>
      </c>
      <c r="H25" s="37">
        <v>-101</v>
      </c>
      <c r="I25" s="37">
        <v>-400</v>
      </c>
    </row>
    <row r="26" spans="1:9" x14ac:dyDescent="0.25">
      <c r="A26" s="36" t="s">
        <v>193</v>
      </c>
      <c r="B26" s="198"/>
      <c r="C26" s="37">
        <v>-1.007825</v>
      </c>
      <c r="D26" s="37">
        <v>-0.89936300000000002</v>
      </c>
      <c r="E26" s="37">
        <v>-1.007825</v>
      </c>
      <c r="F26" s="37">
        <v>-2.0156499999999999</v>
      </c>
      <c r="G26" s="37">
        <v>-1.865213</v>
      </c>
      <c r="H26" s="37">
        <v>-1</v>
      </c>
      <c r="I26" s="247">
        <v>-3.8</v>
      </c>
    </row>
    <row r="27" spans="1:9" x14ac:dyDescent="0.25">
      <c r="A27" s="39" t="s">
        <v>194</v>
      </c>
      <c r="B27" s="43"/>
      <c r="C27" s="43">
        <v>201.24094499999998</v>
      </c>
      <c r="D27" s="43">
        <v>-60.617634070000072</v>
      </c>
      <c r="E27" s="43">
        <v>-1.007825</v>
      </c>
      <c r="F27" s="43">
        <v>200.23311999999999</v>
      </c>
      <c r="G27" s="43">
        <v>-137.86263683000007</v>
      </c>
      <c r="H27" s="43">
        <v>-77.2</v>
      </c>
      <c r="I27" s="249">
        <v>-377.5</v>
      </c>
    </row>
    <row r="28" spans="1:9" x14ac:dyDescent="0.25">
      <c r="A28" s="36"/>
      <c r="B28" s="166"/>
      <c r="C28" s="250"/>
      <c r="D28" s="250"/>
      <c r="E28" s="250"/>
      <c r="F28" s="250"/>
      <c r="G28" s="250"/>
      <c r="H28" s="250"/>
      <c r="I28" s="250"/>
    </row>
    <row r="29" spans="1:9" x14ac:dyDescent="0.25">
      <c r="A29" s="36" t="s">
        <v>195</v>
      </c>
      <c r="B29" s="198"/>
      <c r="C29" s="37">
        <v>680.78530783128599</v>
      </c>
      <c r="D29" s="37">
        <v>251.54225295403739</v>
      </c>
      <c r="E29" s="37">
        <v>91.322544810000451</v>
      </c>
      <c r="F29" s="37">
        <v>772.06891227941105</v>
      </c>
      <c r="G29" s="37">
        <v>5.719009800569097E-2</v>
      </c>
      <c r="H29" s="37">
        <v>-254.10000000000002</v>
      </c>
      <c r="I29" s="37">
        <v>-674</v>
      </c>
    </row>
    <row r="30" spans="1:9" x14ac:dyDescent="0.25">
      <c r="A30" s="36" t="s">
        <v>196</v>
      </c>
      <c r="B30" s="198">
        <v>4</v>
      </c>
      <c r="C30" s="37">
        <v>666.05578586000297</v>
      </c>
      <c r="D30" s="37">
        <v>1059.8167745000032</v>
      </c>
      <c r="E30" s="37">
        <v>614.66766805000259</v>
      </c>
      <c r="F30" s="37">
        <v>614.70660841187805</v>
      </c>
      <c r="G30" s="37">
        <v>1232.3523296000001</v>
      </c>
      <c r="H30" s="37">
        <v>1232.4000000000001</v>
      </c>
      <c r="I30" s="37">
        <v>1232.4000000000001</v>
      </c>
    </row>
    <row r="31" spans="1:9" x14ac:dyDescent="0.25">
      <c r="A31" s="44" t="s">
        <v>197</v>
      </c>
      <c r="B31" s="198"/>
      <c r="C31" s="37">
        <v>-54.776081735759035</v>
      </c>
      <c r="D31" s="37">
        <v>2.1395526359591801</v>
      </c>
      <c r="E31" s="37">
        <v>-39.934426999999999</v>
      </c>
      <c r="F31" s="37">
        <v>-94.710508735759035</v>
      </c>
      <c r="G31" s="37">
        <v>81.08506091199402</v>
      </c>
      <c r="H31" s="37">
        <v>81.599999999999994</v>
      </c>
      <c r="I31" s="37">
        <v>56.306608411878003</v>
      </c>
    </row>
    <row r="32" spans="1:9" x14ac:dyDescent="0.25">
      <c r="A32" s="39" t="s">
        <v>198</v>
      </c>
      <c r="B32" s="200">
        <v>4</v>
      </c>
      <c r="C32" s="43">
        <v>1292.0650119555298</v>
      </c>
      <c r="D32" s="43">
        <v>1313.4985800899999</v>
      </c>
      <c r="E32" s="43">
        <v>666.05578586000297</v>
      </c>
      <c r="F32" s="43">
        <v>1292.0650119555301</v>
      </c>
      <c r="G32" s="43">
        <v>1313.49458061</v>
      </c>
      <c r="H32" s="43">
        <v>1059.8000000000002</v>
      </c>
      <c r="I32" s="43">
        <v>614.70660841187805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8119-6852-49CB-B92D-CD4FD60D901C}">
  <sheetPr>
    <tabColor theme="2"/>
  </sheetPr>
  <dimension ref="A1:N494"/>
  <sheetViews>
    <sheetView showGridLines="0" tabSelected="1" zoomScale="85" zoomScaleNormal="85" zoomScaleSheetLayoutView="70" workbookViewId="0">
      <selection activeCell="A17" sqref="A17"/>
    </sheetView>
  </sheetViews>
  <sheetFormatPr baseColWidth="10" defaultColWidth="9.140625" defaultRowHeight="12.75" x14ac:dyDescent="0.2"/>
  <cols>
    <col min="1" max="1" width="52.5703125" style="72" customWidth="1"/>
    <col min="2" max="2" width="14.7109375" style="72" bestFit="1" customWidth="1"/>
    <col min="3" max="4" width="12.5703125" style="72" bestFit="1" customWidth="1"/>
    <col min="5" max="5" width="12.5703125" style="72" customWidth="1"/>
    <col min="6" max="6" width="13.28515625" style="72" bestFit="1" customWidth="1"/>
    <col min="7" max="7" width="22.5703125" style="72" customWidth="1"/>
    <col min="8" max="16384" width="9.140625" style="72"/>
  </cols>
  <sheetData>
    <row r="1" spans="1:7" ht="18.75" x14ac:dyDescent="0.3">
      <c r="A1" s="71" t="s">
        <v>21</v>
      </c>
    </row>
    <row r="3" spans="1:7" ht="15" x14ac:dyDescent="0.25">
      <c r="A3" s="73" t="s">
        <v>22</v>
      </c>
      <c r="B3" s="73"/>
      <c r="C3" s="74"/>
      <c r="D3" s="74"/>
      <c r="E3" s="74"/>
      <c r="F3" s="74"/>
      <c r="G3" s="74"/>
    </row>
    <row r="4" spans="1:7" x14ac:dyDescent="0.2">
      <c r="B4" s="75"/>
      <c r="C4" s="76"/>
      <c r="D4" s="76"/>
      <c r="E4" s="76"/>
      <c r="F4" s="76"/>
    </row>
    <row r="5" spans="1:7" ht="30.75" customHeight="1" x14ac:dyDescent="0.2">
      <c r="A5" s="253" t="s">
        <v>283</v>
      </c>
      <c r="B5" s="253"/>
      <c r="C5" s="253"/>
      <c r="D5" s="253"/>
      <c r="E5" s="253"/>
      <c r="F5" s="253"/>
      <c r="G5" s="253"/>
    </row>
    <row r="6" spans="1:7" x14ac:dyDescent="0.2">
      <c r="A6" s="75"/>
      <c r="B6" s="75"/>
      <c r="C6" s="76"/>
      <c r="D6" s="76"/>
      <c r="E6" s="76"/>
      <c r="F6" s="76"/>
      <c r="G6" s="76"/>
    </row>
    <row r="7" spans="1:7" ht="15" x14ac:dyDescent="0.25">
      <c r="A7" s="73" t="s">
        <v>23</v>
      </c>
      <c r="B7" s="75"/>
      <c r="C7" s="76"/>
      <c r="D7" s="76"/>
      <c r="E7" s="76"/>
      <c r="F7" s="76"/>
      <c r="G7" s="76"/>
    </row>
    <row r="8" spans="1:7" ht="15" x14ac:dyDescent="0.25">
      <c r="A8" s="73"/>
      <c r="B8" s="75"/>
      <c r="C8" s="76"/>
      <c r="D8" s="76"/>
      <c r="E8" s="76"/>
      <c r="F8" s="76"/>
      <c r="G8" s="76"/>
    </row>
    <row r="9" spans="1:7" ht="409.5" customHeight="1" x14ac:dyDescent="0.2">
      <c r="A9" s="252" t="s">
        <v>348</v>
      </c>
      <c r="B9" s="252"/>
      <c r="C9" s="252"/>
      <c r="D9" s="252"/>
      <c r="E9" s="252"/>
      <c r="F9" s="76"/>
      <c r="G9" s="76"/>
    </row>
    <row r="10" spans="1:7" ht="53.25" customHeight="1" x14ac:dyDescent="0.2">
      <c r="A10" s="252"/>
      <c r="B10" s="252"/>
      <c r="C10" s="252"/>
      <c r="D10" s="252"/>
      <c r="E10" s="252"/>
      <c r="F10" s="76"/>
      <c r="G10" s="76"/>
    </row>
    <row r="11" spans="1:7" ht="12.75" customHeight="1" x14ac:dyDescent="0.2">
      <c r="B11" s="255" t="s">
        <v>341</v>
      </c>
      <c r="C11" s="255" t="s">
        <v>342</v>
      </c>
      <c r="D11" s="255" t="s">
        <v>343</v>
      </c>
    </row>
    <row r="12" spans="1:7" x14ac:dyDescent="0.2">
      <c r="A12" s="72" t="s">
        <v>345</v>
      </c>
      <c r="B12" s="105">
        <v>0.5845260478598413</v>
      </c>
      <c r="C12" s="105">
        <v>0.22670859152621425</v>
      </c>
      <c r="D12" s="105">
        <v>0.18804909127084829</v>
      </c>
      <c r="E12" s="105"/>
    </row>
    <row r="13" spans="1:7" x14ac:dyDescent="0.2">
      <c r="A13" s="72" t="s">
        <v>346</v>
      </c>
      <c r="B13" s="105">
        <v>0.23824079722239044</v>
      </c>
      <c r="C13" s="105">
        <v>0.43106134773526888</v>
      </c>
      <c r="D13" s="105">
        <v>0.3306760486312591</v>
      </c>
      <c r="E13" s="105"/>
    </row>
    <row r="14" spans="1:7" x14ac:dyDescent="0.2">
      <c r="A14" s="72" t="s">
        <v>347</v>
      </c>
      <c r="B14" s="105">
        <v>0.18976581807011522</v>
      </c>
      <c r="C14" s="105">
        <v>0.40651559534159343</v>
      </c>
      <c r="D14" s="105">
        <v>0.40449049936154147</v>
      </c>
      <c r="E14" s="105"/>
    </row>
    <row r="15" spans="1:7" ht="15" customHeight="1" x14ac:dyDescent="0.2">
      <c r="E15" s="256" t="s">
        <v>344</v>
      </c>
    </row>
    <row r="16" spans="1:7" x14ac:dyDescent="0.2">
      <c r="B16" s="255" t="s">
        <v>341</v>
      </c>
      <c r="C16" s="255" t="s">
        <v>342</v>
      </c>
      <c r="D16" s="255" t="s">
        <v>343</v>
      </c>
      <c r="E16" s="256"/>
    </row>
    <row r="17" spans="1:7" x14ac:dyDescent="0.2">
      <c r="A17" s="72" t="s">
        <v>351</v>
      </c>
      <c r="B17" s="254">
        <v>747.19967314494022</v>
      </c>
      <c r="C17" s="254">
        <v>831.47739727531825</v>
      </c>
      <c r="D17" s="254">
        <v>983.17730070999892</v>
      </c>
      <c r="E17" s="254">
        <v>810.14633948438791</v>
      </c>
    </row>
    <row r="18" spans="1:7" x14ac:dyDescent="0.2">
      <c r="A18" s="72" t="s">
        <v>350</v>
      </c>
      <c r="B18" s="254">
        <v>896.98977429238255</v>
      </c>
      <c r="C18" s="254">
        <v>982.24429075219859</v>
      </c>
      <c r="D18" s="254">
        <v>1135.7024203798676</v>
      </c>
      <c r="E18" s="254">
        <v>1012.6566954968372</v>
      </c>
    </row>
    <row r="19" spans="1:7" x14ac:dyDescent="0.2">
      <c r="A19" s="72" t="s">
        <v>349</v>
      </c>
      <c r="B19" s="254">
        <v>949.26497121110629</v>
      </c>
      <c r="C19" s="254">
        <v>1024.8077776735081</v>
      </c>
      <c r="D19" s="254">
        <v>1160.7848293058314</v>
      </c>
      <c r="E19" s="254">
        <v>1066.2648229360389</v>
      </c>
    </row>
    <row r="21" spans="1:7" ht="15" x14ac:dyDescent="0.25">
      <c r="A21" s="74" t="s">
        <v>24</v>
      </c>
      <c r="B21" s="73"/>
      <c r="C21" s="74"/>
      <c r="D21" s="74"/>
      <c r="E21" s="74"/>
      <c r="F21" s="74"/>
    </row>
    <row r="22" spans="1:7" ht="15" x14ac:dyDescent="0.2">
      <c r="A22" s="77" t="s">
        <v>25</v>
      </c>
      <c r="B22" s="78">
        <v>44012</v>
      </c>
      <c r="C22" s="78">
        <v>43830</v>
      </c>
      <c r="D22" s="78">
        <v>43646</v>
      </c>
      <c r="E22" s="79"/>
    </row>
    <row r="23" spans="1:7" x14ac:dyDescent="0.2">
      <c r="A23" s="81" t="s">
        <v>24</v>
      </c>
      <c r="B23" s="171">
        <v>9469.461962950003</v>
      </c>
      <c r="C23" s="171">
        <v>9305.9</v>
      </c>
      <c r="D23" s="171">
        <v>8638.3595443699996</v>
      </c>
      <c r="E23" s="82"/>
    </row>
    <row r="24" spans="1:7" x14ac:dyDescent="0.2">
      <c r="A24" s="83" t="s">
        <v>26</v>
      </c>
      <c r="B24" s="84">
        <v>9469.461962950003</v>
      </c>
      <c r="C24" s="84">
        <v>9305.9</v>
      </c>
      <c r="D24" s="84">
        <v>8638.3595443699996</v>
      </c>
      <c r="E24" s="85"/>
      <c r="G24" s="80" t="s">
        <v>27</v>
      </c>
    </row>
    <row r="25" spans="1:7" x14ac:dyDescent="0.2">
      <c r="A25" s="81" t="s">
        <v>256</v>
      </c>
      <c r="B25" s="86">
        <v>1066.2648311088267</v>
      </c>
      <c r="C25" s="86">
        <v>810.1</v>
      </c>
      <c r="D25" s="86">
        <v>547.97586361000003</v>
      </c>
      <c r="E25" s="86"/>
      <c r="G25" s="87"/>
    </row>
    <row r="26" spans="1:7" ht="13.5" thickBot="1" x14ac:dyDescent="0.25">
      <c r="A26" s="88" t="s">
        <v>29</v>
      </c>
      <c r="B26" s="89">
        <v>8403.1971318411761</v>
      </c>
      <c r="C26" s="89">
        <v>8495.7999999999993</v>
      </c>
      <c r="D26" s="89">
        <v>8090.3836807600001</v>
      </c>
      <c r="E26" s="85" t="s">
        <v>3</v>
      </c>
      <c r="G26" s="90"/>
    </row>
    <row r="27" spans="1:7" x14ac:dyDescent="0.2">
      <c r="A27" s="75"/>
      <c r="B27" s="91"/>
      <c r="C27" s="85"/>
      <c r="D27" s="85"/>
      <c r="E27" s="85"/>
    </row>
    <row r="28" spans="1:7" x14ac:dyDescent="0.2">
      <c r="A28" s="74"/>
      <c r="B28" s="74"/>
      <c r="C28" s="74"/>
      <c r="D28" s="74"/>
      <c r="E28" s="74"/>
      <c r="F28" s="74"/>
      <c r="G28" s="74"/>
    </row>
    <row r="29" spans="1:7" x14ac:dyDescent="0.2">
      <c r="A29" s="74" t="s">
        <v>290</v>
      </c>
      <c r="C29" s="74"/>
      <c r="D29" s="74"/>
      <c r="E29" s="74"/>
      <c r="F29" s="74"/>
    </row>
    <row r="30" spans="1:7" ht="15" x14ac:dyDescent="0.2">
      <c r="A30" s="92" t="s">
        <v>25</v>
      </c>
      <c r="B30" s="78">
        <v>44012</v>
      </c>
      <c r="C30" s="78">
        <v>43830</v>
      </c>
      <c r="D30" s="78">
        <v>43646</v>
      </c>
      <c r="E30" s="79"/>
    </row>
    <row r="31" spans="1:7" x14ac:dyDescent="0.2">
      <c r="A31" s="72" t="s">
        <v>257</v>
      </c>
      <c r="B31" s="82">
        <v>1850.4540394054643</v>
      </c>
      <c r="C31" s="82">
        <v>1284.8959558014301</v>
      </c>
      <c r="D31" s="82">
        <v>955.15890372372803</v>
      </c>
      <c r="E31" s="82"/>
    </row>
    <row r="32" spans="1:7" x14ac:dyDescent="0.2">
      <c r="A32" s="72" t="s">
        <v>258</v>
      </c>
      <c r="B32" s="82">
        <v>722.63655011954438</v>
      </c>
      <c r="C32" s="82">
        <v>493.63917617380599</v>
      </c>
      <c r="D32" s="82">
        <v>317.62470569981599</v>
      </c>
      <c r="E32" s="82"/>
    </row>
    <row r="33" spans="1:14" ht="13.5" thickBot="1" x14ac:dyDescent="0.25">
      <c r="A33" s="93" t="s">
        <v>30</v>
      </c>
      <c r="B33" s="94">
        <v>1127.8174892859199</v>
      </c>
      <c r="C33" s="94">
        <v>791.25677962762416</v>
      </c>
      <c r="D33" s="94">
        <v>637.53419802391204</v>
      </c>
      <c r="E33" s="95"/>
      <c r="F33" s="96"/>
    </row>
    <row r="34" spans="1:14" x14ac:dyDescent="0.2">
      <c r="B34" s="97"/>
      <c r="C34" s="82"/>
      <c r="D34" s="82"/>
      <c r="E34" s="82"/>
    </row>
    <row r="35" spans="1:14" ht="35.25" customHeight="1" x14ac:dyDescent="0.2">
      <c r="A35" s="253" t="s">
        <v>248</v>
      </c>
      <c r="B35" s="253"/>
      <c r="C35" s="253"/>
      <c r="D35" s="253"/>
      <c r="E35" s="253"/>
      <c r="F35" s="253"/>
      <c r="G35" s="253"/>
    </row>
    <row r="36" spans="1:14" x14ac:dyDescent="0.2">
      <c r="C36" s="97"/>
      <c r="D36" s="97"/>
      <c r="E36" s="97"/>
      <c r="F36" s="97"/>
      <c r="G36" s="98"/>
    </row>
    <row r="37" spans="1:14" x14ac:dyDescent="0.2">
      <c r="A37" s="114" t="s">
        <v>31</v>
      </c>
      <c r="B37" s="41"/>
      <c r="C37" s="215"/>
      <c r="D37" s="216"/>
      <c r="E37" s="91"/>
      <c r="F37" s="91"/>
    </row>
    <row r="38" spans="1:14" ht="15" x14ac:dyDescent="0.2">
      <c r="A38" s="217" t="s">
        <v>25</v>
      </c>
      <c r="B38" s="218">
        <v>44012</v>
      </c>
      <c r="C38" s="218">
        <v>43830</v>
      </c>
      <c r="D38" s="218">
        <v>43646</v>
      </c>
      <c r="E38" s="79"/>
      <c r="N38" s="72" t="s">
        <v>3</v>
      </c>
    </row>
    <row r="39" spans="1:14" ht="15" x14ac:dyDescent="0.2">
      <c r="A39" s="99" t="s">
        <v>284</v>
      </c>
      <c r="B39" s="100">
        <v>245.27558434891606</v>
      </c>
      <c r="C39" s="100">
        <v>269.29852302476706</v>
      </c>
      <c r="D39" s="100">
        <v>286.18205622870931</v>
      </c>
      <c r="E39" s="79"/>
    </row>
    <row r="40" spans="1:14" ht="15" x14ac:dyDescent="0.2">
      <c r="A40" s="99" t="s">
        <v>285</v>
      </c>
      <c r="B40" s="100">
        <v>359.19735788919797</v>
      </c>
      <c r="C40" s="100">
        <v>373.86705718846446</v>
      </c>
      <c r="D40" s="100">
        <v>413.39696708585711</v>
      </c>
      <c r="E40" s="79"/>
    </row>
    <row r="41" spans="1:14" ht="15" x14ac:dyDescent="0.2">
      <c r="A41" s="99" t="s">
        <v>32</v>
      </c>
      <c r="B41" s="100">
        <v>229.13469706902112</v>
      </c>
      <c r="C41" s="100">
        <v>250.92678112935849</v>
      </c>
      <c r="D41" s="100">
        <v>262.72333600794752</v>
      </c>
      <c r="E41" s="79"/>
    </row>
    <row r="42" spans="1:14" ht="15" x14ac:dyDescent="0.2">
      <c r="A42" s="99" t="s">
        <v>33</v>
      </c>
      <c r="B42" s="100">
        <v>248.66933828445414</v>
      </c>
      <c r="C42" s="100">
        <v>260.254475103294</v>
      </c>
      <c r="D42" s="100">
        <v>276.92745493998359</v>
      </c>
      <c r="E42" s="79"/>
    </row>
    <row r="43" spans="1:14" ht="15" x14ac:dyDescent="0.2">
      <c r="A43" s="99" t="s">
        <v>34</v>
      </c>
      <c r="B43" s="100">
        <v>602.81018573820052</v>
      </c>
      <c r="C43" s="100">
        <v>648.35802922068024</v>
      </c>
      <c r="D43" s="100">
        <v>720.81642531014154</v>
      </c>
      <c r="E43" s="79"/>
    </row>
    <row r="44" spans="1:14" ht="15" x14ac:dyDescent="0.2">
      <c r="A44" s="99" t="s">
        <v>35</v>
      </c>
      <c r="B44" s="100">
        <v>425.22874049348587</v>
      </c>
      <c r="C44" s="100">
        <v>461.45498940744062</v>
      </c>
      <c r="D44" s="100">
        <v>499.59244720839723</v>
      </c>
      <c r="E44" s="79"/>
    </row>
    <row r="45" spans="1:14" ht="15" x14ac:dyDescent="0.2">
      <c r="A45" s="99" t="s">
        <v>286</v>
      </c>
      <c r="B45" s="100">
        <v>262.50522994553592</v>
      </c>
      <c r="C45" s="100">
        <v>282.77552250504721</v>
      </c>
      <c r="D45" s="100">
        <v>293.04087404723771</v>
      </c>
      <c r="E45" s="79"/>
    </row>
    <row r="46" spans="1:14" ht="15" x14ac:dyDescent="0.2">
      <c r="A46" s="99" t="s">
        <v>36</v>
      </c>
      <c r="B46" s="100">
        <v>339.93237266323092</v>
      </c>
      <c r="C46" s="100">
        <v>372.57286869174999</v>
      </c>
      <c r="D46" s="100">
        <v>393.09834450893652</v>
      </c>
      <c r="E46" s="79"/>
      <c r="F46" s="72" t="s">
        <v>3</v>
      </c>
    </row>
    <row r="47" spans="1:14" ht="15" x14ac:dyDescent="0.2">
      <c r="A47" s="99" t="s">
        <v>287</v>
      </c>
      <c r="B47" s="100">
        <v>447.07336297232553</v>
      </c>
      <c r="C47" s="100">
        <v>460.92705553824328</v>
      </c>
      <c r="D47" s="100">
        <v>511.85037128327014</v>
      </c>
      <c r="E47" s="79"/>
    </row>
    <row r="48" spans="1:14" ht="15" x14ac:dyDescent="0.2">
      <c r="A48" s="99" t="s">
        <v>288</v>
      </c>
      <c r="B48" s="100">
        <v>530.76669760119455</v>
      </c>
      <c r="C48" s="100">
        <v>571.02378007051891</v>
      </c>
      <c r="D48" s="100">
        <v>614.66088293750306</v>
      </c>
      <c r="E48" s="79"/>
    </row>
    <row r="49" spans="1:8" ht="15" x14ac:dyDescent="0.2">
      <c r="A49" s="99" t="s">
        <v>289</v>
      </c>
      <c r="B49" s="100">
        <v>1202.6151644779727</v>
      </c>
      <c r="C49" s="100">
        <v>1241.7251631858403</v>
      </c>
      <c r="D49" s="100">
        <v>1197.7</v>
      </c>
      <c r="E49" s="79"/>
    </row>
    <row r="50" spans="1:8" ht="15" x14ac:dyDescent="0.2">
      <c r="A50" s="83" t="s">
        <v>37</v>
      </c>
      <c r="B50" s="101">
        <v>4893.2087314835353</v>
      </c>
      <c r="C50" s="101">
        <v>5193.1842450654049</v>
      </c>
      <c r="D50" s="101">
        <v>5469.9891595579838</v>
      </c>
      <c r="E50" s="79"/>
    </row>
    <row r="51" spans="1:8" ht="15" x14ac:dyDescent="0.2">
      <c r="A51" s="81" t="s">
        <v>38</v>
      </c>
      <c r="B51" s="219">
        <v>3062.8</v>
      </c>
      <c r="C51" s="219">
        <v>2752.2706198800001</v>
      </c>
      <c r="D51" s="219">
        <v>2255.4</v>
      </c>
      <c r="E51" s="79"/>
    </row>
    <row r="52" spans="1:8" ht="15" x14ac:dyDescent="0.2">
      <c r="A52" s="81" t="s">
        <v>39</v>
      </c>
      <c r="B52" s="219">
        <v>1513.5</v>
      </c>
      <c r="C52" s="219">
        <v>1360.4426072700001</v>
      </c>
      <c r="D52" s="219">
        <v>909</v>
      </c>
      <c r="E52" s="79"/>
    </row>
    <row r="53" spans="1:8" ht="15.75" thickBot="1" x14ac:dyDescent="0.25">
      <c r="A53" s="88" t="s">
        <v>40</v>
      </c>
      <c r="B53" s="220">
        <v>9469.5087314835364</v>
      </c>
      <c r="C53" s="220">
        <v>9305.8974722154053</v>
      </c>
      <c r="D53" s="220">
        <v>8634.3891595579844</v>
      </c>
      <c r="E53" s="79"/>
    </row>
    <row r="54" spans="1:8" ht="15" x14ac:dyDescent="0.2">
      <c r="A54" s="201"/>
      <c r="B54" s="214"/>
      <c r="C54" s="214"/>
      <c r="D54" s="214"/>
      <c r="E54" s="79"/>
    </row>
    <row r="55" spans="1:8" x14ac:dyDescent="0.2">
      <c r="A55" s="74" t="s">
        <v>61</v>
      </c>
      <c r="B55" s="221"/>
      <c r="C55" s="221"/>
      <c r="D55" s="221"/>
      <c r="E55" s="221"/>
    </row>
    <row r="56" spans="1:8" ht="15" x14ac:dyDescent="0.2">
      <c r="A56" s="92" t="s">
        <v>25</v>
      </c>
      <c r="B56" s="78"/>
      <c r="C56" s="78"/>
      <c r="D56" s="78"/>
      <c r="E56" s="78"/>
      <c r="F56" s="78"/>
      <c r="G56" s="78"/>
      <c r="H56" s="78"/>
    </row>
    <row r="57" spans="1:8" ht="15" x14ac:dyDescent="0.2">
      <c r="A57" s="117"/>
      <c r="B57" s="79"/>
      <c r="C57" s="79"/>
      <c r="D57" s="79"/>
      <c r="E57" s="79"/>
      <c r="F57" s="79"/>
      <c r="G57" s="79"/>
      <c r="H57" s="79"/>
    </row>
    <row r="58" spans="1:8" ht="15" customHeight="1" x14ac:dyDescent="0.25">
      <c r="A58"/>
      <c r="B58" s="203" t="s">
        <v>62</v>
      </c>
      <c r="C58" s="204"/>
      <c r="D58" s="205"/>
      <c r="E58" s="118" t="s">
        <v>63</v>
      </c>
      <c r="F58" s="173" t="s">
        <v>64</v>
      </c>
      <c r="G58" s="230" t="s">
        <v>291</v>
      </c>
      <c r="H58" s="119" t="s">
        <v>40</v>
      </c>
    </row>
    <row r="59" spans="1:8" ht="15" x14ac:dyDescent="0.2">
      <c r="A59" s="120" t="s">
        <v>292</v>
      </c>
      <c r="B59" s="119" t="s">
        <v>37</v>
      </c>
      <c r="C59" s="121" t="s">
        <v>38</v>
      </c>
      <c r="D59" s="119" t="s">
        <v>39</v>
      </c>
      <c r="E59" s="119"/>
      <c r="F59" s="173"/>
      <c r="G59" s="231"/>
      <c r="H59" s="119"/>
    </row>
    <row r="60" spans="1:8" x14ac:dyDescent="0.2">
      <c r="A60" s="122" t="s">
        <v>65</v>
      </c>
      <c r="B60" s="222">
        <v>132.75058770000001</v>
      </c>
      <c r="C60" s="222">
        <v>92.460752890000009</v>
      </c>
      <c r="D60" s="222">
        <v>39.52373987</v>
      </c>
      <c r="E60" s="223">
        <v>34.421598109999998</v>
      </c>
      <c r="F60" s="223">
        <v>18.207958360000003</v>
      </c>
      <c r="G60" s="223">
        <v>-0.22562139000005244</v>
      </c>
      <c r="H60" s="224">
        <v>317.13901553999995</v>
      </c>
    </row>
    <row r="61" spans="1:8" x14ac:dyDescent="0.2">
      <c r="A61" s="122" t="s">
        <v>66</v>
      </c>
      <c r="B61" s="222">
        <v>4.0751761200000001</v>
      </c>
      <c r="C61" s="222">
        <v>4.48204841</v>
      </c>
      <c r="D61" s="222">
        <v>0.98625690999999982</v>
      </c>
      <c r="E61" s="223">
        <v>7.483163020000001</v>
      </c>
      <c r="F61" s="223">
        <v>12.9250048</v>
      </c>
      <c r="G61" s="223">
        <v>6.735453509999993</v>
      </c>
      <c r="H61" s="224">
        <v>36.687102769999996</v>
      </c>
    </row>
    <row r="62" spans="1:8" ht="13.5" thickBot="1" x14ac:dyDescent="0.25">
      <c r="A62" s="124" t="s">
        <v>40</v>
      </c>
      <c r="B62" s="225">
        <v>136.82576382000002</v>
      </c>
      <c r="C62" s="225">
        <v>96.942801300000013</v>
      </c>
      <c r="D62" s="225">
        <v>40.509996780000002</v>
      </c>
      <c r="E62" s="225">
        <v>41.904761129999997</v>
      </c>
      <c r="F62" s="225">
        <v>31.132963160000003</v>
      </c>
      <c r="G62" s="225">
        <v>6.5098321199999409</v>
      </c>
      <c r="H62" s="226">
        <v>353.82611830999997</v>
      </c>
    </row>
    <row r="63" spans="1:8" x14ac:dyDescent="0.2">
      <c r="A63" s="116"/>
      <c r="B63" s="185"/>
      <c r="C63" s="185"/>
      <c r="D63" s="185"/>
      <c r="E63" s="185"/>
      <c r="F63" s="185"/>
      <c r="G63" s="185"/>
      <c r="H63" s="174"/>
    </row>
    <row r="64" spans="1:8" ht="15" customHeight="1" x14ac:dyDescent="0.25">
      <c r="A64" s="17"/>
      <c r="B64" s="206" t="s">
        <v>62</v>
      </c>
      <c r="C64" s="207"/>
      <c r="D64" s="208"/>
      <c r="E64" s="18" t="s">
        <v>63</v>
      </c>
      <c r="F64" s="175" t="s">
        <v>64</v>
      </c>
      <c r="G64" s="230" t="s">
        <v>291</v>
      </c>
      <c r="H64" s="19" t="s">
        <v>40</v>
      </c>
    </row>
    <row r="65" spans="1:8" ht="15" x14ac:dyDescent="0.2">
      <c r="A65" s="20" t="s">
        <v>293</v>
      </c>
      <c r="B65" s="19" t="s">
        <v>37</v>
      </c>
      <c r="C65" s="21" t="s">
        <v>38</v>
      </c>
      <c r="D65" s="19" t="s">
        <v>39</v>
      </c>
      <c r="E65" s="19"/>
      <c r="F65" s="175"/>
      <c r="G65" s="231"/>
      <c r="H65" s="19"/>
    </row>
    <row r="66" spans="1:8" x14ac:dyDescent="0.2">
      <c r="A66" s="38" t="s">
        <v>65</v>
      </c>
      <c r="B66" s="23">
        <v>159.02130745999997</v>
      </c>
      <c r="C66" s="24">
        <v>69.905563870000009</v>
      </c>
      <c r="D66" s="25">
        <v>28.069935490000002</v>
      </c>
      <c r="E66" s="26">
        <v>42.082810680000001</v>
      </c>
      <c r="F66" s="26">
        <v>12.115637230000001</v>
      </c>
      <c r="G66" s="26">
        <v>5.502085969999996</v>
      </c>
      <c r="H66" s="27">
        <v>316.69734069999998</v>
      </c>
    </row>
    <row r="67" spans="1:8" x14ac:dyDescent="0.2">
      <c r="A67" s="38" t="s">
        <v>66</v>
      </c>
      <c r="B67" s="227">
        <v>10.05375078</v>
      </c>
      <c r="C67" s="228">
        <v>7.2298874399999997</v>
      </c>
      <c r="D67" s="223">
        <v>2.3092198800000001</v>
      </c>
      <c r="E67" s="223">
        <v>10.59373941</v>
      </c>
      <c r="F67" s="223">
        <v>11.764975079999999</v>
      </c>
      <c r="G67" s="223">
        <v>0</v>
      </c>
      <c r="H67" s="27">
        <v>41.951572589999998</v>
      </c>
    </row>
    <row r="68" spans="1:8" ht="13.5" thickBot="1" x14ac:dyDescent="0.25">
      <c r="A68" s="22" t="s">
        <v>40</v>
      </c>
      <c r="B68" s="176">
        <v>169.07505823999998</v>
      </c>
      <c r="C68" s="176">
        <v>77.135451310000008</v>
      </c>
      <c r="D68" s="176">
        <v>30.379155370000003</v>
      </c>
      <c r="E68" s="176">
        <v>52.676550089999999</v>
      </c>
      <c r="F68" s="176">
        <v>23.88061231</v>
      </c>
      <c r="G68" s="176">
        <v>23.88061231</v>
      </c>
      <c r="H68" s="177">
        <v>358.64891329</v>
      </c>
    </row>
    <row r="69" spans="1:8" x14ac:dyDescent="0.2">
      <c r="A69" s="116"/>
      <c r="B69" s="185"/>
      <c r="C69" s="185"/>
      <c r="D69" s="185"/>
      <c r="E69" s="185"/>
      <c r="F69" s="185"/>
      <c r="G69" s="185"/>
      <c r="H69" s="174"/>
    </row>
    <row r="70" spans="1:8" ht="15" customHeight="1" x14ac:dyDescent="0.25">
      <c r="A70" s="17"/>
      <c r="B70" s="206" t="s">
        <v>62</v>
      </c>
      <c r="C70" s="207"/>
      <c r="D70" s="208"/>
      <c r="E70" s="18" t="s">
        <v>63</v>
      </c>
      <c r="F70" s="175" t="s">
        <v>64</v>
      </c>
      <c r="G70" s="230" t="s">
        <v>291</v>
      </c>
      <c r="H70" s="19" t="s">
        <v>40</v>
      </c>
    </row>
    <row r="71" spans="1:8" ht="15" x14ac:dyDescent="0.2">
      <c r="A71" s="20" t="s">
        <v>294</v>
      </c>
      <c r="B71" s="19" t="s">
        <v>37</v>
      </c>
      <c r="C71" s="21" t="s">
        <v>38</v>
      </c>
      <c r="D71" s="19" t="s">
        <v>39</v>
      </c>
      <c r="E71" s="19"/>
      <c r="F71" s="175"/>
      <c r="G71" s="231"/>
      <c r="H71" s="19"/>
    </row>
    <row r="72" spans="1:8" x14ac:dyDescent="0.2">
      <c r="A72" s="38" t="s">
        <v>65</v>
      </c>
      <c r="B72" s="23">
        <v>274.65058770000002</v>
      </c>
      <c r="C72" s="23">
        <v>182.06075289</v>
      </c>
      <c r="D72" s="23">
        <v>77.723739870000003</v>
      </c>
      <c r="E72" s="23">
        <v>70.321598109999996</v>
      </c>
      <c r="F72" s="23">
        <v>34.707958360000006</v>
      </c>
      <c r="G72" s="23">
        <v>4.0848112899999478</v>
      </c>
      <c r="H72" s="27">
        <v>643.54944821999993</v>
      </c>
    </row>
    <row r="73" spans="1:8" x14ac:dyDescent="0.2">
      <c r="A73" s="38" t="s">
        <v>66</v>
      </c>
      <c r="B73" s="23">
        <v>12.22517612</v>
      </c>
      <c r="C73" s="23">
        <v>11.822048410000001</v>
      </c>
      <c r="D73" s="23">
        <v>2.9862569099999998</v>
      </c>
      <c r="E73" s="23">
        <v>16.19316302</v>
      </c>
      <c r="F73" s="23">
        <v>27.1050048</v>
      </c>
      <c r="G73" s="23">
        <v>7.1670957899999905</v>
      </c>
      <c r="H73" s="27">
        <v>77.498745049999997</v>
      </c>
    </row>
    <row r="74" spans="1:8" ht="13.5" thickBot="1" x14ac:dyDescent="0.25">
      <c r="A74" s="22" t="s">
        <v>40</v>
      </c>
      <c r="B74" s="176">
        <v>286.87576382000003</v>
      </c>
      <c r="C74" s="176">
        <v>193.88280130000001</v>
      </c>
      <c r="D74" s="176">
        <v>80.709996779999997</v>
      </c>
      <c r="E74" s="176">
        <v>86.514761129999997</v>
      </c>
      <c r="F74" s="176">
        <v>61.81296316000001</v>
      </c>
      <c r="G74" s="176">
        <v>11.251907079999938</v>
      </c>
      <c r="H74" s="177">
        <v>721.04819326999996</v>
      </c>
    </row>
    <row r="75" spans="1:8" x14ac:dyDescent="0.2">
      <c r="A75" s="116"/>
      <c r="B75" s="185"/>
      <c r="C75" s="185"/>
      <c r="D75" s="185"/>
      <c r="E75" s="185"/>
      <c r="F75" s="185"/>
      <c r="G75" s="185"/>
      <c r="H75" s="174"/>
    </row>
    <row r="76" spans="1:8" ht="15" customHeight="1" x14ac:dyDescent="0.25">
      <c r="A76" s="17"/>
      <c r="B76" s="206" t="s">
        <v>62</v>
      </c>
      <c r="C76" s="207"/>
      <c r="D76" s="208"/>
      <c r="E76" s="18" t="s">
        <v>63</v>
      </c>
      <c r="F76" s="175" t="s">
        <v>64</v>
      </c>
      <c r="G76" s="230" t="s">
        <v>291</v>
      </c>
      <c r="H76" s="19" t="s">
        <v>40</v>
      </c>
    </row>
    <row r="77" spans="1:8" ht="15" x14ac:dyDescent="0.2">
      <c r="A77" s="20" t="s">
        <v>295</v>
      </c>
      <c r="B77" s="19" t="s">
        <v>37</v>
      </c>
      <c r="C77" s="21" t="s">
        <v>38</v>
      </c>
      <c r="D77" s="19" t="s">
        <v>39</v>
      </c>
      <c r="E77" s="19"/>
      <c r="F77" s="175"/>
      <c r="G77" s="231"/>
      <c r="H77" s="19"/>
    </row>
    <row r="78" spans="1:8" x14ac:dyDescent="0.2">
      <c r="A78" s="38" t="s">
        <v>65</v>
      </c>
      <c r="B78" s="23">
        <v>325.10711530000003</v>
      </c>
      <c r="C78" s="24">
        <v>131.78834205000001</v>
      </c>
      <c r="D78" s="25">
        <v>51.969966279999994</v>
      </c>
      <c r="E78" s="26">
        <v>85.016256829999989</v>
      </c>
      <c r="F78" s="27">
        <v>21.755141459999997</v>
      </c>
      <c r="G78" s="27">
        <v>11.213187800000014</v>
      </c>
      <c r="H78" s="27">
        <v>626.85000972</v>
      </c>
    </row>
    <row r="79" spans="1:8" x14ac:dyDescent="0.2">
      <c r="A79" s="38" t="s">
        <v>66</v>
      </c>
      <c r="B79" s="227">
        <v>21.22922196</v>
      </c>
      <c r="C79" s="228">
        <v>14.17928375</v>
      </c>
      <c r="D79" s="223">
        <v>4.4236148000000002</v>
      </c>
      <c r="E79" s="223">
        <v>20.900723360000001</v>
      </c>
      <c r="F79" s="224">
        <v>22.86233176</v>
      </c>
      <c r="G79" s="224">
        <v>3.0396901100000093</v>
      </c>
      <c r="H79" s="27">
        <v>86.634865740000009</v>
      </c>
    </row>
    <row r="80" spans="1:8" ht="13.5" thickBot="1" x14ac:dyDescent="0.25">
      <c r="A80" s="22" t="s">
        <v>40</v>
      </c>
      <c r="B80" s="176">
        <v>346.33633726000005</v>
      </c>
      <c r="C80" s="176">
        <v>145.96762580000001</v>
      </c>
      <c r="D80" s="176">
        <v>56.393581079999997</v>
      </c>
      <c r="E80" s="176">
        <v>105.91698018999999</v>
      </c>
      <c r="F80" s="177">
        <v>44.617473219999994</v>
      </c>
      <c r="G80" s="177">
        <v>44.617473219999994</v>
      </c>
      <c r="H80" s="177">
        <v>713.48487546000001</v>
      </c>
    </row>
    <row r="81" spans="1:8" x14ac:dyDescent="0.2">
      <c r="A81" s="116"/>
      <c r="B81" s="185"/>
      <c r="C81" s="185"/>
      <c r="D81" s="185"/>
      <c r="E81" s="185"/>
      <c r="F81" s="185"/>
      <c r="G81" s="185"/>
      <c r="H81" s="174"/>
    </row>
    <row r="82" spans="1:8" ht="15" customHeight="1" x14ac:dyDescent="0.25">
      <c r="A82"/>
      <c r="B82" s="203" t="s">
        <v>62</v>
      </c>
      <c r="C82" s="204"/>
      <c r="D82" s="205"/>
      <c r="E82" s="118" t="s">
        <v>63</v>
      </c>
      <c r="F82" s="173" t="s">
        <v>64</v>
      </c>
      <c r="G82" s="230" t="s">
        <v>291</v>
      </c>
      <c r="H82" s="119" t="s">
        <v>40</v>
      </c>
    </row>
    <row r="83" spans="1:8" ht="15" x14ac:dyDescent="0.2">
      <c r="A83" s="120" t="s">
        <v>231</v>
      </c>
      <c r="B83" s="119" t="s">
        <v>37</v>
      </c>
      <c r="C83" s="121" t="s">
        <v>38</v>
      </c>
      <c r="D83" s="119" t="s">
        <v>39</v>
      </c>
      <c r="E83" s="119"/>
      <c r="F83" s="173"/>
      <c r="G83" s="231"/>
      <c r="H83" s="119"/>
    </row>
    <row r="84" spans="1:8" x14ac:dyDescent="0.2">
      <c r="A84" s="122" t="s">
        <v>65</v>
      </c>
      <c r="B84" s="222">
        <v>625.35407451999993</v>
      </c>
      <c r="C84" s="228">
        <v>297.27543109000004</v>
      </c>
      <c r="D84" s="229">
        <v>122.15334114000001</v>
      </c>
      <c r="E84" s="223">
        <v>163.48574025999997</v>
      </c>
      <c r="F84" s="223">
        <v>52.433863989999999</v>
      </c>
      <c r="G84" s="223">
        <v>21.8</v>
      </c>
      <c r="H84" s="224">
        <v>1282.5024510000001</v>
      </c>
    </row>
    <row r="85" spans="1:8" x14ac:dyDescent="0.2">
      <c r="A85" s="122" t="s">
        <v>66</v>
      </c>
      <c r="B85" s="227">
        <v>44.236514370000002</v>
      </c>
      <c r="C85" s="228">
        <v>27.381633659999999</v>
      </c>
      <c r="D85" s="223">
        <v>5.6627804599999996</v>
      </c>
      <c r="E85" s="223">
        <v>40.95271486</v>
      </c>
      <c r="F85" s="223">
        <v>49.625528920000001</v>
      </c>
      <c r="G85" s="223">
        <v>4.5</v>
      </c>
      <c r="H85" s="224">
        <v>172.35917226999999</v>
      </c>
    </row>
    <row r="86" spans="1:8" ht="13.5" thickBot="1" x14ac:dyDescent="0.25">
      <c r="A86" s="124" t="s">
        <v>40</v>
      </c>
      <c r="B86" s="225">
        <v>669.59058888999994</v>
      </c>
      <c r="C86" s="225">
        <v>324.65706475000002</v>
      </c>
      <c r="D86" s="225">
        <v>127.8161216</v>
      </c>
      <c r="E86" s="225">
        <v>204.43845511999996</v>
      </c>
      <c r="F86" s="225">
        <v>102.05939291</v>
      </c>
      <c r="G86" s="225">
        <v>26.3</v>
      </c>
      <c r="H86" s="226">
        <v>1454.8616232700001</v>
      </c>
    </row>
    <row r="87" spans="1:8" x14ac:dyDescent="0.2">
      <c r="A87" s="116"/>
      <c r="B87" s="185"/>
      <c r="C87" s="185"/>
      <c r="D87" s="185"/>
      <c r="E87" s="185"/>
      <c r="F87" s="185"/>
      <c r="G87" s="185"/>
      <c r="H87" s="174"/>
    </row>
    <row r="88" spans="1:8" ht="15" customHeight="1" x14ac:dyDescent="0.25">
      <c r="A88" s="125"/>
      <c r="B88" s="203" t="s">
        <v>62</v>
      </c>
      <c r="C88" s="204"/>
      <c r="D88" s="205"/>
      <c r="E88" s="118" t="s">
        <v>63</v>
      </c>
      <c r="F88" s="173" t="s">
        <v>64</v>
      </c>
      <c r="G88" s="230" t="s">
        <v>291</v>
      </c>
      <c r="H88" s="119" t="s">
        <v>40</v>
      </c>
    </row>
    <row r="89" spans="1:8" ht="15" x14ac:dyDescent="0.2">
      <c r="A89" s="120" t="s">
        <v>296</v>
      </c>
      <c r="B89" s="119" t="s">
        <v>37</v>
      </c>
      <c r="C89" s="121" t="s">
        <v>38</v>
      </c>
      <c r="D89" s="119" t="s">
        <v>39</v>
      </c>
      <c r="E89" s="119"/>
      <c r="F89" s="173"/>
      <c r="G89" s="231"/>
      <c r="H89" s="119"/>
    </row>
    <row r="90" spans="1:8" x14ac:dyDescent="0.2">
      <c r="A90" s="122" t="s">
        <v>29</v>
      </c>
      <c r="B90" s="227">
        <v>3413.7366822027093</v>
      </c>
      <c r="C90" s="228">
        <v>2584.9236421599876</v>
      </c>
      <c r="D90" s="223">
        <v>1137.492235798296</v>
      </c>
      <c r="E90" s="126">
        <v>756.29147118933599</v>
      </c>
      <c r="F90" s="223">
        <v>510.75310866363134</v>
      </c>
      <c r="G90" s="223">
        <v>0</v>
      </c>
      <c r="H90" s="224">
        <v>8403.197140013961</v>
      </c>
    </row>
    <row r="91" spans="1:8" ht="13.5" thickBot="1" x14ac:dyDescent="0.25">
      <c r="A91" s="124" t="s">
        <v>40</v>
      </c>
      <c r="B91" s="225">
        <v>3413.7366822027093</v>
      </c>
      <c r="C91" s="225">
        <v>2584.9236421599876</v>
      </c>
      <c r="D91" s="225">
        <v>1137.492235798296</v>
      </c>
      <c r="E91" s="225">
        <v>756.29147118933599</v>
      </c>
      <c r="F91" s="225">
        <v>510.75310866363134</v>
      </c>
      <c r="G91" s="225">
        <v>0</v>
      </c>
      <c r="H91" s="226">
        <v>8403.197140013961</v>
      </c>
    </row>
    <row r="92" spans="1:8" x14ac:dyDescent="0.2">
      <c r="A92" s="116"/>
      <c r="B92" s="185"/>
      <c r="C92" s="185"/>
      <c r="D92" s="185"/>
      <c r="E92" s="185"/>
      <c r="F92" s="185"/>
      <c r="G92" s="185"/>
      <c r="H92" s="174"/>
    </row>
    <row r="93" spans="1:8" ht="15" customHeight="1" x14ac:dyDescent="0.25">
      <c r="A93" s="28"/>
      <c r="B93" s="206" t="s">
        <v>62</v>
      </c>
      <c r="C93" s="207"/>
      <c r="D93" s="208"/>
      <c r="E93" s="18" t="s">
        <v>63</v>
      </c>
      <c r="F93" s="175" t="s">
        <v>64</v>
      </c>
      <c r="G93" s="230" t="s">
        <v>291</v>
      </c>
      <c r="H93" s="19" t="s">
        <v>40</v>
      </c>
    </row>
    <row r="94" spans="1:8" ht="15" x14ac:dyDescent="0.2">
      <c r="A94" s="20" t="s">
        <v>232</v>
      </c>
      <c r="B94" s="19" t="s">
        <v>37</v>
      </c>
      <c r="C94" s="21" t="s">
        <v>38</v>
      </c>
      <c r="D94" s="19" t="s">
        <v>39</v>
      </c>
      <c r="E94" s="19"/>
      <c r="F94" s="175"/>
      <c r="G94" s="231"/>
      <c r="H94" s="19"/>
    </row>
    <row r="95" spans="1:8" x14ac:dyDescent="0.2">
      <c r="A95" s="38" t="s">
        <v>29</v>
      </c>
      <c r="B95" s="227">
        <v>3699.5</v>
      </c>
      <c r="C95" s="228">
        <v>2428.9</v>
      </c>
      <c r="D95" s="223">
        <v>1061.8</v>
      </c>
      <c r="E95" s="126">
        <v>800.5</v>
      </c>
      <c r="F95" s="26">
        <v>505</v>
      </c>
      <c r="G95" s="26">
        <v>0</v>
      </c>
      <c r="H95" s="27">
        <v>8495.7000000000007</v>
      </c>
    </row>
    <row r="96" spans="1:8" ht="13.5" thickBot="1" x14ac:dyDescent="0.25">
      <c r="A96" s="22" t="s">
        <v>40</v>
      </c>
      <c r="B96" s="176">
        <v>3699.5</v>
      </c>
      <c r="C96" s="176">
        <v>2428.9</v>
      </c>
      <c r="D96" s="176">
        <v>1061.8</v>
      </c>
      <c r="E96" s="176">
        <v>800.5</v>
      </c>
      <c r="F96" s="176">
        <v>505</v>
      </c>
      <c r="G96" s="176">
        <v>0</v>
      </c>
      <c r="H96" s="177">
        <v>8495.7000000000007</v>
      </c>
    </row>
    <row r="97" spans="1:8" x14ac:dyDescent="0.2">
      <c r="A97" s="116"/>
      <c r="B97" s="178"/>
      <c r="C97" s="179"/>
      <c r="D97" s="179"/>
      <c r="E97" s="178"/>
      <c r="F97" s="178"/>
      <c r="G97" s="178"/>
      <c r="H97" s="180"/>
    </row>
    <row r="98" spans="1:8" ht="15" customHeight="1" x14ac:dyDescent="0.25">
      <c r="A98" s="28"/>
      <c r="B98" s="206" t="s">
        <v>62</v>
      </c>
      <c r="C98" s="207"/>
      <c r="D98" s="208"/>
      <c r="E98" s="18" t="s">
        <v>63</v>
      </c>
      <c r="F98" s="175" t="s">
        <v>64</v>
      </c>
      <c r="G98" s="230" t="s">
        <v>291</v>
      </c>
      <c r="H98" s="19" t="s">
        <v>40</v>
      </c>
    </row>
    <row r="99" spans="1:8" ht="15" x14ac:dyDescent="0.2">
      <c r="A99" s="20" t="s">
        <v>297</v>
      </c>
      <c r="B99" s="19" t="s">
        <v>37</v>
      </c>
      <c r="C99" s="21" t="s">
        <v>38</v>
      </c>
      <c r="D99" s="19" t="s">
        <v>39</v>
      </c>
      <c r="E99" s="19"/>
      <c r="F99" s="175"/>
      <c r="G99" s="231"/>
      <c r="H99" s="19"/>
    </row>
    <row r="100" spans="1:8" x14ac:dyDescent="0.2">
      <c r="A100" s="38" t="s">
        <v>29</v>
      </c>
      <c r="B100" s="227">
        <v>4098.2158938771399</v>
      </c>
      <c r="C100" s="228">
        <v>2072.3318103608799</v>
      </c>
      <c r="D100" s="223">
        <v>754.82805550444095</v>
      </c>
      <c r="E100" s="126">
        <v>792.607562376386</v>
      </c>
      <c r="F100" s="26">
        <v>372.39731922978098</v>
      </c>
      <c r="G100" s="26">
        <v>0</v>
      </c>
      <c r="H100" s="27">
        <v>8090.3806413486282</v>
      </c>
    </row>
    <row r="101" spans="1:8" ht="13.5" thickBot="1" x14ac:dyDescent="0.25">
      <c r="A101" s="22" t="s">
        <v>40</v>
      </c>
      <c r="B101" s="176">
        <v>4098.2158938771399</v>
      </c>
      <c r="C101" s="176">
        <v>2072.3318103608799</v>
      </c>
      <c r="D101" s="176">
        <v>754.82805550444095</v>
      </c>
      <c r="E101" s="176">
        <v>792.607562376386</v>
      </c>
      <c r="F101" s="176">
        <v>372.39731922978098</v>
      </c>
      <c r="G101" s="176">
        <v>0</v>
      </c>
      <c r="H101" s="177">
        <v>8090.3806413486282</v>
      </c>
    </row>
    <row r="102" spans="1:8" x14ac:dyDescent="0.2">
      <c r="A102" s="116"/>
      <c r="B102" s="185"/>
      <c r="C102" s="185"/>
      <c r="D102" s="185"/>
      <c r="E102" s="185"/>
      <c r="F102" s="185"/>
      <c r="G102" s="185"/>
      <c r="H102" s="174"/>
    </row>
    <row r="103" spans="1:8" ht="15" customHeight="1" x14ac:dyDescent="0.25">
      <c r="A103" s="125"/>
      <c r="B103" s="203" t="s">
        <v>62</v>
      </c>
      <c r="C103" s="204"/>
      <c r="D103" s="205"/>
      <c r="E103" s="118" t="s">
        <v>63</v>
      </c>
      <c r="F103" s="173" t="s">
        <v>64</v>
      </c>
      <c r="G103" s="230" t="s">
        <v>291</v>
      </c>
      <c r="H103" s="119" t="s">
        <v>40</v>
      </c>
    </row>
    <row r="104" spans="1:8" ht="15" x14ac:dyDescent="0.2">
      <c r="A104" s="120" t="s">
        <v>233</v>
      </c>
      <c r="B104" s="119" t="s">
        <v>37</v>
      </c>
      <c r="C104" s="121" t="s">
        <v>38</v>
      </c>
      <c r="D104" s="119" t="s">
        <v>39</v>
      </c>
      <c r="E104" s="119"/>
      <c r="F104" s="173"/>
      <c r="G104" s="231"/>
      <c r="H104" s="119"/>
    </row>
    <row r="105" spans="1:8" x14ac:dyDescent="0.2">
      <c r="A105" s="122" t="s">
        <v>28</v>
      </c>
      <c r="B105" s="227">
        <v>286.27719654879502</v>
      </c>
      <c r="C105" s="228">
        <v>319.07865580889597</v>
      </c>
      <c r="D105" s="223">
        <v>115.431447412886</v>
      </c>
      <c r="E105" s="126">
        <v>57.072118385616101</v>
      </c>
      <c r="F105" s="223">
        <v>32.286921323936198</v>
      </c>
      <c r="G105" s="223">
        <v>0</v>
      </c>
      <c r="H105" s="224">
        <v>810.14633948012931</v>
      </c>
    </row>
    <row r="106" spans="1:8" ht="13.5" thickBot="1" x14ac:dyDescent="0.25">
      <c r="A106" s="124" t="s">
        <v>40</v>
      </c>
      <c r="B106" s="225">
        <v>286.27719654879502</v>
      </c>
      <c r="C106" s="225">
        <v>319.07865580889597</v>
      </c>
      <c r="D106" s="225">
        <v>115.431447412886</v>
      </c>
      <c r="E106" s="225">
        <v>57.072118385616101</v>
      </c>
      <c r="F106" s="225">
        <v>32.286921323936198</v>
      </c>
      <c r="G106" s="225">
        <v>0</v>
      </c>
      <c r="H106" s="226">
        <v>810.14633948012931</v>
      </c>
    </row>
    <row r="107" spans="1:8" x14ac:dyDescent="0.2">
      <c r="A107" s="75"/>
      <c r="B107" s="221"/>
      <c r="C107" s="221"/>
      <c r="D107" s="221"/>
      <c r="H107" s="181"/>
    </row>
    <row r="108" spans="1:8" ht="15" customHeight="1" x14ac:dyDescent="0.25">
      <c r="A108" s="28"/>
      <c r="B108" s="206" t="s">
        <v>62</v>
      </c>
      <c r="C108" s="207"/>
      <c r="D108" s="208"/>
      <c r="E108" s="18" t="s">
        <v>63</v>
      </c>
      <c r="F108" s="175" t="s">
        <v>64</v>
      </c>
      <c r="G108" s="230" t="s">
        <v>291</v>
      </c>
      <c r="H108" s="19" t="s">
        <v>40</v>
      </c>
    </row>
    <row r="109" spans="1:8" ht="15" x14ac:dyDescent="0.2">
      <c r="A109" s="20" t="s">
        <v>298</v>
      </c>
      <c r="B109" s="19" t="s">
        <v>37</v>
      </c>
      <c r="C109" s="21" t="s">
        <v>38</v>
      </c>
      <c r="D109" s="19" t="s">
        <v>39</v>
      </c>
      <c r="E109" s="19"/>
      <c r="F109" s="175"/>
      <c r="G109" s="231"/>
      <c r="H109" s="19"/>
    </row>
    <row r="110" spans="1:8" x14ac:dyDescent="0.2">
      <c r="A110" s="38" t="s">
        <v>28</v>
      </c>
      <c r="B110" s="227">
        <v>326.81981538729042</v>
      </c>
      <c r="C110" s="228">
        <v>470.24211639001214</v>
      </c>
      <c r="D110" s="223">
        <v>157.05076684170399</v>
      </c>
      <c r="E110" s="126">
        <v>72.474127130663874</v>
      </c>
      <c r="F110" s="26">
        <v>39.677997186368657</v>
      </c>
      <c r="G110" s="26">
        <v>0</v>
      </c>
      <c r="H110" s="27">
        <v>1066.2648229360391</v>
      </c>
    </row>
    <row r="111" spans="1:8" ht="13.5" thickBot="1" x14ac:dyDescent="0.25">
      <c r="A111" s="22" t="s">
        <v>40</v>
      </c>
      <c r="B111" s="176">
        <v>326.81981538729042</v>
      </c>
      <c r="C111" s="176">
        <v>470.24211639001214</v>
      </c>
      <c r="D111" s="176">
        <v>157.05076684170399</v>
      </c>
      <c r="E111" s="176">
        <v>72.474127130663874</v>
      </c>
      <c r="F111" s="176">
        <v>39.677997186368657</v>
      </c>
      <c r="G111" s="176">
        <v>0</v>
      </c>
      <c r="H111" s="177">
        <v>1066.2648229360391</v>
      </c>
    </row>
    <row r="112" spans="1:8" ht="12.75" customHeight="1" x14ac:dyDescent="0.2">
      <c r="A112" s="116"/>
      <c r="B112" s="178"/>
      <c r="C112" s="179"/>
      <c r="D112" s="179"/>
      <c r="E112" s="178"/>
      <c r="F112" s="178"/>
      <c r="G112" s="230" t="s">
        <v>291</v>
      </c>
      <c r="H112" s="180"/>
    </row>
    <row r="113" spans="1:8" ht="15" customHeight="1" x14ac:dyDescent="0.25">
      <c r="A113" s="28"/>
      <c r="B113" s="206" t="s">
        <v>62</v>
      </c>
      <c r="C113" s="207"/>
      <c r="D113" s="208"/>
      <c r="E113" s="18" t="s">
        <v>63</v>
      </c>
      <c r="F113" s="175" t="s">
        <v>64</v>
      </c>
      <c r="G113" s="231"/>
      <c r="H113" s="19" t="s">
        <v>40</v>
      </c>
    </row>
    <row r="114" spans="1:8" ht="15" x14ac:dyDescent="0.2">
      <c r="A114" s="20" t="s">
        <v>299</v>
      </c>
      <c r="B114" s="19" t="s">
        <v>37</v>
      </c>
      <c r="C114" s="21" t="s">
        <v>38</v>
      </c>
      <c r="D114" s="19" t="s">
        <v>39</v>
      </c>
      <c r="E114" s="19"/>
      <c r="F114" s="175"/>
      <c r="G114" s="175"/>
      <c r="H114" s="19"/>
    </row>
    <row r="115" spans="1:8" x14ac:dyDescent="0.2">
      <c r="A115" s="38" t="s">
        <v>28</v>
      </c>
      <c r="B115" s="227">
        <v>225.576181182857</v>
      </c>
      <c r="C115" s="228">
        <v>182.60946146911701</v>
      </c>
      <c r="D115" s="223">
        <v>60.560486215558797</v>
      </c>
      <c r="E115" s="126">
        <v>53.321680233614401</v>
      </c>
      <c r="F115" s="26">
        <v>25.9080549202186</v>
      </c>
      <c r="G115" s="26">
        <v>0</v>
      </c>
      <c r="H115" s="27">
        <v>547.97586402136574</v>
      </c>
    </row>
    <row r="116" spans="1:8" ht="13.5" thickBot="1" x14ac:dyDescent="0.25">
      <c r="A116" s="22" t="s">
        <v>40</v>
      </c>
      <c r="B116" s="176">
        <v>225.576181182857</v>
      </c>
      <c r="C116" s="176">
        <v>182.60946146911701</v>
      </c>
      <c r="D116" s="176">
        <v>60.560486215558797</v>
      </c>
      <c r="E116" s="176">
        <v>53.321680233614401</v>
      </c>
      <c r="F116" s="176">
        <v>25.9080549202186</v>
      </c>
      <c r="G116" s="176">
        <v>0</v>
      </c>
      <c r="H116" s="177">
        <v>547.97586402136574</v>
      </c>
    </row>
    <row r="117" spans="1:8" x14ac:dyDescent="0.2">
      <c r="A117" s="74"/>
      <c r="B117" s="75"/>
      <c r="C117" s="91"/>
      <c r="D117" s="91"/>
      <c r="E117" s="91"/>
      <c r="F117" s="91"/>
    </row>
    <row r="118" spans="1:8" x14ac:dyDescent="0.2">
      <c r="A118" s="74"/>
      <c r="B118" s="75"/>
      <c r="C118" s="91"/>
      <c r="D118" s="91"/>
      <c r="E118" s="91"/>
      <c r="F118" s="91"/>
    </row>
    <row r="119" spans="1:8" x14ac:dyDescent="0.2">
      <c r="A119" s="165" t="s">
        <v>44</v>
      </c>
      <c r="B119" s="106"/>
      <c r="C119" s="106"/>
      <c r="D119" s="106"/>
      <c r="E119" s="106"/>
      <c r="F119" s="91"/>
    </row>
    <row r="120" spans="1:8" ht="15" x14ac:dyDescent="0.2">
      <c r="A120" s="92" t="s">
        <v>25</v>
      </c>
      <c r="B120" s="78" t="s">
        <v>41</v>
      </c>
      <c r="C120" s="78" t="s">
        <v>42</v>
      </c>
      <c r="D120" s="78" t="s">
        <v>43</v>
      </c>
      <c r="E120" s="78" t="s">
        <v>40</v>
      </c>
      <c r="F120" s="91"/>
    </row>
    <row r="121" spans="1:8" ht="13.5" thickBot="1" x14ac:dyDescent="0.25">
      <c r="A121" s="88" t="s">
        <v>300</v>
      </c>
      <c r="B121" s="16">
        <v>6840.7997514450872</v>
      </c>
      <c r="C121" s="16">
        <v>1180.2048039734852</v>
      </c>
      <c r="D121" s="16">
        <v>1284.8959558014285</v>
      </c>
      <c r="E121" s="16">
        <v>9305.9005116300013</v>
      </c>
      <c r="F121" s="91"/>
    </row>
    <row r="122" spans="1:8" x14ac:dyDescent="0.2">
      <c r="A122" s="72" t="s">
        <v>301</v>
      </c>
      <c r="B122" s="232"/>
      <c r="C122" s="232"/>
      <c r="D122" s="232"/>
      <c r="E122" s="232"/>
      <c r="F122" s="91"/>
    </row>
    <row r="123" spans="1:8" x14ac:dyDescent="0.2">
      <c r="A123" s="110" t="s">
        <v>45</v>
      </c>
      <c r="B123" s="232">
        <v>-841.82873282107789</v>
      </c>
      <c r="C123" s="232">
        <v>841.82873282107789</v>
      </c>
      <c r="D123" s="232">
        <v>0</v>
      </c>
      <c r="E123" s="232">
        <v>0</v>
      </c>
      <c r="F123" s="91"/>
    </row>
    <row r="124" spans="1:8" x14ac:dyDescent="0.2">
      <c r="A124" s="110" t="s">
        <v>46</v>
      </c>
      <c r="B124" s="232">
        <v>-324.36002302425504</v>
      </c>
      <c r="C124" s="232">
        <v>0</v>
      </c>
      <c r="D124" s="232">
        <v>324.36002302425504</v>
      </c>
      <c r="E124" s="232">
        <v>0</v>
      </c>
      <c r="F124" s="91"/>
    </row>
    <row r="125" spans="1:8" x14ac:dyDescent="0.2">
      <c r="A125" s="110" t="s">
        <v>47</v>
      </c>
      <c r="B125" s="232">
        <v>0</v>
      </c>
      <c r="C125" s="232">
        <v>-517.37154148919706</v>
      </c>
      <c r="D125" s="232">
        <v>517.37154148919706</v>
      </c>
      <c r="E125" s="232">
        <v>0</v>
      </c>
      <c r="F125" s="91"/>
    </row>
    <row r="126" spans="1:8" x14ac:dyDescent="0.2">
      <c r="A126" s="110" t="s">
        <v>48</v>
      </c>
      <c r="B126" s="232">
        <v>0</v>
      </c>
      <c r="C126" s="232">
        <v>6.2588923406042394</v>
      </c>
      <c r="D126" s="232">
        <v>-6.2588923406042394</v>
      </c>
      <c r="E126" s="232">
        <v>0</v>
      </c>
      <c r="F126" s="91"/>
    </row>
    <row r="127" spans="1:8" x14ac:dyDescent="0.2">
      <c r="A127" s="202" t="s">
        <v>49</v>
      </c>
      <c r="B127" s="232">
        <v>499.93205330403896</v>
      </c>
      <c r="C127" s="232">
        <v>-499.93205330403896</v>
      </c>
      <c r="D127" s="232">
        <v>0</v>
      </c>
      <c r="E127" s="232">
        <v>0</v>
      </c>
      <c r="F127" s="91"/>
    </row>
    <row r="128" spans="1:8" x14ac:dyDescent="0.2">
      <c r="A128" s="72" t="s">
        <v>50</v>
      </c>
      <c r="B128" s="232">
        <v>5.7752633068919996</v>
      </c>
      <c r="C128" s="232">
        <v>0</v>
      </c>
      <c r="D128" s="232">
        <v>-5.7752633068919996</v>
      </c>
      <c r="E128" s="232">
        <v>0</v>
      </c>
      <c r="F128" s="91"/>
    </row>
    <row r="129" spans="1:6" x14ac:dyDescent="0.2">
      <c r="A129" s="72" t="s">
        <v>51</v>
      </c>
      <c r="B129" s="232">
        <v>1565.4311160004477</v>
      </c>
      <c r="C129" s="232">
        <v>126.62341963016445</v>
      </c>
      <c r="D129" s="232">
        <v>86.52560352632166</v>
      </c>
      <c r="E129" s="232">
        <v>1778.5801391569341</v>
      </c>
      <c r="F129" s="91"/>
    </row>
    <row r="130" spans="1:6" x14ac:dyDescent="0.2">
      <c r="A130" s="72" t="s">
        <v>52</v>
      </c>
      <c r="B130" s="232">
        <v>-1148.731235884281</v>
      </c>
      <c r="C130" s="232">
        <v>-115.62252316441101</v>
      </c>
      <c r="D130" s="232">
        <v>-350.66492878824135</v>
      </c>
      <c r="E130" s="232">
        <v>-1615.0186878369332</v>
      </c>
      <c r="F130" s="91"/>
    </row>
    <row r="131" spans="1:6" ht="13.5" thickBot="1" x14ac:dyDescent="0.25">
      <c r="A131" s="88" t="s">
        <v>302</v>
      </c>
      <c r="B131" s="16">
        <v>6597.0181923268519</v>
      </c>
      <c r="C131" s="16">
        <v>1021.9897308076847</v>
      </c>
      <c r="D131" s="16">
        <v>1850.4540394054643</v>
      </c>
      <c r="E131" s="16">
        <v>9469.461962950003</v>
      </c>
      <c r="F131" s="91"/>
    </row>
    <row r="132" spans="1:6" x14ac:dyDescent="0.2">
      <c r="A132" s="74"/>
      <c r="B132" s="75"/>
      <c r="C132" s="91"/>
      <c r="D132" s="91"/>
      <c r="E132" s="91"/>
      <c r="F132" s="91"/>
    </row>
    <row r="133" spans="1:6" x14ac:dyDescent="0.2">
      <c r="A133" s="165" t="s">
        <v>44</v>
      </c>
      <c r="B133" s="106"/>
      <c r="C133" s="106"/>
      <c r="D133" s="106"/>
      <c r="E133" s="106"/>
      <c r="F133" s="91"/>
    </row>
    <row r="134" spans="1:6" ht="15" x14ac:dyDescent="0.2">
      <c r="A134" s="92" t="s">
        <v>25</v>
      </c>
      <c r="B134" s="78" t="s">
        <v>41</v>
      </c>
      <c r="C134" s="78" t="s">
        <v>42</v>
      </c>
      <c r="D134" s="78" t="s">
        <v>43</v>
      </c>
      <c r="E134" s="78" t="s">
        <v>40</v>
      </c>
      <c r="F134" s="91"/>
    </row>
    <row r="135" spans="1:6" x14ac:dyDescent="0.2">
      <c r="B135" s="105"/>
      <c r="C135" s="105"/>
      <c r="D135" s="105"/>
      <c r="F135" s="91"/>
    </row>
    <row r="136" spans="1:6" x14ac:dyDescent="0.2">
      <c r="A136" s="107" t="s">
        <v>53</v>
      </c>
      <c r="B136" s="107">
        <v>6313.2197174561879</v>
      </c>
      <c r="C136" s="107">
        <v>1158.1825998070262</v>
      </c>
      <c r="D136" s="107">
        <v>844.5677204967858</v>
      </c>
      <c r="E136" s="107">
        <v>8315.9700381700004</v>
      </c>
      <c r="F136" s="91"/>
    </row>
    <row r="137" spans="1:6" x14ac:dyDescent="0.2">
      <c r="A137" s="72" t="s">
        <v>305</v>
      </c>
      <c r="B137" s="233"/>
      <c r="C137" s="233"/>
      <c r="D137" s="233"/>
      <c r="E137" s="233"/>
      <c r="F137" s="91"/>
    </row>
    <row r="138" spans="1:6" x14ac:dyDescent="0.2">
      <c r="A138" s="110" t="s">
        <v>45</v>
      </c>
      <c r="B138" s="108">
        <v>-832.14631399239943</v>
      </c>
      <c r="C138" s="108">
        <v>832.14631399239943</v>
      </c>
      <c r="D138" s="108">
        <v>0</v>
      </c>
      <c r="E138" s="109">
        <v>0</v>
      </c>
      <c r="F138" s="91"/>
    </row>
    <row r="139" spans="1:6" x14ac:dyDescent="0.2">
      <c r="A139" s="110" t="s">
        <v>46</v>
      </c>
      <c r="B139" s="108">
        <v>-98.849678034285105</v>
      </c>
      <c r="C139" s="108">
        <v>0</v>
      </c>
      <c r="D139" s="108">
        <v>98.849678034285105</v>
      </c>
      <c r="E139" s="109">
        <v>0</v>
      </c>
      <c r="F139" s="91"/>
    </row>
    <row r="140" spans="1:6" x14ac:dyDescent="0.2">
      <c r="A140" s="110" t="s">
        <v>47</v>
      </c>
      <c r="B140" s="108">
        <v>0</v>
      </c>
      <c r="C140" s="108">
        <v>-322.22128912142205</v>
      </c>
      <c r="D140" s="108">
        <v>322.22128912142205</v>
      </c>
      <c r="E140" s="109">
        <v>0</v>
      </c>
      <c r="F140" s="91"/>
    </row>
    <row r="141" spans="1:6" x14ac:dyDescent="0.2">
      <c r="A141" s="110" t="s">
        <v>48</v>
      </c>
      <c r="B141" s="108">
        <v>0</v>
      </c>
      <c r="C141" s="108">
        <v>1.270491036276</v>
      </c>
      <c r="D141" s="108">
        <v>-1.270491036276</v>
      </c>
      <c r="E141" s="109">
        <v>0</v>
      </c>
      <c r="F141" s="91"/>
    </row>
    <row r="142" spans="1:6" x14ac:dyDescent="0.2">
      <c r="A142" s="202" t="s">
        <v>49</v>
      </c>
      <c r="B142" s="108">
        <v>470.00457295062904</v>
      </c>
      <c r="C142" s="108">
        <v>-470.00457295062904</v>
      </c>
      <c r="D142" s="108">
        <v>0</v>
      </c>
      <c r="E142" s="109">
        <v>0</v>
      </c>
      <c r="F142" s="91"/>
    </row>
    <row r="143" spans="1:6" x14ac:dyDescent="0.2">
      <c r="A143" s="72" t="s">
        <v>50</v>
      </c>
      <c r="B143" s="108">
        <v>0.95729178000000004</v>
      </c>
      <c r="C143" s="108">
        <v>0</v>
      </c>
      <c r="D143" s="108">
        <v>-0.95729178000000004</v>
      </c>
      <c r="E143" s="109">
        <v>0</v>
      </c>
      <c r="F143" s="91"/>
    </row>
    <row r="144" spans="1:6" x14ac:dyDescent="0.2">
      <c r="A144" s="72" t="s">
        <v>51</v>
      </c>
      <c r="B144" s="108">
        <v>1812.2238760641039</v>
      </c>
      <c r="C144" s="108">
        <v>133.63900277279222</v>
      </c>
      <c r="D144" s="108">
        <v>30.905838412992935</v>
      </c>
      <c r="E144" s="108">
        <v>1976.7687172498891</v>
      </c>
      <c r="F144" s="91"/>
    </row>
    <row r="145" spans="1:6" x14ac:dyDescent="0.2">
      <c r="A145" s="72" t="s">
        <v>52</v>
      </c>
      <c r="B145" s="108">
        <v>-1022.447440881183</v>
      </c>
      <c r="C145" s="108">
        <v>-292.77393023322742</v>
      </c>
      <c r="D145" s="108">
        <v>-339.15783952548179</v>
      </c>
      <c r="E145" s="108">
        <v>-1654.3792106398923</v>
      </c>
      <c r="F145" s="91"/>
    </row>
    <row r="146" spans="1:6" x14ac:dyDescent="0.2">
      <c r="A146" s="15" t="s">
        <v>304</v>
      </c>
      <c r="B146" s="15">
        <v>6642.962025343053</v>
      </c>
      <c r="C146" s="15">
        <v>1040.2386153032155</v>
      </c>
      <c r="D146" s="15">
        <v>955.15890372372803</v>
      </c>
      <c r="E146" s="15">
        <v>8638.359544779998</v>
      </c>
      <c r="F146" s="91"/>
    </row>
    <row r="147" spans="1:6" x14ac:dyDescent="0.2">
      <c r="A147" s="74"/>
      <c r="B147" s="75"/>
      <c r="C147" s="91"/>
      <c r="D147" s="91"/>
      <c r="E147" s="91"/>
      <c r="F147" s="91"/>
    </row>
    <row r="148" spans="1:6" ht="13.5" thickBot="1" x14ac:dyDescent="0.25">
      <c r="A148" s="88" t="s">
        <v>265</v>
      </c>
      <c r="B148" s="16">
        <v>7006.6596219559651</v>
      </c>
      <c r="C148" s="16">
        <v>1155.2163953310637</v>
      </c>
      <c r="D148" s="16">
        <v>1672.1397989329826</v>
      </c>
      <c r="E148" s="16">
        <v>9834.0158166300116</v>
      </c>
      <c r="F148" s="91"/>
    </row>
    <row r="149" spans="1:6" x14ac:dyDescent="0.2">
      <c r="A149" s="72" t="s">
        <v>306</v>
      </c>
      <c r="B149" s="232"/>
      <c r="C149" s="232"/>
      <c r="D149" s="232"/>
      <c r="E149" s="232"/>
      <c r="F149" s="91"/>
    </row>
    <row r="150" spans="1:6" x14ac:dyDescent="0.2">
      <c r="A150" s="110" t="s">
        <v>45</v>
      </c>
      <c r="B150" s="232">
        <v>-386.44035425098798</v>
      </c>
      <c r="C150" s="232">
        <v>386.44035425098798</v>
      </c>
      <c r="D150" s="232">
        <v>0</v>
      </c>
      <c r="E150" s="232">
        <v>0</v>
      </c>
      <c r="F150" s="91"/>
    </row>
    <row r="151" spans="1:6" x14ac:dyDescent="0.2">
      <c r="A151" s="110" t="s">
        <v>46</v>
      </c>
      <c r="B151" s="232">
        <v>-158.24119297379801</v>
      </c>
      <c r="C151" s="232">
        <v>0</v>
      </c>
      <c r="D151" s="232">
        <v>158.24119297379801</v>
      </c>
      <c r="E151" s="232">
        <v>0</v>
      </c>
      <c r="F151" s="91"/>
    </row>
    <row r="152" spans="1:6" x14ac:dyDescent="0.2">
      <c r="A152" s="110" t="s">
        <v>47</v>
      </c>
      <c r="B152" s="232">
        <v>0</v>
      </c>
      <c r="C152" s="232">
        <v>-235.55860137301809</v>
      </c>
      <c r="D152" s="232">
        <v>235.55860137301809</v>
      </c>
      <c r="E152" s="232">
        <v>0</v>
      </c>
      <c r="F152" s="91"/>
    </row>
    <row r="153" spans="1:6" x14ac:dyDescent="0.2">
      <c r="A153" s="110" t="s">
        <v>48</v>
      </c>
      <c r="B153" s="232">
        <v>0</v>
      </c>
      <c r="C153" s="232">
        <v>2.6806261770340001</v>
      </c>
      <c r="D153" s="232">
        <v>-2.6806261770340001</v>
      </c>
      <c r="E153" s="232">
        <v>0</v>
      </c>
      <c r="F153" s="91"/>
    </row>
    <row r="154" spans="1:6" x14ac:dyDescent="0.2">
      <c r="A154" s="202" t="s">
        <v>49</v>
      </c>
      <c r="B154" s="232">
        <v>247.95675938458999</v>
      </c>
      <c r="C154" s="232">
        <v>-247.95675938458999</v>
      </c>
      <c r="D154" s="232">
        <v>0</v>
      </c>
      <c r="E154" s="232">
        <v>0</v>
      </c>
      <c r="F154" s="91"/>
    </row>
    <row r="155" spans="1:6" x14ac:dyDescent="0.2">
      <c r="A155" s="72" t="s">
        <v>50</v>
      </c>
      <c r="B155" s="232">
        <v>3.3643111277799997</v>
      </c>
      <c r="C155" s="232">
        <v>0</v>
      </c>
      <c r="D155" s="232">
        <v>-3.3643111277799997</v>
      </c>
      <c r="E155" s="232">
        <v>0</v>
      </c>
      <c r="F155" s="91"/>
    </row>
    <row r="156" spans="1:6" x14ac:dyDescent="0.2">
      <c r="A156" s="72" t="s">
        <v>51</v>
      </c>
      <c r="B156" s="232">
        <v>431.58342063878479</v>
      </c>
      <c r="C156" s="232">
        <v>18.150953744228566</v>
      </c>
      <c r="D156" s="232">
        <v>-20.419154047645396</v>
      </c>
      <c r="E156" s="232">
        <v>429.31522033536794</v>
      </c>
      <c r="F156" s="91"/>
    </row>
    <row r="157" spans="1:6" x14ac:dyDescent="0.2">
      <c r="A157" s="72" t="s">
        <v>52</v>
      </c>
      <c r="B157" s="232">
        <v>-547.86437355548185</v>
      </c>
      <c r="C157" s="232">
        <v>-56.983237938021254</v>
      </c>
      <c r="D157" s="232">
        <v>-189.02146252187475</v>
      </c>
      <c r="E157" s="232">
        <v>-793.86907401537792</v>
      </c>
      <c r="F157" s="91"/>
    </row>
    <row r="158" spans="1:6" ht="13.5" thickBot="1" x14ac:dyDescent="0.25">
      <c r="A158" s="88" t="s">
        <v>302</v>
      </c>
      <c r="B158" s="16">
        <v>6597.0181923268519</v>
      </c>
      <c r="C158" s="16">
        <v>1021.9897308076851</v>
      </c>
      <c r="D158" s="16">
        <v>1850.4540394054645</v>
      </c>
      <c r="E158" s="16">
        <v>9469.4619629500012</v>
      </c>
      <c r="F158" s="91"/>
    </row>
    <row r="159" spans="1:6" x14ac:dyDescent="0.2">
      <c r="A159" s="74"/>
      <c r="B159" s="75"/>
      <c r="C159" s="91"/>
      <c r="D159" s="91"/>
      <c r="E159" s="91"/>
      <c r="F159" s="91"/>
    </row>
    <row r="160" spans="1:6" x14ac:dyDescent="0.2">
      <c r="A160" s="15" t="s">
        <v>54</v>
      </c>
      <c r="B160" s="15">
        <v>6434.1336541993251</v>
      </c>
      <c r="C160" s="15">
        <v>1100.1451176256844</v>
      </c>
      <c r="D160" s="15">
        <v>868.87722212498784</v>
      </c>
      <c r="E160" s="15">
        <v>8403.1559943599968</v>
      </c>
      <c r="F160" s="91"/>
    </row>
    <row r="161" spans="1:6" x14ac:dyDescent="0.2">
      <c r="A161" s="72" t="s">
        <v>303</v>
      </c>
      <c r="B161" s="108"/>
      <c r="C161" s="108"/>
      <c r="D161" s="108"/>
      <c r="E161" s="109"/>
      <c r="F161" s="91"/>
    </row>
    <row r="162" spans="1:6" x14ac:dyDescent="0.2">
      <c r="A162" s="110" t="s">
        <v>45</v>
      </c>
      <c r="B162" s="108">
        <v>-401.4444914419355</v>
      </c>
      <c r="C162" s="108">
        <v>401.4444914419355</v>
      </c>
      <c r="D162" s="108">
        <v>0</v>
      </c>
      <c r="E162" s="109">
        <v>0</v>
      </c>
      <c r="F162" s="91"/>
    </row>
    <row r="163" spans="1:6" x14ac:dyDescent="0.2">
      <c r="A163" s="110" t="s">
        <v>46</v>
      </c>
      <c r="B163" s="108">
        <v>-50.848044095809101</v>
      </c>
      <c r="C163" s="108">
        <v>0</v>
      </c>
      <c r="D163" s="108">
        <v>50.848044095809101</v>
      </c>
      <c r="E163" s="109">
        <v>0</v>
      </c>
      <c r="F163" s="91"/>
    </row>
    <row r="164" spans="1:6" x14ac:dyDescent="0.2">
      <c r="A164" s="110" t="s">
        <v>47</v>
      </c>
      <c r="B164" s="108">
        <v>0</v>
      </c>
      <c r="C164" s="108">
        <v>-145.69971642314701</v>
      </c>
      <c r="D164" s="108">
        <v>145.69971642314701</v>
      </c>
      <c r="E164" s="109">
        <v>0</v>
      </c>
      <c r="F164" s="91"/>
    </row>
    <row r="165" spans="1:6" x14ac:dyDescent="0.2">
      <c r="A165" s="110" t="s">
        <v>48</v>
      </c>
      <c r="B165" s="108">
        <v>0</v>
      </c>
      <c r="C165" s="108">
        <v>0.57998551627600003</v>
      </c>
      <c r="D165" s="108">
        <v>-0.57998551627600003</v>
      </c>
      <c r="E165" s="109">
        <v>0</v>
      </c>
      <c r="F165" s="91"/>
    </row>
    <row r="166" spans="1:6" x14ac:dyDescent="0.2">
      <c r="A166" s="202" t="s">
        <v>49</v>
      </c>
      <c r="B166" s="108">
        <v>218.58683904060999</v>
      </c>
      <c r="C166" s="108">
        <v>-218.58683904060999</v>
      </c>
      <c r="D166" s="108">
        <v>0</v>
      </c>
      <c r="E166" s="109">
        <v>0</v>
      </c>
      <c r="F166" s="91"/>
    </row>
    <row r="167" spans="1:6" x14ac:dyDescent="0.2">
      <c r="A167" s="72" t="s">
        <v>50</v>
      </c>
      <c r="B167" s="108">
        <v>0.88029526000000002</v>
      </c>
      <c r="C167" s="108">
        <v>0</v>
      </c>
      <c r="D167" s="108">
        <v>-0.88029526000000002</v>
      </c>
      <c r="E167" s="109">
        <v>0</v>
      </c>
      <c r="F167" s="91"/>
    </row>
    <row r="168" spans="1:6" x14ac:dyDescent="0.2">
      <c r="A168" s="72" t="s">
        <v>51</v>
      </c>
      <c r="B168" s="108">
        <v>925.72624879515774</v>
      </c>
      <c r="C168" s="108">
        <v>75.69595466930167</v>
      </c>
      <c r="D168" s="108">
        <v>16.09762656547014</v>
      </c>
      <c r="E168" s="109">
        <v>1017.5198300299296</v>
      </c>
      <c r="F168" s="91"/>
    </row>
    <row r="169" spans="1:6" x14ac:dyDescent="0.2">
      <c r="A169" s="72" t="s">
        <v>52</v>
      </c>
      <c r="B169" s="108">
        <v>-484.07247641429507</v>
      </c>
      <c r="C169" s="108">
        <v>-173.34037848622523</v>
      </c>
      <c r="D169" s="108">
        <v>-124.90342470941</v>
      </c>
      <c r="E169" s="109">
        <v>-782.31627960993035</v>
      </c>
      <c r="F169" s="91"/>
    </row>
    <row r="170" spans="1:6" x14ac:dyDescent="0.2">
      <c r="A170" s="15" t="s">
        <v>304</v>
      </c>
      <c r="B170" s="15">
        <v>6642.962025343053</v>
      </c>
      <c r="C170" s="15">
        <v>1040.2386153032155</v>
      </c>
      <c r="D170" s="15">
        <v>955.15890372372792</v>
      </c>
      <c r="E170" s="15">
        <v>8638.3595447799962</v>
      </c>
      <c r="F170" s="91"/>
    </row>
    <row r="171" spans="1:6" x14ac:dyDescent="0.2">
      <c r="A171" s="74"/>
      <c r="B171" s="75"/>
      <c r="C171" s="91"/>
      <c r="D171" s="91"/>
      <c r="E171" s="91"/>
      <c r="F171" s="91"/>
    </row>
    <row r="172" spans="1:6" ht="13.5" thickBot="1" x14ac:dyDescent="0.25">
      <c r="A172" s="88" t="s">
        <v>53</v>
      </c>
      <c r="B172" s="16">
        <v>6313.2197174561879</v>
      </c>
      <c r="C172" s="16">
        <v>1158.1825998070262</v>
      </c>
      <c r="D172" s="16">
        <v>844.5677204967858</v>
      </c>
      <c r="E172" s="16">
        <v>8315.9700381700004</v>
      </c>
      <c r="F172" s="91"/>
    </row>
    <row r="173" spans="1:6" x14ac:dyDescent="0.2">
      <c r="A173" s="72" t="s">
        <v>266</v>
      </c>
      <c r="B173" s="234"/>
      <c r="C173" s="234"/>
      <c r="D173" s="234"/>
      <c r="E173" s="232"/>
      <c r="F173" s="91"/>
    </row>
    <row r="174" spans="1:6" x14ac:dyDescent="0.2">
      <c r="A174" s="110" t="s">
        <v>45</v>
      </c>
      <c r="B174" s="234">
        <v>-1847.8378942322258</v>
      </c>
      <c r="C174" s="234">
        <v>1847.8378942322258</v>
      </c>
      <c r="D174" s="234">
        <v>0</v>
      </c>
      <c r="E174" s="232">
        <v>0</v>
      </c>
      <c r="F174" s="91"/>
    </row>
    <row r="175" spans="1:6" x14ac:dyDescent="0.2">
      <c r="A175" s="110" t="s">
        <v>46</v>
      </c>
      <c r="B175" s="234">
        <v>-222.43526480923009</v>
      </c>
      <c r="C175" s="234">
        <v>0</v>
      </c>
      <c r="D175" s="234">
        <v>222.43526480923009</v>
      </c>
      <c r="E175" s="232">
        <v>0</v>
      </c>
      <c r="F175" s="91"/>
    </row>
    <row r="176" spans="1:6" x14ac:dyDescent="0.2">
      <c r="A176" s="110" t="s">
        <v>47</v>
      </c>
      <c r="B176" s="234">
        <v>0</v>
      </c>
      <c r="C176" s="234">
        <v>-756.37567006594509</v>
      </c>
      <c r="D176" s="234">
        <v>756.37567006594509</v>
      </c>
      <c r="E176" s="232">
        <v>0</v>
      </c>
      <c r="F176" s="91"/>
    </row>
    <row r="177" spans="1:6" x14ac:dyDescent="0.2">
      <c r="A177" s="110" t="s">
        <v>48</v>
      </c>
      <c r="B177" s="234">
        <v>0</v>
      </c>
      <c r="C177" s="234">
        <v>4.5437153516310005</v>
      </c>
      <c r="D177" s="234">
        <v>-4.5437153516310005</v>
      </c>
      <c r="E177" s="232">
        <v>0</v>
      </c>
      <c r="F177" s="91"/>
    </row>
    <row r="178" spans="1:6" x14ac:dyDescent="0.2">
      <c r="A178" s="202" t="s">
        <v>49</v>
      </c>
      <c r="B178" s="234">
        <v>859.2045740243916</v>
      </c>
      <c r="C178" s="234">
        <v>-859.2045740243916</v>
      </c>
      <c r="D178" s="234">
        <v>0</v>
      </c>
      <c r="E178" s="232">
        <v>0</v>
      </c>
      <c r="F178" s="91"/>
    </row>
    <row r="179" spans="1:6" x14ac:dyDescent="0.2">
      <c r="A179" s="72" t="s">
        <v>50</v>
      </c>
      <c r="B179" s="234">
        <v>3.1701148096544998</v>
      </c>
      <c r="C179" s="234">
        <v>0</v>
      </c>
      <c r="D179" s="234">
        <v>-3.1701148096544998</v>
      </c>
      <c r="E179" s="232">
        <v>0</v>
      </c>
      <c r="F179" s="91"/>
    </row>
    <row r="180" spans="1:6" x14ac:dyDescent="0.2">
      <c r="A180" s="72" t="s">
        <v>51</v>
      </c>
      <c r="B180" s="234">
        <v>3744.3130186628155</v>
      </c>
      <c r="C180" s="234">
        <v>284.54066503602701</v>
      </c>
      <c r="D180" s="234">
        <v>71.297064463901421</v>
      </c>
      <c r="E180" s="232">
        <v>4100.1507481627441</v>
      </c>
      <c r="F180" s="91"/>
    </row>
    <row r="181" spans="1:6" x14ac:dyDescent="0.2">
      <c r="A181" s="72" t="s">
        <v>52</v>
      </c>
      <c r="B181" s="234">
        <v>-2008.8345144665068</v>
      </c>
      <c r="C181" s="234">
        <v>-499.31982636308828</v>
      </c>
      <c r="D181" s="234">
        <v>-602.0659338731482</v>
      </c>
      <c r="E181" s="232">
        <v>-3110.2202747027436</v>
      </c>
      <c r="F181" s="91"/>
    </row>
    <row r="182" spans="1:6" ht="13.5" thickBot="1" x14ac:dyDescent="0.25">
      <c r="A182" s="88" t="s">
        <v>229</v>
      </c>
      <c r="B182" s="16">
        <v>6840.7997514450853</v>
      </c>
      <c r="C182" s="16">
        <v>1180.204803973485</v>
      </c>
      <c r="D182" s="16">
        <v>1284.895955801429</v>
      </c>
      <c r="E182" s="16">
        <v>9305.9005116299995</v>
      </c>
      <c r="F182" s="91"/>
    </row>
    <row r="183" spans="1:6" x14ac:dyDescent="0.2">
      <c r="A183" s="75"/>
      <c r="B183" s="232"/>
      <c r="C183" s="232"/>
      <c r="D183" s="232"/>
      <c r="E183" s="232"/>
      <c r="F183" s="91"/>
    </row>
    <row r="184" spans="1:6" x14ac:dyDescent="0.2">
      <c r="A184" s="74" t="s">
        <v>55</v>
      </c>
      <c r="B184" s="106"/>
      <c r="C184" s="106"/>
      <c r="D184" s="106"/>
      <c r="F184" s="91"/>
    </row>
    <row r="185" spans="1:6" ht="15" x14ac:dyDescent="0.2">
      <c r="A185" s="92" t="s">
        <v>25</v>
      </c>
      <c r="B185" s="78" t="s">
        <v>41</v>
      </c>
      <c r="C185" s="78" t="s">
        <v>42</v>
      </c>
      <c r="D185" s="78" t="s">
        <v>43</v>
      </c>
      <c r="E185" s="78" t="s">
        <v>40</v>
      </c>
      <c r="F185" s="104"/>
    </row>
    <row r="186" spans="1:6" x14ac:dyDescent="0.2">
      <c r="A186" s="99"/>
      <c r="B186" s="102"/>
      <c r="C186" s="102"/>
      <c r="D186" s="102"/>
      <c r="E186" s="103"/>
      <c r="F186" s="104"/>
    </row>
    <row r="187" spans="1:6" x14ac:dyDescent="0.2">
      <c r="A187" s="15" t="s">
        <v>307</v>
      </c>
      <c r="B187" s="15">
        <v>143.67784998510595</v>
      </c>
      <c r="C187" s="15">
        <v>172.82929276199394</v>
      </c>
      <c r="D187" s="15">
        <v>493.63919673302934</v>
      </c>
      <c r="E187" s="15">
        <v>810.1463394801292</v>
      </c>
      <c r="F187" s="104"/>
    </row>
    <row r="188" spans="1:6" x14ac:dyDescent="0.2">
      <c r="A188" s="72" t="s">
        <v>308</v>
      </c>
      <c r="B188" s="232"/>
      <c r="C188" s="232"/>
      <c r="D188" s="232"/>
      <c r="E188" s="232"/>
      <c r="F188" s="104"/>
    </row>
    <row r="189" spans="1:6" x14ac:dyDescent="0.2">
      <c r="A189" s="110" t="s">
        <v>45</v>
      </c>
      <c r="B189" s="234">
        <v>-17.176093849001063</v>
      </c>
      <c r="C189" s="234">
        <v>17.176093849001063</v>
      </c>
      <c r="D189" s="234">
        <v>0</v>
      </c>
      <c r="E189" s="232">
        <v>0</v>
      </c>
      <c r="F189" s="104"/>
    </row>
    <row r="190" spans="1:6" x14ac:dyDescent="0.2">
      <c r="A190" s="110" t="s">
        <v>46</v>
      </c>
      <c r="B190" s="234">
        <v>-5.4025715193397543</v>
      </c>
      <c r="C190" s="234">
        <v>0</v>
      </c>
      <c r="D190" s="234">
        <v>5.4025715193397543</v>
      </c>
      <c r="E190" s="232">
        <v>0</v>
      </c>
      <c r="F190" s="104"/>
    </row>
    <row r="191" spans="1:6" x14ac:dyDescent="0.2">
      <c r="A191" s="110" t="s">
        <v>47</v>
      </c>
      <c r="B191" s="234">
        <v>0</v>
      </c>
      <c r="C191" s="234">
        <v>-102.58619525967555</v>
      </c>
      <c r="D191" s="234">
        <v>102.58619525967555</v>
      </c>
      <c r="E191" s="232">
        <v>0</v>
      </c>
      <c r="F191" s="104"/>
    </row>
    <row r="192" spans="1:6" x14ac:dyDescent="0.2">
      <c r="A192" s="110" t="s">
        <v>48</v>
      </c>
      <c r="B192" s="234">
        <v>0</v>
      </c>
      <c r="C192" s="234">
        <v>2.4715729537850839</v>
      </c>
      <c r="D192" s="234">
        <v>-2.4715729537850839</v>
      </c>
      <c r="E192" s="232">
        <v>0</v>
      </c>
      <c r="F192" s="104"/>
    </row>
    <row r="193" spans="1:13" x14ac:dyDescent="0.2">
      <c r="A193" s="110" t="s">
        <v>49</v>
      </c>
      <c r="B193" s="234">
        <v>60.198221802074947</v>
      </c>
      <c r="C193" s="234">
        <v>-60.198221802074947</v>
      </c>
      <c r="D193" s="234">
        <v>0</v>
      </c>
      <c r="E193" s="232">
        <v>0</v>
      </c>
      <c r="F193" s="104"/>
    </row>
    <row r="194" spans="1:13" x14ac:dyDescent="0.2">
      <c r="A194" s="110" t="s">
        <v>50</v>
      </c>
      <c r="B194" s="234">
        <v>2.3312915655691389</v>
      </c>
      <c r="C194" s="234">
        <v>0</v>
      </c>
      <c r="D194" s="234">
        <v>-2.3312915655691389</v>
      </c>
      <c r="E194" s="232">
        <v>0</v>
      </c>
      <c r="F194" s="104"/>
    </row>
    <row r="195" spans="1:13" x14ac:dyDescent="0.2">
      <c r="A195" s="202" t="s">
        <v>309</v>
      </c>
      <c r="B195" s="234">
        <v>9.6679175075774335</v>
      </c>
      <c r="C195" s="234">
        <v>11.670450435180998</v>
      </c>
      <c r="D195" s="234">
        <v>8.2545282819999986E-3</v>
      </c>
      <c r="E195" s="232">
        <v>21.34662247104043</v>
      </c>
      <c r="F195" s="104"/>
    </row>
    <row r="196" spans="1:13" x14ac:dyDescent="0.2">
      <c r="A196" s="202" t="s">
        <v>310</v>
      </c>
      <c r="B196" s="234">
        <v>11.254973811567734</v>
      </c>
      <c r="C196" s="234">
        <v>114.57525854442689</v>
      </c>
      <c r="D196" s="234">
        <v>138.30754365722058</v>
      </c>
      <c r="E196" s="232">
        <v>264.13777601321522</v>
      </c>
      <c r="F196" s="104"/>
    </row>
    <row r="197" spans="1:13" x14ac:dyDescent="0.2">
      <c r="A197" s="202" t="s">
        <v>52</v>
      </c>
      <c r="B197" s="234">
        <v>-69.238541999525182</v>
      </c>
      <c r="C197" s="234">
        <v>-13.441416360404101</v>
      </c>
      <c r="D197" s="234">
        <v>-29.094781529332728</v>
      </c>
      <c r="E197" s="232">
        <v>-111.77473988926201</v>
      </c>
      <c r="F197" s="104"/>
      <c r="M197" s="72" t="s">
        <v>3</v>
      </c>
    </row>
    <row r="198" spans="1:13" x14ac:dyDescent="0.2">
      <c r="A198" s="202" t="s">
        <v>311</v>
      </c>
      <c r="B198" s="234">
        <v>-6.7135010060135869</v>
      </c>
      <c r="C198" s="234">
        <v>-4.7770858362992685</v>
      </c>
      <c r="D198" s="234">
        <v>-15.107555999041642</v>
      </c>
      <c r="E198" s="232">
        <v>-26.598142841354498</v>
      </c>
      <c r="F198" s="104"/>
    </row>
    <row r="199" spans="1:13" x14ac:dyDescent="0.2">
      <c r="A199" s="72" t="s">
        <v>268</v>
      </c>
      <c r="B199" s="234">
        <v>10.058171298085538</v>
      </c>
      <c r="C199" s="234">
        <v>9.5197219879837114</v>
      </c>
      <c r="D199" s="234">
        <v>32.34266133831801</v>
      </c>
      <c r="E199" s="232">
        <v>51.92055462438725</v>
      </c>
      <c r="F199" s="104"/>
    </row>
    <row r="200" spans="1:13" x14ac:dyDescent="0.2">
      <c r="A200" s="72" t="s">
        <v>269</v>
      </c>
      <c r="B200" s="234">
        <v>29.037313443543688</v>
      </c>
      <c r="C200" s="234">
        <v>35.205393066255162</v>
      </c>
      <c r="D200" s="234">
        <v>0</v>
      </c>
      <c r="E200" s="232">
        <v>64.24270650979885</v>
      </c>
      <c r="F200" s="104"/>
    </row>
    <row r="201" spans="1:13" x14ac:dyDescent="0.2">
      <c r="A201" s="72" t="s">
        <v>58</v>
      </c>
      <c r="B201" s="234">
        <v>-2.0480107071448526</v>
      </c>
      <c r="C201" s="234">
        <v>-4.4636036833906392</v>
      </c>
      <c r="D201" s="234">
        <v>-0.6446708685922431</v>
      </c>
      <c r="E201" s="232">
        <v>-7.1562852591277348</v>
      </c>
      <c r="F201" s="104"/>
    </row>
    <row r="202" spans="1:13" ht="13.5" thickBot="1" x14ac:dyDescent="0.25">
      <c r="A202" s="88" t="s">
        <v>312</v>
      </c>
      <c r="B202" s="16">
        <v>165.64702033250001</v>
      </c>
      <c r="C202" s="16">
        <v>177.98126065678233</v>
      </c>
      <c r="D202" s="16">
        <v>722.63655011954427</v>
      </c>
      <c r="E202" s="16">
        <v>1066.2648311088267</v>
      </c>
      <c r="F202" s="104"/>
    </row>
    <row r="203" spans="1:13" x14ac:dyDescent="0.2">
      <c r="B203" s="102"/>
      <c r="C203" s="102"/>
      <c r="D203" s="102"/>
      <c r="E203" s="103"/>
      <c r="F203" s="104"/>
    </row>
    <row r="204" spans="1:13" x14ac:dyDescent="0.2">
      <c r="A204" s="15" t="s">
        <v>59</v>
      </c>
      <c r="B204" s="15">
        <v>102.08220007227517</v>
      </c>
      <c r="C204" s="15">
        <v>100.75479058013504</v>
      </c>
      <c r="D204" s="15">
        <v>268.81159833929388</v>
      </c>
      <c r="E204" s="15">
        <v>471.64858899170406</v>
      </c>
      <c r="F204" s="104"/>
    </row>
    <row r="205" spans="1:13" x14ac:dyDescent="0.2">
      <c r="A205" s="72" t="s">
        <v>305</v>
      </c>
      <c r="B205" s="233"/>
      <c r="C205" s="233"/>
      <c r="D205" s="233"/>
      <c r="E205" s="233"/>
      <c r="F205" s="104"/>
    </row>
    <row r="206" spans="1:13" x14ac:dyDescent="0.2">
      <c r="A206" s="110" t="s">
        <v>45</v>
      </c>
      <c r="B206" s="235">
        <v>-10.49413852247336</v>
      </c>
      <c r="C206" s="235">
        <v>10.49413852247336</v>
      </c>
      <c r="D206" s="235">
        <v>0</v>
      </c>
      <c r="E206" s="233">
        <v>0</v>
      </c>
      <c r="F206" s="104"/>
    </row>
    <row r="207" spans="1:13" x14ac:dyDescent="0.2">
      <c r="A207" s="110" t="s">
        <v>46</v>
      </c>
      <c r="B207" s="235">
        <v>-1.3479902946778259</v>
      </c>
      <c r="C207" s="235">
        <v>0</v>
      </c>
      <c r="D207" s="235">
        <v>1.3479902946778259</v>
      </c>
      <c r="E207" s="233">
        <v>0</v>
      </c>
      <c r="F207" s="104"/>
    </row>
    <row r="208" spans="1:13" x14ac:dyDescent="0.2">
      <c r="A208" s="110" t="s">
        <v>47</v>
      </c>
      <c r="B208" s="235">
        <v>0</v>
      </c>
      <c r="C208" s="235">
        <v>-47.243642082862948</v>
      </c>
      <c r="D208" s="235">
        <v>47.243642082862948</v>
      </c>
      <c r="E208" s="233">
        <v>0</v>
      </c>
      <c r="F208" s="104"/>
    </row>
    <row r="209" spans="1:6" x14ac:dyDescent="0.2">
      <c r="A209" s="110" t="s">
        <v>48</v>
      </c>
      <c r="B209" s="235">
        <v>0</v>
      </c>
      <c r="C209" s="235">
        <v>0.45555379228350001</v>
      </c>
      <c r="D209" s="235">
        <v>-0.45555379228350001</v>
      </c>
      <c r="E209" s="233">
        <v>0</v>
      </c>
      <c r="F209" s="104"/>
    </row>
    <row r="210" spans="1:6" x14ac:dyDescent="0.2">
      <c r="A210" s="110" t="s">
        <v>49</v>
      </c>
      <c r="B210" s="235">
        <v>34.373454084314304</v>
      </c>
      <c r="C210" s="235">
        <v>-34.373454084314304</v>
      </c>
      <c r="D210" s="235">
        <v>0</v>
      </c>
      <c r="E210" s="233">
        <v>0</v>
      </c>
      <c r="F210" s="104"/>
    </row>
    <row r="211" spans="1:6" x14ac:dyDescent="0.2">
      <c r="A211" s="110" t="s">
        <v>50</v>
      </c>
      <c r="B211" s="235">
        <v>0.662525959</v>
      </c>
      <c r="C211" s="235">
        <v>0</v>
      </c>
      <c r="D211" s="235">
        <v>-0.662525959</v>
      </c>
      <c r="E211" s="233">
        <v>0</v>
      </c>
      <c r="F211" s="104"/>
    </row>
    <row r="212" spans="1:6" x14ac:dyDescent="0.2">
      <c r="A212" s="202" t="s">
        <v>56</v>
      </c>
      <c r="B212" s="235">
        <v>29.464651409239782</v>
      </c>
      <c r="C212" s="235">
        <v>102.13252163944459</v>
      </c>
      <c r="D212" s="235">
        <v>84.848575119026179</v>
      </c>
      <c r="E212" s="233">
        <v>216.44574816771055</v>
      </c>
      <c r="F212" s="104"/>
    </row>
    <row r="213" spans="1:6" x14ac:dyDescent="0.2">
      <c r="A213" s="202" t="s">
        <v>57</v>
      </c>
      <c r="B213" s="235">
        <v>-35.887814767145485</v>
      </c>
      <c r="C213" s="235">
        <v>-29.915659206281507</v>
      </c>
      <c r="D213" s="235">
        <v>-82.284128783380453</v>
      </c>
      <c r="E213" s="233">
        <v>-148.08760275680746</v>
      </c>
      <c r="F213" s="104"/>
    </row>
    <row r="214" spans="1:6" x14ac:dyDescent="0.2">
      <c r="A214" s="72" t="s">
        <v>58</v>
      </c>
      <c r="B214" s="235">
        <v>-9.7691294692631701</v>
      </c>
      <c r="C214" s="235">
        <v>18.963153279948813</v>
      </c>
      <c r="D214" s="235">
        <v>-1.2248913577421512</v>
      </c>
      <c r="E214" s="233">
        <v>7.9691324529434917</v>
      </c>
      <c r="F214" s="104"/>
    </row>
    <row r="215" spans="1:6" x14ac:dyDescent="0.2">
      <c r="A215" s="15" t="s">
        <v>313</v>
      </c>
      <c r="B215" s="15">
        <v>109.08375847126942</v>
      </c>
      <c r="C215" s="15">
        <v>121.26740244082654</v>
      </c>
      <c r="D215" s="15">
        <v>317.62470594345467</v>
      </c>
      <c r="E215" s="15">
        <v>547.97586685555075</v>
      </c>
      <c r="F215" s="104"/>
    </row>
    <row r="216" spans="1:6" x14ac:dyDescent="0.2">
      <c r="B216" s="102"/>
      <c r="C216" s="102"/>
      <c r="D216" s="102"/>
      <c r="E216" s="103"/>
      <c r="F216" s="104"/>
    </row>
    <row r="217" spans="1:6" x14ac:dyDescent="0.2">
      <c r="A217" s="15" t="s">
        <v>270</v>
      </c>
      <c r="B217" s="15">
        <v>174.41353157579857</v>
      </c>
      <c r="C217" s="15">
        <v>197.01693900810398</v>
      </c>
      <c r="D217" s="15">
        <v>641.22622491293453</v>
      </c>
      <c r="E217" s="15">
        <v>1012.6566954968371</v>
      </c>
      <c r="F217" s="104"/>
    </row>
    <row r="218" spans="1:6" x14ac:dyDescent="0.2">
      <c r="A218" s="72" t="s">
        <v>306</v>
      </c>
      <c r="B218" s="234"/>
      <c r="C218" s="234"/>
      <c r="D218" s="234"/>
      <c r="E218" s="232"/>
      <c r="F218" s="104"/>
    </row>
    <row r="219" spans="1:6" x14ac:dyDescent="0.2">
      <c r="A219" s="110" t="s">
        <v>45</v>
      </c>
      <c r="B219" s="234">
        <v>-9.3945541500422785</v>
      </c>
      <c r="C219" s="234">
        <v>9.3945541500422785</v>
      </c>
      <c r="D219" s="234">
        <v>0</v>
      </c>
      <c r="E219" s="232">
        <v>0</v>
      </c>
      <c r="F219" s="104"/>
    </row>
    <row r="220" spans="1:6" x14ac:dyDescent="0.2">
      <c r="A220" s="110" t="s">
        <v>46</v>
      </c>
      <c r="B220" s="234">
        <v>-2.9074264718884084</v>
      </c>
      <c r="C220" s="234">
        <v>0</v>
      </c>
      <c r="D220" s="234">
        <v>2.9074264718884084</v>
      </c>
      <c r="E220" s="232">
        <v>0</v>
      </c>
      <c r="F220" s="104"/>
    </row>
    <row r="221" spans="1:6" x14ac:dyDescent="0.2">
      <c r="A221" s="110" t="s">
        <v>47</v>
      </c>
      <c r="B221" s="234">
        <v>0</v>
      </c>
      <c r="C221" s="234">
        <v>-55.514506590934474</v>
      </c>
      <c r="D221" s="234">
        <v>55.514506590934474</v>
      </c>
      <c r="E221" s="232">
        <v>0</v>
      </c>
      <c r="F221" s="104"/>
    </row>
    <row r="222" spans="1:6" x14ac:dyDescent="0.2">
      <c r="A222" s="110" t="s">
        <v>48</v>
      </c>
      <c r="B222" s="234">
        <v>0</v>
      </c>
      <c r="C222" s="234">
        <v>0.94702168462494929</v>
      </c>
      <c r="D222" s="234">
        <v>-0.94702168462494929</v>
      </c>
      <c r="E222" s="232">
        <v>0</v>
      </c>
      <c r="F222" s="104"/>
    </row>
    <row r="223" spans="1:6" x14ac:dyDescent="0.2">
      <c r="A223" s="110" t="s">
        <v>49</v>
      </c>
      <c r="B223" s="234">
        <v>34.38045135842102</v>
      </c>
      <c r="C223" s="234">
        <v>-34.38045135842102</v>
      </c>
      <c r="D223" s="234">
        <v>0</v>
      </c>
      <c r="E223" s="232">
        <v>0</v>
      </c>
      <c r="F223" s="104"/>
    </row>
    <row r="224" spans="1:6" x14ac:dyDescent="0.2">
      <c r="A224" s="110" t="s">
        <v>50</v>
      </c>
      <c r="B224" s="234">
        <v>1.2479886860473999</v>
      </c>
      <c r="C224" s="234">
        <v>0</v>
      </c>
      <c r="D224" s="234">
        <v>-1.2479886860473999</v>
      </c>
      <c r="E224" s="232">
        <v>0</v>
      </c>
      <c r="F224" s="104"/>
    </row>
    <row r="225" spans="1:6" x14ac:dyDescent="0.2">
      <c r="A225" s="202" t="s">
        <v>309</v>
      </c>
      <c r="B225" s="234">
        <v>4.0572933165252651</v>
      </c>
      <c r="C225" s="234">
        <v>0.26693667058185355</v>
      </c>
      <c r="D225" s="234">
        <v>8.2545282819999986E-3</v>
      </c>
      <c r="E225" s="232">
        <v>4.3324845153891189</v>
      </c>
      <c r="F225" s="104"/>
    </row>
    <row r="226" spans="1:6" x14ac:dyDescent="0.2">
      <c r="A226" s="202" t="s">
        <v>310</v>
      </c>
      <c r="B226" s="234">
        <v>6.7692156309468281</v>
      </c>
      <c r="C226" s="234">
        <v>72.390722966354943</v>
      </c>
      <c r="D226" s="234">
        <v>66.111954070660389</v>
      </c>
      <c r="E226" s="232">
        <v>145.27189266796216</v>
      </c>
      <c r="F226" s="104"/>
    </row>
    <row r="227" spans="1:6" x14ac:dyDescent="0.2">
      <c r="A227" s="202" t="s">
        <v>52</v>
      </c>
      <c r="B227" s="234">
        <v>-39.422243131089225</v>
      </c>
      <c r="C227" s="234">
        <v>-7.5689939681047047</v>
      </c>
      <c r="D227" s="234">
        <v>-15.189412541653448</v>
      </c>
      <c r="E227" s="232">
        <v>-62.180649640847371</v>
      </c>
      <c r="F227" s="104"/>
    </row>
    <row r="228" spans="1:6" x14ac:dyDescent="0.2">
      <c r="A228" s="202" t="s">
        <v>311</v>
      </c>
      <c r="B228" s="234">
        <v>-3.9867853689763866</v>
      </c>
      <c r="C228" s="234">
        <v>-3.0971675915741552</v>
      </c>
      <c r="D228" s="234">
        <v>-9.8537994199634671</v>
      </c>
      <c r="E228" s="232">
        <v>-16.937752380514009</v>
      </c>
      <c r="F228" s="104"/>
    </row>
    <row r="229" spans="1:6" x14ac:dyDescent="0.2">
      <c r="A229" s="72" t="s">
        <v>268</v>
      </c>
      <c r="B229" s="234">
        <v>-4.3800701083097486</v>
      </c>
      <c r="C229" s="234">
        <v>-4.6326506319504963</v>
      </c>
      <c r="D229" s="234">
        <v>-15.893594122866109</v>
      </c>
      <c r="E229" s="232">
        <v>-24.906314863126354</v>
      </c>
      <c r="F229" s="104"/>
    </row>
    <row r="230" spans="1:6" x14ac:dyDescent="0.2">
      <c r="A230" s="72" t="s">
        <v>269</v>
      </c>
      <c r="B230" s="234">
        <v>7.1307089049930124</v>
      </c>
      <c r="C230" s="234">
        <v>7.0947354123397561</v>
      </c>
      <c r="D230" s="234">
        <v>0</v>
      </c>
      <c r="E230" s="232">
        <v>14.225444317332769</v>
      </c>
      <c r="F230" s="104"/>
    </row>
    <row r="231" spans="1:6" x14ac:dyDescent="0.2">
      <c r="A231" s="72" t="s">
        <v>58</v>
      </c>
      <c r="B231" s="234">
        <v>-2.2610899099260622</v>
      </c>
      <c r="C231" s="234">
        <v>-3.9358790942805597</v>
      </c>
      <c r="D231" s="234">
        <v>0</v>
      </c>
      <c r="E231" s="232">
        <v>-6.1969690042066219</v>
      </c>
      <c r="F231" s="104"/>
    </row>
    <row r="232" spans="1:6" ht="13.5" thickBot="1" x14ac:dyDescent="0.25">
      <c r="A232" s="88" t="s">
        <v>312</v>
      </c>
      <c r="B232" s="16">
        <v>165.64702033249998</v>
      </c>
      <c r="C232" s="16">
        <v>177.98126065678235</v>
      </c>
      <c r="D232" s="16">
        <v>722.63655011954438</v>
      </c>
      <c r="E232" s="16">
        <v>1066.2648311088267</v>
      </c>
      <c r="F232" s="104"/>
    </row>
    <row r="233" spans="1:6" x14ac:dyDescent="0.2">
      <c r="B233" s="102"/>
      <c r="C233" s="102"/>
      <c r="D233" s="102"/>
      <c r="E233" s="103"/>
      <c r="F233" s="104"/>
    </row>
    <row r="234" spans="1:6" x14ac:dyDescent="0.2">
      <c r="A234" s="15" t="s">
        <v>60</v>
      </c>
      <c r="B234" s="15">
        <v>113.01647050458649</v>
      </c>
      <c r="C234" s="15">
        <v>102.82994519010819</v>
      </c>
      <c r="D234" s="15">
        <v>284.36947170777012</v>
      </c>
      <c r="E234" s="15">
        <v>500.21588740246477</v>
      </c>
      <c r="F234" s="104"/>
    </row>
    <row r="235" spans="1:6" x14ac:dyDescent="0.2">
      <c r="A235" s="72" t="s">
        <v>303</v>
      </c>
      <c r="B235" s="108"/>
      <c r="C235" s="108"/>
      <c r="D235" s="108"/>
      <c r="E235" s="114"/>
      <c r="F235" s="104"/>
    </row>
    <row r="236" spans="1:6" x14ac:dyDescent="0.2">
      <c r="A236" s="110" t="s">
        <v>45</v>
      </c>
      <c r="B236" s="108">
        <v>-5.3201991556647288</v>
      </c>
      <c r="C236" s="108">
        <v>5.3201991556647288</v>
      </c>
      <c r="D236" s="108">
        <v>0</v>
      </c>
      <c r="E236" s="112">
        <v>0</v>
      </c>
      <c r="F236" s="104"/>
    </row>
    <row r="237" spans="1:6" x14ac:dyDescent="0.2">
      <c r="A237" s="110" t="s">
        <v>46</v>
      </c>
      <c r="B237" s="108">
        <v>-0.71819078555960036</v>
      </c>
      <c r="C237" s="108">
        <v>0</v>
      </c>
      <c r="D237" s="108">
        <v>0.71819078555960036</v>
      </c>
      <c r="E237" s="112">
        <v>0</v>
      </c>
      <c r="F237" s="104"/>
    </row>
    <row r="238" spans="1:6" x14ac:dyDescent="0.2">
      <c r="A238" s="110" t="s">
        <v>47</v>
      </c>
      <c r="B238" s="108">
        <v>0</v>
      </c>
      <c r="C238" s="108">
        <v>-23.415990766788862</v>
      </c>
      <c r="D238" s="108">
        <v>23.415990766788862</v>
      </c>
      <c r="E238" s="112">
        <v>0</v>
      </c>
      <c r="F238" s="104"/>
    </row>
    <row r="239" spans="1:6" x14ac:dyDescent="0.2">
      <c r="A239" s="110" t="s">
        <v>48</v>
      </c>
      <c r="B239" s="108">
        <v>0</v>
      </c>
      <c r="C239" s="108">
        <v>0.2484021362835</v>
      </c>
      <c r="D239" s="108">
        <v>-0.2484021362835</v>
      </c>
      <c r="E239" s="112">
        <v>0</v>
      </c>
      <c r="F239" s="104"/>
    </row>
    <row r="240" spans="1:6" x14ac:dyDescent="0.2">
      <c r="A240" s="110" t="s">
        <v>49</v>
      </c>
      <c r="B240" s="108">
        <v>16.099646139499345</v>
      </c>
      <c r="C240" s="108">
        <v>-16.099646139499345</v>
      </c>
      <c r="D240" s="108">
        <v>0</v>
      </c>
      <c r="E240" s="112">
        <v>0</v>
      </c>
      <c r="F240" s="104"/>
    </row>
    <row r="241" spans="1:6" x14ac:dyDescent="0.2">
      <c r="A241" s="110" t="s">
        <v>50</v>
      </c>
      <c r="B241" s="108">
        <v>0.63942700299999999</v>
      </c>
      <c r="C241" s="108">
        <v>0</v>
      </c>
      <c r="D241" s="108">
        <v>-0.63942700299999999</v>
      </c>
      <c r="E241" s="112">
        <v>0</v>
      </c>
      <c r="F241" s="104"/>
    </row>
    <row r="242" spans="1:6" x14ac:dyDescent="0.2">
      <c r="A242" s="202" t="s">
        <v>56</v>
      </c>
      <c r="B242" s="108">
        <v>13.34860504516028</v>
      </c>
      <c r="C242" s="108">
        <v>50.132026083869292</v>
      </c>
      <c r="D242" s="108">
        <v>43.858378480343475</v>
      </c>
      <c r="E242" s="112">
        <v>107.33900960937305</v>
      </c>
      <c r="F242" s="104"/>
    </row>
    <row r="243" spans="1:6" x14ac:dyDescent="0.2">
      <c r="A243" s="202" t="s">
        <v>57</v>
      </c>
      <c r="B243" s="108">
        <v>-17.112349389491161</v>
      </c>
      <c r="C243" s="108">
        <v>-15.909761023027055</v>
      </c>
      <c r="D243" s="108">
        <v>-32.619932299419204</v>
      </c>
      <c r="E243" s="112">
        <v>-65.642042711937421</v>
      </c>
      <c r="F243" s="104"/>
    </row>
    <row r="244" spans="1:6" x14ac:dyDescent="0.2">
      <c r="A244" s="72" t="s">
        <v>58</v>
      </c>
      <c r="B244" s="108">
        <v>-10.869650890261221</v>
      </c>
      <c r="C244" s="108">
        <v>18.162227804216094</v>
      </c>
      <c r="D244" s="108">
        <v>-1.2295643583046314</v>
      </c>
      <c r="E244" s="112">
        <v>6.0630125556502419</v>
      </c>
      <c r="F244" s="104"/>
    </row>
    <row r="245" spans="1:6" x14ac:dyDescent="0.2">
      <c r="A245" s="15" t="s">
        <v>313</v>
      </c>
      <c r="B245" s="15">
        <v>109.08375847126939</v>
      </c>
      <c r="C245" s="15">
        <v>121.26740244082654</v>
      </c>
      <c r="D245" s="15">
        <v>317.62470594345479</v>
      </c>
      <c r="E245" s="15">
        <v>547.97586685555075</v>
      </c>
      <c r="F245" s="104"/>
    </row>
    <row r="246" spans="1:6" x14ac:dyDescent="0.2">
      <c r="B246" s="102"/>
      <c r="C246" s="102"/>
      <c r="D246" s="102"/>
      <c r="E246" s="103"/>
      <c r="F246" s="104"/>
    </row>
    <row r="247" spans="1:6" x14ac:dyDescent="0.2">
      <c r="A247" s="15" t="s">
        <v>59</v>
      </c>
      <c r="B247" s="15">
        <v>102.08220007227517</v>
      </c>
      <c r="C247" s="15">
        <v>100.75479058013504</v>
      </c>
      <c r="D247" s="15">
        <v>268.81159833929388</v>
      </c>
      <c r="E247" s="15">
        <v>471.64858899170406</v>
      </c>
      <c r="F247" s="104"/>
    </row>
    <row r="248" spans="1:6" x14ac:dyDescent="0.2">
      <c r="A248" s="72" t="s">
        <v>267</v>
      </c>
      <c r="B248" s="108"/>
      <c r="C248" s="108"/>
      <c r="D248" s="108"/>
      <c r="E248" s="112"/>
      <c r="F248" s="104"/>
    </row>
    <row r="249" spans="1:6" x14ac:dyDescent="0.2">
      <c r="A249" s="110" t="s">
        <v>45</v>
      </c>
      <c r="B249" s="108">
        <v>-26.221269683593359</v>
      </c>
      <c r="C249" s="108">
        <v>26.221269683593359</v>
      </c>
      <c r="D249" s="108">
        <v>0</v>
      </c>
      <c r="E249" s="109">
        <v>0</v>
      </c>
      <c r="F249" s="104"/>
    </row>
    <row r="250" spans="1:6" x14ac:dyDescent="0.2">
      <c r="A250" s="110" t="s">
        <v>46</v>
      </c>
      <c r="B250" s="108">
        <v>-3.4641099035027416</v>
      </c>
      <c r="C250" s="108">
        <v>0</v>
      </c>
      <c r="D250" s="108">
        <v>3.4641099035027416</v>
      </c>
      <c r="E250" s="109">
        <v>0</v>
      </c>
      <c r="F250" s="104"/>
    </row>
    <row r="251" spans="1:6" x14ac:dyDescent="0.2">
      <c r="A251" s="110" t="s">
        <v>47</v>
      </c>
      <c r="B251" s="108">
        <v>0</v>
      </c>
      <c r="C251" s="108">
        <v>-117.40939571932455</v>
      </c>
      <c r="D251" s="108">
        <v>117.40939571932455</v>
      </c>
      <c r="E251" s="109">
        <v>0</v>
      </c>
      <c r="F251" s="104"/>
    </row>
    <row r="252" spans="1:6" x14ac:dyDescent="0.2">
      <c r="A252" s="110" t="s">
        <v>48</v>
      </c>
      <c r="B252" s="108">
        <v>0</v>
      </c>
      <c r="C252" s="108">
        <v>1.8046781598164499</v>
      </c>
      <c r="D252" s="108">
        <v>-1.8046781598164499</v>
      </c>
      <c r="E252" s="109">
        <v>0</v>
      </c>
      <c r="F252" s="104"/>
    </row>
    <row r="253" spans="1:6" x14ac:dyDescent="0.2">
      <c r="A253" s="110" t="s">
        <v>49</v>
      </c>
      <c r="B253" s="108">
        <v>73.717076825392212</v>
      </c>
      <c r="C253" s="108">
        <v>-73.717076825392212</v>
      </c>
      <c r="D253" s="108">
        <v>0</v>
      </c>
      <c r="E253" s="109">
        <v>0</v>
      </c>
      <c r="F253" s="104"/>
    </row>
    <row r="254" spans="1:6" x14ac:dyDescent="0.2">
      <c r="A254" s="110" t="s">
        <v>50</v>
      </c>
      <c r="B254" s="108">
        <v>2.4636208729470002</v>
      </c>
      <c r="C254" s="108">
        <v>0</v>
      </c>
      <c r="D254" s="108">
        <v>-2.4636208729470002</v>
      </c>
      <c r="E254" s="109">
        <v>0</v>
      </c>
      <c r="F254" s="104"/>
    </row>
    <row r="255" spans="1:6" x14ac:dyDescent="0.2">
      <c r="A255" s="202" t="s">
        <v>56</v>
      </c>
      <c r="B255" s="108">
        <v>66.011325085774956</v>
      </c>
      <c r="C255" s="108">
        <v>245.00020322525643</v>
      </c>
      <c r="D255" s="108">
        <v>204.95680633996449</v>
      </c>
      <c r="E255" s="109">
        <v>515.96833465099598</v>
      </c>
      <c r="F255" s="104"/>
    </row>
    <row r="256" spans="1:6" x14ac:dyDescent="0.2">
      <c r="A256" s="202" t="s">
        <v>57</v>
      </c>
      <c r="B256" s="108">
        <v>-86.046424024153382</v>
      </c>
      <c r="C256" s="108">
        <v>-59.148229526895918</v>
      </c>
      <c r="D256" s="108">
        <v>-153.85531679177677</v>
      </c>
      <c r="E256" s="109">
        <v>-299.0499703428261</v>
      </c>
      <c r="F256" s="104"/>
    </row>
    <row r="257" spans="1:7" x14ac:dyDescent="0.2">
      <c r="A257" s="72" t="s">
        <v>58</v>
      </c>
      <c r="B257" s="108">
        <v>15.135430739966106</v>
      </c>
      <c r="C257" s="108">
        <v>49.32305318480536</v>
      </c>
      <c r="D257" s="108">
        <v>57.120902255483813</v>
      </c>
      <c r="E257" s="109">
        <v>121.57938618025527</v>
      </c>
      <c r="F257" s="104"/>
    </row>
    <row r="258" spans="1:7" ht="13.5" thickBot="1" x14ac:dyDescent="0.25">
      <c r="A258" s="88" t="s">
        <v>230</v>
      </c>
      <c r="B258" s="16">
        <v>143.67784998510595</v>
      </c>
      <c r="C258" s="16">
        <v>172.82929276199394</v>
      </c>
      <c r="D258" s="16">
        <v>493.63919673302934</v>
      </c>
      <c r="E258" s="16">
        <v>810.1463394801292</v>
      </c>
      <c r="F258" s="104"/>
    </row>
    <row r="259" spans="1:7" x14ac:dyDescent="0.2">
      <c r="B259" s="102"/>
      <c r="C259" s="102"/>
      <c r="D259" s="102"/>
      <c r="E259" s="103"/>
      <c r="F259" s="104"/>
    </row>
    <row r="260" spans="1:7" x14ac:dyDescent="0.2">
      <c r="B260" s="102"/>
      <c r="C260" s="102"/>
      <c r="D260" s="102"/>
      <c r="E260" s="103"/>
      <c r="F260" s="104"/>
    </row>
    <row r="261" spans="1:7" x14ac:dyDescent="0.2">
      <c r="A261" s="184"/>
      <c r="B261" s="185"/>
      <c r="C261" s="185"/>
      <c r="D261" s="185"/>
      <c r="E261" s="185"/>
      <c r="F261" s="185"/>
      <c r="G261" s="185"/>
    </row>
    <row r="262" spans="1:7" ht="15" x14ac:dyDescent="0.25">
      <c r="A262" s="73" t="s">
        <v>67</v>
      </c>
      <c r="B262" s="185"/>
      <c r="C262" s="185"/>
      <c r="D262" s="185"/>
      <c r="E262" s="185"/>
      <c r="F262" s="185"/>
      <c r="G262" s="185"/>
    </row>
    <row r="263" spans="1:7" ht="15" x14ac:dyDescent="0.25">
      <c r="A263" s="73"/>
      <c r="B263" s="185"/>
      <c r="C263" s="185"/>
      <c r="D263" s="185"/>
      <c r="E263" s="185"/>
      <c r="F263" s="185"/>
      <c r="G263" s="185"/>
    </row>
    <row r="264" spans="1:7" x14ac:dyDescent="0.2">
      <c r="A264" s="184" t="s">
        <v>314</v>
      </c>
      <c r="B264" s="185"/>
      <c r="C264" s="185"/>
      <c r="D264" s="185"/>
      <c r="E264" s="185"/>
      <c r="F264" s="185"/>
      <c r="G264" s="185"/>
    </row>
    <row r="265" spans="1:7" ht="15" x14ac:dyDescent="0.2">
      <c r="A265" s="92" t="s">
        <v>25</v>
      </c>
      <c r="B265" s="78">
        <v>44012</v>
      </c>
      <c r="C265" s="78">
        <v>43830</v>
      </c>
      <c r="D265" s="78">
        <v>43646</v>
      </c>
      <c r="E265" s="79"/>
    </row>
    <row r="266" spans="1:7" ht="15" x14ac:dyDescent="0.2">
      <c r="A266" s="117"/>
      <c r="B266" s="79"/>
      <c r="C266" s="79"/>
      <c r="D266" s="79"/>
      <c r="E266" s="79"/>
    </row>
    <row r="267" spans="1:7" x14ac:dyDescent="0.2">
      <c r="A267" s="72" t="s">
        <v>68</v>
      </c>
      <c r="B267" s="123">
        <v>186.36849799999999</v>
      </c>
      <c r="C267" s="123">
        <v>184.11972800000001</v>
      </c>
      <c r="D267" s="123">
        <v>182.768866</v>
      </c>
      <c r="E267" s="123"/>
    </row>
    <row r="268" spans="1:7" x14ac:dyDescent="0.2">
      <c r="A268" s="72" t="s">
        <v>69</v>
      </c>
      <c r="B268" s="123">
        <v>786.67196625000008</v>
      </c>
      <c r="C268" s="123">
        <v>786.67196624999997</v>
      </c>
      <c r="D268" s="123">
        <v>786.67196624999997</v>
      </c>
      <c r="E268" s="123"/>
    </row>
    <row r="269" spans="1:7" x14ac:dyDescent="0.2">
      <c r="A269" s="72" t="s">
        <v>315</v>
      </c>
      <c r="B269" s="123">
        <v>952.76783010000008</v>
      </c>
      <c r="C269" s="123">
        <v>834.20679014240307</v>
      </c>
      <c r="D269" s="123">
        <v>770.02110561999996</v>
      </c>
      <c r="E269" s="123"/>
    </row>
    <row r="270" spans="1:7" x14ac:dyDescent="0.2">
      <c r="A270" s="72" t="s">
        <v>70</v>
      </c>
      <c r="B270" s="123">
        <v>174.6298422199726</v>
      </c>
      <c r="C270" s="123">
        <v>194.29714705243899</v>
      </c>
      <c r="D270" s="123">
        <v>146.848863291681</v>
      </c>
      <c r="E270" s="123"/>
    </row>
    <row r="271" spans="1:7" x14ac:dyDescent="0.2">
      <c r="A271" s="74" t="s">
        <v>71</v>
      </c>
      <c r="B271" s="115"/>
      <c r="C271" s="115"/>
      <c r="D271" s="115"/>
      <c r="E271" s="115"/>
    </row>
    <row r="272" spans="1:7" x14ac:dyDescent="0.2">
      <c r="A272" s="72" t="s">
        <v>72</v>
      </c>
      <c r="B272" s="128">
        <v>-153.38204430512997</v>
      </c>
      <c r="C272" s="128">
        <v>-145.40183040363999</v>
      </c>
      <c r="D272" s="128">
        <v>-119.85168282882999</v>
      </c>
      <c r="E272" s="123"/>
    </row>
    <row r="273" spans="1:13" x14ac:dyDescent="0.2">
      <c r="A273" s="129" t="s">
        <v>73</v>
      </c>
      <c r="B273" s="130">
        <v>1947.0560922648428</v>
      </c>
      <c r="C273" s="130">
        <v>1853.8938010412021</v>
      </c>
      <c r="D273" s="130">
        <v>1766.4591183328509</v>
      </c>
      <c r="E273" s="115"/>
    </row>
    <row r="274" spans="1:13" x14ac:dyDescent="0.2">
      <c r="A274" s="129" t="s">
        <v>74</v>
      </c>
      <c r="B274" s="130">
        <v>1772.4262500448704</v>
      </c>
      <c r="C274" s="130">
        <v>1659.5966539887631</v>
      </c>
      <c r="D274" s="130">
        <v>1619.6102550411699</v>
      </c>
      <c r="E274" s="115"/>
    </row>
    <row r="275" spans="1:13" x14ac:dyDescent="0.2">
      <c r="A275" s="72" t="s">
        <v>75</v>
      </c>
      <c r="B275" s="131">
        <v>244.55</v>
      </c>
      <c r="C275" s="131">
        <v>44.55</v>
      </c>
      <c r="D275" s="131">
        <v>44.55</v>
      </c>
      <c r="E275" s="123"/>
    </row>
    <row r="276" spans="1:13" x14ac:dyDescent="0.2">
      <c r="A276" s="129" t="s">
        <v>76</v>
      </c>
      <c r="B276" s="130">
        <v>2191.606092264843</v>
      </c>
      <c r="C276" s="130">
        <v>1898.4438010412021</v>
      </c>
      <c r="D276" s="130">
        <v>1811.0091183328509</v>
      </c>
      <c r="E276" s="115"/>
    </row>
    <row r="277" spans="1:13" x14ac:dyDescent="0.2">
      <c r="A277" s="129" t="s">
        <v>77</v>
      </c>
      <c r="B277" s="130">
        <v>2016.9762500448703</v>
      </c>
      <c r="C277" s="130">
        <v>1704.1466539887631</v>
      </c>
      <c r="D277" s="130">
        <v>1664.1602550411699</v>
      </c>
      <c r="E277" s="115"/>
    </row>
    <row r="278" spans="1:13" x14ac:dyDescent="0.2">
      <c r="A278" s="72" t="s">
        <v>78</v>
      </c>
      <c r="B278" s="131">
        <v>64.924166490000005</v>
      </c>
      <c r="C278" s="131">
        <v>64.859166509999994</v>
      </c>
      <c r="D278" s="131">
        <v>64.794166529999998</v>
      </c>
      <c r="E278" s="123"/>
    </row>
    <row r="279" spans="1:13" ht="13.5" thickBot="1" x14ac:dyDescent="0.25">
      <c r="A279" s="132" t="s">
        <v>79</v>
      </c>
      <c r="B279" s="133">
        <v>2256.5302587548431</v>
      </c>
      <c r="C279" s="133">
        <v>1963.3029675512021</v>
      </c>
      <c r="D279" s="133">
        <v>1875.8032848628509</v>
      </c>
      <c r="E279" s="115"/>
    </row>
    <row r="280" spans="1:13" ht="13.5" thickBot="1" x14ac:dyDescent="0.25">
      <c r="A280" s="132" t="s">
        <v>80</v>
      </c>
      <c r="B280" s="134">
        <v>2081.9004165348701</v>
      </c>
      <c r="C280" s="134">
        <v>1769.0058204987631</v>
      </c>
      <c r="D280" s="134">
        <v>1728.9544215711699</v>
      </c>
      <c r="E280" s="115"/>
    </row>
    <row r="281" spans="1:13" x14ac:dyDescent="0.2">
      <c r="A281" s="74"/>
      <c r="B281" s="74"/>
      <c r="C281" s="74"/>
      <c r="D281" s="74"/>
      <c r="E281" s="74"/>
      <c r="F281" s="74"/>
    </row>
    <row r="282" spans="1:13" x14ac:dyDescent="0.2">
      <c r="A282" s="127" t="s">
        <v>81</v>
      </c>
    </row>
    <row r="283" spans="1:13" ht="15" x14ac:dyDescent="0.2">
      <c r="A283" s="92" t="s">
        <v>25</v>
      </c>
      <c r="B283" s="78">
        <v>44012</v>
      </c>
      <c r="C283" s="78">
        <v>43830</v>
      </c>
      <c r="D283" s="78">
        <v>43646</v>
      </c>
      <c r="E283" s="79"/>
      <c r="M283" s="72" t="s">
        <v>3</v>
      </c>
    </row>
    <row r="284" spans="1:13" ht="15" x14ac:dyDescent="0.2">
      <c r="A284" s="117"/>
      <c r="B284" s="79"/>
      <c r="C284" s="79"/>
      <c r="D284" s="79"/>
      <c r="E284" s="79"/>
    </row>
    <row r="285" spans="1:13" x14ac:dyDescent="0.2">
      <c r="A285" s="186" t="s">
        <v>82</v>
      </c>
      <c r="B285" s="187">
        <v>258.41224959599987</v>
      </c>
      <c r="C285" s="187">
        <v>122.93353461000052</v>
      </c>
      <c r="D285" s="187">
        <v>262.69891612200007</v>
      </c>
      <c r="E285" s="90"/>
    </row>
    <row r="286" spans="1:13" x14ac:dyDescent="0.2">
      <c r="A286" s="186" t="s">
        <v>83</v>
      </c>
      <c r="B286" s="187">
        <v>6785.566574312259</v>
      </c>
      <c r="C286" s="187">
        <v>6745.2171706184299</v>
      </c>
      <c r="D286" s="187">
        <v>6358.5875568153597</v>
      </c>
      <c r="E286" s="90"/>
    </row>
    <row r="287" spans="1:13" ht="13.5" customHeight="1" x14ac:dyDescent="0.2">
      <c r="A287" s="186" t="s">
        <v>84</v>
      </c>
      <c r="B287" s="187">
        <v>30.189060099999992</v>
      </c>
      <c r="C287" s="187">
        <v>9.0778524160000007</v>
      </c>
      <c r="D287" s="187">
        <v>38.623125038000005</v>
      </c>
      <c r="E287" s="90"/>
    </row>
    <row r="288" spans="1:13" x14ac:dyDescent="0.2">
      <c r="A288" s="186" t="s">
        <v>85</v>
      </c>
      <c r="B288" s="187">
        <v>28.562787629999999</v>
      </c>
      <c r="C288" s="187">
        <v>36.155033840000002</v>
      </c>
      <c r="D288" s="187">
        <v>24.423188370000002</v>
      </c>
      <c r="E288" s="90"/>
      <c r="F288" s="123"/>
    </row>
    <row r="289" spans="1:6" x14ac:dyDescent="0.2">
      <c r="A289" s="188" t="s">
        <v>86</v>
      </c>
      <c r="B289" s="189">
        <v>7102.7306716382582</v>
      </c>
      <c r="C289" s="189">
        <v>6913.3835914844303</v>
      </c>
      <c r="D289" s="189">
        <v>6684.3327863453596</v>
      </c>
      <c r="E289" s="135"/>
    </row>
    <row r="290" spans="1:6" x14ac:dyDescent="0.2">
      <c r="A290" s="186" t="s">
        <v>87</v>
      </c>
      <c r="B290" s="187">
        <v>1822.6166284750002</v>
      </c>
      <c r="C290" s="187">
        <v>1822.616628475</v>
      </c>
      <c r="D290" s="187">
        <v>1331.8</v>
      </c>
      <c r="E290" s="90"/>
    </row>
    <row r="291" spans="1:6" x14ac:dyDescent="0.2">
      <c r="A291" s="188" t="s">
        <v>88</v>
      </c>
      <c r="B291" s="190">
        <v>8925.3473001132588</v>
      </c>
      <c r="C291" s="190">
        <v>8735.9002199594306</v>
      </c>
      <c r="D291" s="190">
        <v>8016.1327863453598</v>
      </c>
      <c r="E291" s="136"/>
      <c r="F291" s="113"/>
    </row>
    <row r="292" spans="1:6" x14ac:dyDescent="0.2">
      <c r="A292" s="188" t="s">
        <v>89</v>
      </c>
      <c r="B292" s="190">
        <v>8763.3670001394003</v>
      </c>
      <c r="C292" s="190">
        <v>8560.2000000000007</v>
      </c>
      <c r="D292" s="190">
        <v>7884.7165397088202</v>
      </c>
      <c r="E292" s="136"/>
    </row>
    <row r="293" spans="1:6" x14ac:dyDescent="0.2">
      <c r="A293" s="191"/>
      <c r="B293" s="192"/>
      <c r="C293" s="192"/>
      <c r="D293" s="192"/>
      <c r="E293" s="137"/>
    </row>
    <row r="294" spans="1:6" x14ac:dyDescent="0.2">
      <c r="A294" s="193" t="s">
        <v>234</v>
      </c>
      <c r="B294" s="194"/>
      <c r="C294" s="194"/>
      <c r="D294" s="194"/>
    </row>
    <row r="295" spans="1:6" x14ac:dyDescent="0.2">
      <c r="A295" s="194" t="s">
        <v>90</v>
      </c>
      <c r="B295" s="195">
        <v>0.21814905647874738</v>
      </c>
      <c r="C295" s="195">
        <v>0.21221554211499585</v>
      </c>
      <c r="D295" s="195">
        <v>0.22036300612956769</v>
      </c>
      <c r="E295" s="139"/>
    </row>
    <row r="296" spans="1:6" x14ac:dyDescent="0.2">
      <c r="A296" s="194" t="s">
        <v>91</v>
      </c>
      <c r="B296" s="195">
        <v>0.24554855050145025</v>
      </c>
      <c r="C296" s="195">
        <v>0.21731518827375279</v>
      </c>
      <c r="D296" s="195">
        <v>0.22592054879850726</v>
      </c>
      <c r="E296" s="139"/>
    </row>
    <row r="297" spans="1:6" x14ac:dyDescent="0.2">
      <c r="A297" s="194" t="s">
        <v>92</v>
      </c>
      <c r="B297" s="195">
        <v>0.25282268385524992</v>
      </c>
      <c r="C297" s="195">
        <v>0.22473962821433413</v>
      </c>
      <c r="D297" s="195">
        <v>0.2340035195098171</v>
      </c>
      <c r="E297" s="139"/>
    </row>
    <row r="298" spans="1:6" x14ac:dyDescent="0.2">
      <c r="A298" s="194"/>
      <c r="B298" s="195"/>
      <c r="C298" s="195"/>
      <c r="D298" s="195"/>
      <c r="E298" s="139"/>
    </row>
    <row r="299" spans="1:6" x14ac:dyDescent="0.2">
      <c r="A299" s="193" t="s">
        <v>93</v>
      </c>
      <c r="B299" s="195"/>
      <c r="C299" s="195"/>
      <c r="D299" s="195"/>
      <c r="E299" s="139"/>
    </row>
    <row r="300" spans="1:6" x14ac:dyDescent="0.2">
      <c r="A300" s="194" t="s">
        <v>90</v>
      </c>
      <c r="B300" s="195">
        <v>0.20225402519564412</v>
      </c>
      <c r="C300" s="195">
        <v>0.19387358402709784</v>
      </c>
      <c r="D300" s="195">
        <v>0.20541134825640561</v>
      </c>
      <c r="E300" s="139"/>
    </row>
    <row r="301" spans="1:6" x14ac:dyDescent="0.2">
      <c r="A301" s="194" t="s">
        <v>91</v>
      </c>
      <c r="B301" s="195">
        <v>0.23015996591410423</v>
      </c>
      <c r="C301" s="195">
        <v>0.19907790168322737</v>
      </c>
      <c r="D301" s="195">
        <v>0.21106151967038586</v>
      </c>
      <c r="E301" s="139"/>
    </row>
    <row r="302" spans="1:6" x14ac:dyDescent="0.2">
      <c r="A302" s="194" t="s">
        <v>92</v>
      </c>
      <c r="B302" s="195">
        <v>0.23756855287491133</v>
      </c>
      <c r="C302" s="195">
        <v>0.20665473008793755</v>
      </c>
      <c r="D302" s="195">
        <v>0.21927921097275357</v>
      </c>
      <c r="E302" s="139"/>
    </row>
    <row r="303" spans="1:6" x14ac:dyDescent="0.2">
      <c r="B303" s="139"/>
      <c r="C303" s="139"/>
      <c r="D303" s="139"/>
      <c r="E303" s="139"/>
    </row>
    <row r="304" spans="1:6" ht="25.5" hidden="1" x14ac:dyDescent="0.2">
      <c r="A304" s="138" t="s">
        <v>235</v>
      </c>
      <c r="B304" s="139"/>
      <c r="C304" s="139"/>
      <c r="D304" s="139"/>
      <c r="E304" s="139"/>
    </row>
    <row r="305" spans="1:7" hidden="1" x14ac:dyDescent="0.2">
      <c r="A305" s="72" t="s">
        <v>90</v>
      </c>
      <c r="B305" s="139">
        <v>0.21299999999999999</v>
      </c>
      <c r="C305" s="139">
        <v>0.2</v>
      </c>
      <c r="D305" s="139"/>
      <c r="E305" s="139"/>
    </row>
    <row r="306" spans="1:7" hidden="1" x14ac:dyDescent="0.2">
      <c r="A306" s="72" t="s">
        <v>91</v>
      </c>
      <c r="B306" s="139">
        <v>0.218</v>
      </c>
      <c r="C306" s="139">
        <v>0.20599999999999999</v>
      </c>
      <c r="D306" s="139"/>
      <c r="E306" s="139"/>
    </row>
    <row r="307" spans="1:7" hidden="1" x14ac:dyDescent="0.2">
      <c r="A307" s="72" t="s">
        <v>92</v>
      </c>
      <c r="B307" s="139">
        <v>0.22500000000000001</v>
      </c>
      <c r="C307" s="139">
        <v>0.214</v>
      </c>
      <c r="D307" s="139"/>
      <c r="E307" s="139"/>
    </row>
    <row r="308" spans="1:7" x14ac:dyDescent="0.2">
      <c r="B308" s="139"/>
      <c r="C308" s="139"/>
      <c r="D308" s="139"/>
      <c r="E308" s="139"/>
    </row>
    <row r="309" spans="1:7" x14ac:dyDescent="0.2">
      <c r="B309" s="139"/>
      <c r="C309" s="139"/>
      <c r="D309" s="139"/>
      <c r="E309" s="139"/>
    </row>
    <row r="310" spans="1:7" x14ac:dyDescent="0.2">
      <c r="A310" s="72" t="s">
        <v>316</v>
      </c>
    </row>
    <row r="312" spans="1:7" ht="15" x14ac:dyDescent="0.25">
      <c r="A312" s="73" t="s">
        <v>94</v>
      </c>
    </row>
    <row r="313" spans="1:7" x14ac:dyDescent="0.2">
      <c r="G313" s="140"/>
    </row>
    <row r="315" spans="1:7" ht="15" x14ac:dyDescent="0.2">
      <c r="A315" s="92" t="s">
        <v>25</v>
      </c>
      <c r="B315" s="78">
        <v>44012</v>
      </c>
      <c r="C315" s="78">
        <v>43830</v>
      </c>
      <c r="D315" s="78">
        <v>43646</v>
      </c>
      <c r="E315" s="79"/>
    </row>
    <row r="317" spans="1:7" x14ac:dyDescent="0.2">
      <c r="A317" s="72" t="s">
        <v>82</v>
      </c>
      <c r="B317" s="82">
        <v>1292.0612479799993</v>
      </c>
      <c r="C317" s="82">
        <v>614.66767305000258</v>
      </c>
      <c r="D317" s="82">
        <v>1315.3</v>
      </c>
      <c r="E317" s="82"/>
    </row>
    <row r="318" spans="1:7" ht="13.5" thickBot="1" x14ac:dyDescent="0.25">
      <c r="A318" s="141" t="s">
        <v>40</v>
      </c>
      <c r="B318" s="142">
        <v>1292.0612479799993</v>
      </c>
      <c r="C318" s="142">
        <v>614.66767305000258</v>
      </c>
      <c r="D318" s="142">
        <v>1315.3</v>
      </c>
      <c r="E318" s="143"/>
    </row>
    <row r="319" spans="1:7" x14ac:dyDescent="0.2">
      <c r="A319" s="127"/>
      <c r="B319" s="127"/>
      <c r="C319" s="144"/>
      <c r="D319" s="144"/>
      <c r="E319" s="144"/>
      <c r="F319" s="144"/>
      <c r="G319" s="144"/>
    </row>
    <row r="320" spans="1:7" x14ac:dyDescent="0.2">
      <c r="A320" s="127"/>
      <c r="B320" s="127"/>
      <c r="C320" s="144"/>
      <c r="D320" s="144"/>
      <c r="E320" s="144"/>
      <c r="F320" s="144"/>
      <c r="G320" s="144"/>
    </row>
    <row r="321" spans="1:7" ht="15" x14ac:dyDescent="0.25">
      <c r="A321" s="73" t="s">
        <v>95</v>
      </c>
      <c r="B321" s="127"/>
      <c r="C321" s="144"/>
      <c r="D321" s="144"/>
      <c r="E321" s="144"/>
      <c r="F321" s="144"/>
      <c r="G321" s="144"/>
    </row>
    <row r="322" spans="1:7" x14ac:dyDescent="0.2">
      <c r="C322" s="145"/>
      <c r="D322" s="145"/>
      <c r="E322" s="145"/>
      <c r="F322" s="145"/>
      <c r="G322" s="145"/>
    </row>
    <row r="323" spans="1:7" ht="15" x14ac:dyDescent="0.25">
      <c r="A323" s="73" t="s">
        <v>236</v>
      </c>
      <c r="B323" s="73"/>
    </row>
    <row r="325" spans="1:7" x14ac:dyDescent="0.2">
      <c r="A325" s="74" t="s">
        <v>96</v>
      </c>
      <c r="B325" s="74"/>
    </row>
    <row r="326" spans="1:7" x14ac:dyDescent="0.2">
      <c r="A326" s="74"/>
      <c r="B326" s="74"/>
    </row>
    <row r="327" spans="1:7" ht="179.25" customHeight="1" x14ac:dyDescent="0.2">
      <c r="A327" s="251" t="s">
        <v>317</v>
      </c>
      <c r="B327" s="251"/>
      <c r="C327" s="251"/>
      <c r="D327" s="251"/>
      <c r="E327" s="111"/>
      <c r="F327" s="146"/>
      <c r="G327" s="146"/>
    </row>
    <row r="329" spans="1:7" ht="15" x14ac:dyDescent="0.2">
      <c r="A329" s="92" t="s">
        <v>25</v>
      </c>
      <c r="B329" s="78">
        <v>44012</v>
      </c>
      <c r="C329" s="78">
        <v>43830</v>
      </c>
      <c r="D329" s="78">
        <v>43646</v>
      </c>
      <c r="E329" s="79"/>
    </row>
    <row r="330" spans="1:7" x14ac:dyDescent="0.2">
      <c r="A330" s="72" t="s">
        <v>97</v>
      </c>
      <c r="B330" s="82">
        <v>1396.9290000000001</v>
      </c>
      <c r="C330" s="82">
        <v>1239.00053948</v>
      </c>
      <c r="D330" s="82">
        <v>764.6</v>
      </c>
      <c r="E330" s="82"/>
    </row>
    <row r="331" spans="1:7" x14ac:dyDescent="0.2">
      <c r="A331" s="72" t="s">
        <v>98</v>
      </c>
      <c r="B331" s="82">
        <v>101.274</v>
      </c>
      <c r="C331" s="82">
        <v>90.778524160000003</v>
      </c>
      <c r="D331" s="82">
        <v>386.2</v>
      </c>
      <c r="E331" s="82"/>
    </row>
    <row r="332" spans="1:7" ht="13.5" thickBot="1" x14ac:dyDescent="0.25">
      <c r="A332" s="141" t="s">
        <v>99</v>
      </c>
      <c r="B332" s="147">
        <v>1498.203</v>
      </c>
      <c r="C332" s="142">
        <v>1329.77906364</v>
      </c>
      <c r="D332" s="142">
        <v>1150.8</v>
      </c>
      <c r="E332" s="143"/>
    </row>
    <row r="333" spans="1:7" x14ac:dyDescent="0.2">
      <c r="A333" s="127"/>
      <c r="B333" s="148"/>
      <c r="C333" s="144"/>
      <c r="E333" s="72" t="s">
        <v>3</v>
      </c>
    </row>
    <row r="335" spans="1:7" x14ac:dyDescent="0.2">
      <c r="A335" s="74" t="s">
        <v>100</v>
      </c>
      <c r="B335" s="74"/>
    </row>
    <row r="336" spans="1:7" x14ac:dyDescent="0.2">
      <c r="A336" s="74"/>
      <c r="B336" s="74"/>
    </row>
    <row r="337" spans="1:7" ht="28.5" customHeight="1" x14ac:dyDescent="0.2">
      <c r="A337" s="251" t="s">
        <v>101</v>
      </c>
      <c r="B337" s="251"/>
      <c r="C337" s="251"/>
      <c r="D337" s="251"/>
      <c r="E337" s="111"/>
      <c r="F337" s="146"/>
    </row>
    <row r="339" spans="1:7" ht="15" x14ac:dyDescent="0.2">
      <c r="A339" s="92" t="s">
        <v>25</v>
      </c>
      <c r="B339" s="78">
        <v>44012</v>
      </c>
      <c r="C339" s="78">
        <v>43830</v>
      </c>
      <c r="D339" s="78">
        <v>43646</v>
      </c>
      <c r="E339" s="79"/>
    </row>
    <row r="341" spans="1:7" x14ac:dyDescent="0.2">
      <c r="A341" s="72" t="s">
        <v>82</v>
      </c>
      <c r="B341" s="82">
        <v>1292.0612479799993</v>
      </c>
      <c r="C341" s="82">
        <v>614.66767305000258</v>
      </c>
      <c r="D341" s="82">
        <v>1313.5</v>
      </c>
      <c r="E341" s="82"/>
    </row>
    <row r="342" spans="1:7" x14ac:dyDescent="0.2">
      <c r="A342" s="72" t="s">
        <v>29</v>
      </c>
      <c r="B342" s="82">
        <v>8403.1971369999992</v>
      </c>
      <c r="C342" s="82">
        <v>8495.7541717398726</v>
      </c>
      <c r="D342" s="82">
        <v>8090.4</v>
      </c>
      <c r="E342" s="82"/>
    </row>
    <row r="343" spans="1:7" x14ac:dyDescent="0.2">
      <c r="A343" s="72" t="s">
        <v>102</v>
      </c>
      <c r="B343" s="82">
        <v>13.278744349999998</v>
      </c>
      <c r="C343" s="82">
        <v>18.814559840000005</v>
      </c>
      <c r="D343" s="82">
        <v>7</v>
      </c>
      <c r="E343" s="82"/>
    </row>
    <row r="344" spans="1:7" s="74" customFormat="1" x14ac:dyDescent="0.2">
      <c r="A344" s="149" t="s">
        <v>237</v>
      </c>
      <c r="B344" s="130">
        <v>9708.5371293299995</v>
      </c>
      <c r="C344" s="130">
        <v>9129.2364046298753</v>
      </c>
      <c r="D344" s="130">
        <v>9410.9</v>
      </c>
      <c r="E344" s="115"/>
    </row>
    <row r="345" spans="1:7" s="74" customFormat="1" x14ac:dyDescent="0.2"/>
    <row r="346" spans="1:7" x14ac:dyDescent="0.2">
      <c r="A346" s="72" t="s">
        <v>103</v>
      </c>
      <c r="B346" s="82">
        <v>8951.0762932300004</v>
      </c>
      <c r="C346" s="82">
        <v>8519.5234186199996</v>
      </c>
      <c r="D346" s="82">
        <v>8431.9</v>
      </c>
      <c r="E346" s="82"/>
    </row>
    <row r="347" spans="1:7" x14ac:dyDescent="0.2">
      <c r="A347" s="72" t="s">
        <v>104</v>
      </c>
      <c r="B347" s="82">
        <v>0</v>
      </c>
      <c r="C347" s="82">
        <v>0</v>
      </c>
      <c r="D347" s="82">
        <v>231</v>
      </c>
      <c r="E347" s="82"/>
    </row>
    <row r="348" spans="1:7" x14ac:dyDescent="0.2">
      <c r="A348" s="72" t="s">
        <v>105</v>
      </c>
      <c r="B348" s="82">
        <v>147.02575651999999</v>
      </c>
      <c r="C348" s="82">
        <v>149.51956248999994</v>
      </c>
      <c r="D348" s="82">
        <v>148.80000000000001</v>
      </c>
      <c r="E348" s="82"/>
    </row>
    <row r="349" spans="1:7" x14ac:dyDescent="0.2">
      <c r="A349" s="72" t="s">
        <v>106</v>
      </c>
      <c r="B349" s="82">
        <v>64.924166490000005</v>
      </c>
      <c r="C349" s="82">
        <v>64.859166509999994</v>
      </c>
      <c r="D349" s="82">
        <v>64.75</v>
      </c>
      <c r="E349" s="82"/>
    </row>
    <row r="350" spans="1:7" s="74" customFormat="1" x14ac:dyDescent="0.2">
      <c r="A350" s="149" t="s">
        <v>238</v>
      </c>
      <c r="B350" s="130">
        <v>9163.0262162400013</v>
      </c>
      <c r="C350" s="130">
        <v>8733.9021476199996</v>
      </c>
      <c r="D350" s="130">
        <v>8876.4499999999989</v>
      </c>
      <c r="E350" s="115"/>
      <c r="G350" s="72"/>
    </row>
    <row r="351" spans="1:7" s="74" customFormat="1" x14ac:dyDescent="0.2">
      <c r="B351" s="150"/>
      <c r="C351" s="150"/>
    </row>
    <row r="352" spans="1:7" s="74" customFormat="1" x14ac:dyDescent="0.2">
      <c r="A352" s="72"/>
      <c r="B352" s="150"/>
      <c r="C352" s="150"/>
    </row>
    <row r="353" spans="1:5" s="74" customFormat="1" ht="15" x14ac:dyDescent="0.25">
      <c r="A353" s="73" t="s">
        <v>107</v>
      </c>
      <c r="B353" s="150"/>
      <c r="C353" s="150"/>
    </row>
    <row r="355" spans="1:5" ht="15" x14ac:dyDescent="0.25">
      <c r="A355" s="73" t="s">
        <v>106</v>
      </c>
      <c r="B355" s="73"/>
      <c r="C355" s="73"/>
    </row>
    <row r="357" spans="1:5" ht="15" x14ac:dyDescent="0.2">
      <c r="A357" s="92" t="s">
        <v>25</v>
      </c>
      <c r="B357" s="78">
        <v>44012</v>
      </c>
      <c r="C357" s="78">
        <v>43830</v>
      </c>
      <c r="D357" s="78">
        <v>43646</v>
      </c>
      <c r="E357" s="79"/>
    </row>
    <row r="359" spans="1:5" ht="25.5" x14ac:dyDescent="0.2">
      <c r="A359" s="151" t="s">
        <v>108</v>
      </c>
      <c r="B359" s="123">
        <v>64.924166490000005</v>
      </c>
      <c r="C359" s="123">
        <v>64.929166550000005</v>
      </c>
      <c r="D359" s="123">
        <v>64.8</v>
      </c>
      <c r="E359" s="123"/>
    </row>
    <row r="360" spans="1:5" ht="13.5" thickBot="1" x14ac:dyDescent="0.25">
      <c r="A360" s="141" t="s">
        <v>109</v>
      </c>
      <c r="B360" s="152">
        <v>64.924166490000005</v>
      </c>
      <c r="C360" s="152">
        <v>64.929166550000005</v>
      </c>
      <c r="D360" s="152">
        <v>64.8</v>
      </c>
      <c r="E360" s="137"/>
    </row>
    <row r="361" spans="1:5" x14ac:dyDescent="0.2">
      <c r="A361" s="127"/>
      <c r="B361" s="153"/>
      <c r="C361" s="153"/>
    </row>
    <row r="362" spans="1:5" x14ac:dyDescent="0.2">
      <c r="A362" s="127"/>
      <c r="B362" s="153"/>
      <c r="C362" s="153"/>
    </row>
    <row r="363" spans="1:5" ht="15" x14ac:dyDescent="0.25">
      <c r="A363" s="73" t="s">
        <v>239</v>
      </c>
    </row>
    <row r="366" spans="1:5" ht="15" x14ac:dyDescent="0.2">
      <c r="A366" s="92" t="s">
        <v>25</v>
      </c>
      <c r="B366" s="78">
        <v>44012</v>
      </c>
      <c r="C366" s="78">
        <v>43830</v>
      </c>
      <c r="D366" s="78">
        <v>43646</v>
      </c>
      <c r="E366" s="79"/>
    </row>
    <row r="368" spans="1:5" x14ac:dyDescent="0.2">
      <c r="A368" s="151" t="s">
        <v>110</v>
      </c>
      <c r="B368" s="82">
        <v>17.86</v>
      </c>
      <c r="C368" s="82">
        <v>38.988879330000003</v>
      </c>
      <c r="D368" s="82">
        <v>26.3</v>
      </c>
      <c r="E368" s="82"/>
    </row>
    <row r="369" spans="1:7" x14ac:dyDescent="0.2">
      <c r="A369" s="72" t="s">
        <v>111</v>
      </c>
      <c r="B369" s="82">
        <v>8.9610000000000003</v>
      </c>
      <c r="C369" s="82">
        <v>5.3279102900000002</v>
      </c>
      <c r="D369" s="82">
        <v>4.2</v>
      </c>
      <c r="E369" s="82"/>
    </row>
    <row r="370" spans="1:7" x14ac:dyDescent="0.2">
      <c r="A370" s="72" t="s">
        <v>220</v>
      </c>
      <c r="B370" s="82">
        <v>40.545999999999999</v>
      </c>
      <c r="C370" s="82">
        <v>0</v>
      </c>
      <c r="D370" s="82">
        <v>0</v>
      </c>
      <c r="E370" s="82"/>
    </row>
    <row r="371" spans="1:7" x14ac:dyDescent="0.2">
      <c r="A371" s="151" t="s">
        <v>112</v>
      </c>
      <c r="B371" s="82">
        <v>2.3E-2</v>
      </c>
      <c r="C371" s="82">
        <v>37</v>
      </c>
      <c r="D371" s="82">
        <v>23.7</v>
      </c>
      <c r="E371" s="82"/>
    </row>
    <row r="372" spans="1:7" x14ac:dyDescent="0.2">
      <c r="A372" s="151" t="s">
        <v>113</v>
      </c>
      <c r="B372" s="82">
        <v>120.20475652</v>
      </c>
      <c r="C372" s="82">
        <v>105.2</v>
      </c>
      <c r="D372" s="82">
        <v>118.2</v>
      </c>
      <c r="E372" s="137"/>
    </row>
    <row r="373" spans="1:7" ht="13.5" thickBot="1" x14ac:dyDescent="0.25">
      <c r="A373" s="141" t="s">
        <v>114</v>
      </c>
      <c r="B373" s="152">
        <v>187.59475651999998</v>
      </c>
      <c r="C373" s="152">
        <v>186.51678962</v>
      </c>
      <c r="D373" s="152">
        <v>172.4</v>
      </c>
      <c r="E373" s="137"/>
    </row>
    <row r="374" spans="1:7" x14ac:dyDescent="0.2">
      <c r="A374" s="182"/>
      <c r="B374" s="183"/>
      <c r="C374" s="183"/>
      <c r="D374" s="183"/>
      <c r="E374" s="137"/>
    </row>
    <row r="375" spans="1:7" ht="15" x14ac:dyDescent="0.25">
      <c r="A375" s="73" t="s">
        <v>271</v>
      </c>
    </row>
    <row r="376" spans="1:7" ht="15" x14ac:dyDescent="0.25">
      <c r="A376" s="73"/>
    </row>
    <row r="377" spans="1:7" ht="25.5" x14ac:dyDescent="0.2">
      <c r="A377" s="157" t="s">
        <v>318</v>
      </c>
      <c r="B377" s="29" t="s">
        <v>140</v>
      </c>
      <c r="C377" s="29" t="s">
        <v>141</v>
      </c>
      <c r="D377" s="29" t="s">
        <v>142</v>
      </c>
      <c r="E377" s="29" t="s">
        <v>143</v>
      </c>
      <c r="F377" s="29" t="s">
        <v>138</v>
      </c>
      <c r="G377" s="29" t="s">
        <v>40</v>
      </c>
    </row>
    <row r="378" spans="1:7" x14ac:dyDescent="0.2">
      <c r="A378" s="158" t="s">
        <v>144</v>
      </c>
      <c r="B378" s="236">
        <v>1.4985656000000001</v>
      </c>
      <c r="C378" s="236">
        <v>0.45768049999999999</v>
      </c>
      <c r="D378" s="236">
        <v>83.441039369999999</v>
      </c>
      <c r="E378" s="236">
        <v>0</v>
      </c>
      <c r="F378" s="236">
        <v>0</v>
      </c>
      <c r="G378" s="236">
        <v>85.39728547</v>
      </c>
    </row>
    <row r="379" spans="1:7" x14ac:dyDescent="0.2">
      <c r="A379" s="72" t="s">
        <v>145</v>
      </c>
      <c r="B379" s="236">
        <v>0.38556935399999992</v>
      </c>
      <c r="C379" s="236">
        <v>0.49830693500000001</v>
      </c>
      <c r="D379" s="237">
        <v>67.510285235055605</v>
      </c>
      <c r="E379" s="237">
        <v>0</v>
      </c>
      <c r="F379" s="237">
        <v>0.23200000000000001</v>
      </c>
      <c r="G379" s="237">
        <v>68.626161524055604</v>
      </c>
    </row>
    <row r="380" spans="1:7" x14ac:dyDescent="0.2">
      <c r="A380" s="159" t="s">
        <v>146</v>
      </c>
      <c r="B380" s="236">
        <v>0</v>
      </c>
      <c r="C380" s="236">
        <v>0</v>
      </c>
      <c r="D380" s="236">
        <v>0</v>
      </c>
      <c r="E380" s="236">
        <v>0</v>
      </c>
      <c r="F380" s="236">
        <v>0</v>
      </c>
      <c r="G380" s="236">
        <v>0</v>
      </c>
    </row>
    <row r="381" spans="1:7" x14ac:dyDescent="0.2">
      <c r="A381" s="155" t="s">
        <v>147</v>
      </c>
      <c r="B381" s="156">
        <v>1.8841349539999999</v>
      </c>
      <c r="C381" s="156">
        <v>0.95598743499999994</v>
      </c>
      <c r="D381" s="156">
        <v>150.95132460505562</v>
      </c>
      <c r="E381" s="156">
        <v>0</v>
      </c>
      <c r="F381" s="156">
        <v>0.23200000000000001</v>
      </c>
      <c r="G381" s="156">
        <v>153.7914469940556</v>
      </c>
    </row>
    <row r="382" spans="1:7" x14ac:dyDescent="0.2">
      <c r="A382" s="160" t="s">
        <v>148</v>
      </c>
      <c r="B382" s="161">
        <v>0.245611</v>
      </c>
      <c r="C382" s="161">
        <v>3.7499999999999999E-2</v>
      </c>
      <c r="D382" s="161">
        <v>24.176244459999999</v>
      </c>
      <c r="E382" s="161">
        <v>17.2193839098308</v>
      </c>
      <c r="F382" s="161">
        <v>0</v>
      </c>
      <c r="G382" s="161">
        <v>41.678739369830801</v>
      </c>
    </row>
    <row r="383" spans="1:7" x14ac:dyDescent="0.2">
      <c r="A383" s="159" t="s">
        <v>149</v>
      </c>
      <c r="B383" s="161">
        <v>0</v>
      </c>
      <c r="C383" s="161">
        <v>0</v>
      </c>
      <c r="D383" s="161">
        <v>0</v>
      </c>
      <c r="E383" s="161">
        <v>0</v>
      </c>
      <c r="F383" s="161">
        <v>0</v>
      </c>
      <c r="G383" s="161">
        <v>0</v>
      </c>
    </row>
    <row r="384" spans="1:7" x14ac:dyDescent="0.2">
      <c r="A384" s="155" t="s">
        <v>150</v>
      </c>
      <c r="B384" s="156">
        <v>2.1297459539999997</v>
      </c>
      <c r="C384" s="156">
        <v>0.99348743499999992</v>
      </c>
      <c r="D384" s="156">
        <v>175.12756906505561</v>
      </c>
      <c r="E384" s="156">
        <v>17.2193839098308</v>
      </c>
      <c r="F384" s="156">
        <v>0.23200000000000001</v>
      </c>
      <c r="G384" s="156">
        <v>195.70218636388643</v>
      </c>
    </row>
    <row r="385" spans="1:7" x14ac:dyDescent="0.2">
      <c r="A385" s="160" t="s">
        <v>151</v>
      </c>
      <c r="B385" s="161">
        <v>0.134908</v>
      </c>
      <c r="C385" s="161">
        <v>2.6724999999999999E-2</v>
      </c>
      <c r="D385" s="161">
        <v>21.525348959999999</v>
      </c>
      <c r="E385" s="161">
        <v>0</v>
      </c>
      <c r="F385" s="161">
        <v>0</v>
      </c>
      <c r="G385" s="161">
        <v>21.686981959999997</v>
      </c>
    </row>
    <row r="386" spans="1:7" x14ac:dyDescent="0.2">
      <c r="A386" s="159" t="s">
        <v>152</v>
      </c>
      <c r="B386" s="161">
        <v>0</v>
      </c>
      <c r="C386" s="161">
        <v>0</v>
      </c>
      <c r="D386" s="161">
        <v>0</v>
      </c>
      <c r="E386" s="161">
        <v>0</v>
      </c>
      <c r="F386" s="161">
        <v>0</v>
      </c>
      <c r="G386" s="161">
        <v>0</v>
      </c>
    </row>
    <row r="387" spans="1:7" x14ac:dyDescent="0.2">
      <c r="A387" s="155" t="s">
        <v>153</v>
      </c>
      <c r="B387" s="156">
        <v>2.2646539539999995</v>
      </c>
      <c r="C387" s="156">
        <v>1.0202124349999999</v>
      </c>
      <c r="D387" s="156">
        <v>196.65291802505561</v>
      </c>
      <c r="E387" s="156">
        <v>17.2193839098308</v>
      </c>
      <c r="F387" s="156">
        <v>0.23200000000000001</v>
      </c>
      <c r="G387" s="156">
        <v>217.38916832388642</v>
      </c>
    </row>
    <row r="388" spans="1:7" x14ac:dyDescent="0.2">
      <c r="A388" s="160" t="s">
        <v>154</v>
      </c>
      <c r="B388" s="161">
        <v>0</v>
      </c>
      <c r="C388" s="161">
        <v>0</v>
      </c>
      <c r="D388" s="161">
        <v>19.460092150000001</v>
      </c>
      <c r="E388" s="161">
        <v>2.1715503068384998</v>
      </c>
      <c r="F388" s="161">
        <v>0</v>
      </c>
      <c r="G388" s="161">
        <v>21.631642456838502</v>
      </c>
    </row>
    <row r="389" spans="1:7" x14ac:dyDescent="0.2">
      <c r="A389" s="159" t="s">
        <v>155</v>
      </c>
      <c r="B389" s="161">
        <v>0</v>
      </c>
      <c r="C389" s="161">
        <v>0</v>
      </c>
      <c r="D389" s="161">
        <v>0</v>
      </c>
      <c r="E389" s="161">
        <v>0</v>
      </c>
      <c r="F389" s="161">
        <v>0</v>
      </c>
      <c r="G389" s="161">
        <v>0</v>
      </c>
    </row>
    <row r="390" spans="1:7" x14ac:dyDescent="0.2">
      <c r="A390" s="155" t="s">
        <v>156</v>
      </c>
      <c r="B390" s="156">
        <v>2.2646539539999995</v>
      </c>
      <c r="C390" s="156">
        <v>1.0202124349999999</v>
      </c>
      <c r="D390" s="156">
        <v>216.11301017505562</v>
      </c>
      <c r="E390" s="156">
        <v>19.390934216669301</v>
      </c>
      <c r="F390" s="156">
        <v>0.23200000000000001</v>
      </c>
      <c r="G390" s="156">
        <v>239.02081078072493</v>
      </c>
    </row>
    <row r="391" spans="1:7" x14ac:dyDescent="0.2">
      <c r="A391" s="160" t="s">
        <v>242</v>
      </c>
      <c r="B391" s="161">
        <v>5.5306000000000001E-2</v>
      </c>
      <c r="C391" s="161">
        <v>5.1749499999999997E-2</v>
      </c>
      <c r="D391" s="161">
        <v>33.456166000000003</v>
      </c>
      <c r="E391" s="161">
        <v>0</v>
      </c>
      <c r="F391" s="161">
        <v>0</v>
      </c>
      <c r="G391" s="161">
        <v>33.563221500000004</v>
      </c>
    </row>
    <row r="392" spans="1:7" x14ac:dyDescent="0.2">
      <c r="A392" s="159" t="s">
        <v>243</v>
      </c>
      <c r="B392" s="161">
        <v>0</v>
      </c>
      <c r="C392" s="161">
        <v>0</v>
      </c>
      <c r="D392" s="161">
        <v>0</v>
      </c>
      <c r="E392" s="161">
        <v>0</v>
      </c>
      <c r="F392" s="161">
        <v>0</v>
      </c>
      <c r="G392" s="161">
        <v>0</v>
      </c>
    </row>
    <row r="393" spans="1:7" x14ac:dyDescent="0.2">
      <c r="A393" s="155" t="s">
        <v>244</v>
      </c>
      <c r="B393" s="156">
        <v>2.3199599539999993</v>
      </c>
      <c r="C393" s="156">
        <v>1.0719619349999998</v>
      </c>
      <c r="D393" s="156">
        <v>249.56917617505562</v>
      </c>
      <c r="E393" s="156">
        <v>19.390934216669301</v>
      </c>
      <c r="F393" s="156">
        <v>0.23200000000000001</v>
      </c>
      <c r="G393" s="156">
        <v>272.58403228072495</v>
      </c>
    </row>
    <row r="394" spans="1:7" x14ac:dyDescent="0.2">
      <c r="A394" s="160" t="s">
        <v>259</v>
      </c>
      <c r="B394" s="161">
        <v>0</v>
      </c>
      <c r="C394" s="161">
        <v>0.1</v>
      </c>
      <c r="D394" s="161">
        <v>17.600000000000001</v>
      </c>
      <c r="E394" s="161">
        <v>0</v>
      </c>
      <c r="F394" s="161">
        <v>0.69499999999999995</v>
      </c>
      <c r="G394" s="161">
        <v>18.395000000000003</v>
      </c>
    </row>
    <row r="395" spans="1:7" x14ac:dyDescent="0.2">
      <c r="A395" s="159" t="s">
        <v>260</v>
      </c>
      <c r="B395" s="161"/>
      <c r="C395" s="161"/>
      <c r="D395" s="161"/>
      <c r="E395" s="161"/>
      <c r="F395" s="161"/>
      <c r="G395" s="161">
        <v>0</v>
      </c>
    </row>
    <row r="396" spans="1:7" x14ac:dyDescent="0.2">
      <c r="A396" s="155" t="s">
        <v>261</v>
      </c>
      <c r="B396" s="156">
        <v>2.2646539539999995</v>
      </c>
      <c r="C396" s="156">
        <v>1.120212435</v>
      </c>
      <c r="D396" s="156">
        <v>267.16917617505561</v>
      </c>
      <c r="E396" s="156">
        <v>19.390934216669301</v>
      </c>
      <c r="F396" s="156">
        <v>0.92699999999999994</v>
      </c>
      <c r="G396" s="156">
        <v>290.97903228072494</v>
      </c>
    </row>
    <row r="397" spans="1:7" x14ac:dyDescent="0.2">
      <c r="A397" s="160" t="s">
        <v>319</v>
      </c>
      <c r="B397" s="161">
        <v>1.2E-2</v>
      </c>
      <c r="C397" s="161">
        <v>0</v>
      </c>
      <c r="D397" s="161">
        <v>23.802367</v>
      </c>
      <c r="E397" s="161">
        <v>0</v>
      </c>
      <c r="F397" s="161">
        <v>0.1</v>
      </c>
      <c r="G397" s="161">
        <v>23.914367000000002</v>
      </c>
    </row>
    <row r="398" spans="1:7" x14ac:dyDescent="0.2">
      <c r="A398" s="159" t="s">
        <v>320</v>
      </c>
      <c r="B398" s="161"/>
      <c r="C398" s="161"/>
      <c r="D398" s="161"/>
      <c r="E398" s="161"/>
      <c r="F398" s="161"/>
      <c r="G398" s="161">
        <v>0</v>
      </c>
    </row>
    <row r="399" spans="1:7" x14ac:dyDescent="0.2">
      <c r="A399" s="155" t="s">
        <v>321</v>
      </c>
      <c r="B399" s="156">
        <v>2.2766539539999995</v>
      </c>
      <c r="C399" s="156">
        <v>1.120212435</v>
      </c>
      <c r="D399" s="156">
        <v>290.97154317505561</v>
      </c>
      <c r="E399" s="156">
        <v>19.390934216669301</v>
      </c>
      <c r="F399" s="156">
        <v>1.0269999999999999</v>
      </c>
      <c r="G399" s="156">
        <v>314.89339928072496</v>
      </c>
    </row>
    <row r="400" spans="1:7" x14ac:dyDescent="0.2">
      <c r="A400" s="127"/>
      <c r="B400" s="137"/>
      <c r="C400" s="137"/>
      <c r="D400" s="137"/>
      <c r="E400" s="137"/>
      <c r="F400" s="137"/>
      <c r="G400" s="137"/>
    </row>
    <row r="401" spans="1:7" x14ac:dyDescent="0.2">
      <c r="A401" s="159"/>
      <c r="B401" s="236"/>
      <c r="C401" s="236"/>
      <c r="D401" s="236"/>
      <c r="E401" s="236"/>
      <c r="F401" s="236"/>
      <c r="G401" s="236"/>
    </row>
    <row r="402" spans="1:7" x14ac:dyDescent="0.2">
      <c r="A402" s="159" t="s">
        <v>157</v>
      </c>
      <c r="B402" s="236">
        <v>0.72251864399999999</v>
      </c>
      <c r="C402" s="236">
        <v>0.25427207499999999</v>
      </c>
      <c r="D402" s="236">
        <v>26.653277555055599</v>
      </c>
      <c r="E402" s="236">
        <v>0</v>
      </c>
      <c r="F402" s="236">
        <v>0</v>
      </c>
      <c r="G402" s="236">
        <v>27.630068274055599</v>
      </c>
    </row>
    <row r="403" spans="1:7" x14ac:dyDescent="0.2">
      <c r="A403" s="159" t="s">
        <v>158</v>
      </c>
      <c r="B403" s="237">
        <v>0.26085900000000001</v>
      </c>
      <c r="C403" s="237">
        <v>0.13977100000000001</v>
      </c>
      <c r="D403" s="237">
        <v>28.323268599999999</v>
      </c>
      <c r="E403" s="237">
        <v>0</v>
      </c>
      <c r="F403" s="237">
        <v>0</v>
      </c>
      <c r="G403" s="237">
        <v>28.723898599999998</v>
      </c>
    </row>
    <row r="404" spans="1:7" x14ac:dyDescent="0.2">
      <c r="A404" s="159" t="s">
        <v>159</v>
      </c>
      <c r="B404" s="236">
        <v>0.98337764399999994</v>
      </c>
      <c r="C404" s="236">
        <v>0.39404307500000002</v>
      </c>
      <c r="D404" s="236">
        <v>54.976546155055601</v>
      </c>
      <c r="E404" s="236">
        <v>0</v>
      </c>
      <c r="F404" s="236">
        <v>0</v>
      </c>
      <c r="G404" s="236">
        <v>56.353966874055601</v>
      </c>
    </row>
    <row r="405" spans="1:7" x14ac:dyDescent="0.2">
      <c r="A405" s="155" t="s">
        <v>160</v>
      </c>
      <c r="B405" s="156">
        <v>0.90075730999999992</v>
      </c>
      <c r="C405" s="156">
        <v>0.56194435999999992</v>
      </c>
      <c r="D405" s="156">
        <v>95.974778450000017</v>
      </c>
      <c r="E405" s="156">
        <v>0</v>
      </c>
      <c r="F405" s="156">
        <v>0.23200000000000001</v>
      </c>
      <c r="G405" s="156">
        <v>97.669480120000017</v>
      </c>
    </row>
    <row r="406" spans="1:7" x14ac:dyDescent="0.2">
      <c r="A406" s="160" t="s">
        <v>161</v>
      </c>
      <c r="B406" s="161">
        <v>8.0341999999999997E-2</v>
      </c>
      <c r="C406" s="161">
        <v>4.0457E-2</v>
      </c>
      <c r="D406" s="161">
        <v>11.0061055757778</v>
      </c>
      <c r="E406" s="161">
        <v>0.86096919549154105</v>
      </c>
      <c r="F406" s="161">
        <v>0</v>
      </c>
      <c r="G406" s="161">
        <v>11.987873771269342</v>
      </c>
    </row>
    <row r="407" spans="1:7" x14ac:dyDescent="0.2">
      <c r="A407" s="159" t="s">
        <v>162</v>
      </c>
      <c r="B407" s="161">
        <v>1.0637196439999999</v>
      </c>
      <c r="C407" s="161">
        <v>0.43450007500000004</v>
      </c>
      <c r="D407" s="161">
        <v>65.982651730833396</v>
      </c>
      <c r="E407" s="161">
        <v>0.86096919549154105</v>
      </c>
      <c r="F407" s="161">
        <v>0</v>
      </c>
      <c r="G407" s="161">
        <v>68.341840645324936</v>
      </c>
    </row>
    <row r="408" spans="1:7" x14ac:dyDescent="0.2">
      <c r="A408" s="155" t="s">
        <v>163</v>
      </c>
      <c r="B408" s="156">
        <v>1.0660263099999998</v>
      </c>
      <c r="C408" s="156">
        <v>0.55898735999999993</v>
      </c>
      <c r="D408" s="156">
        <v>109.14491733422221</v>
      </c>
      <c r="E408" s="156">
        <v>16.358414714339258</v>
      </c>
      <c r="F408" s="156">
        <v>0.23200000000000001</v>
      </c>
      <c r="G408" s="156">
        <v>127.36034571856148</v>
      </c>
    </row>
    <row r="409" spans="1:7" x14ac:dyDescent="0.2">
      <c r="A409" s="160" t="s">
        <v>164</v>
      </c>
      <c r="B409" s="161">
        <v>8.6672244499999995E-2</v>
      </c>
      <c r="C409" s="161">
        <v>4.1527800341792397E-2</v>
      </c>
      <c r="D409" s="161">
        <v>11.9693690081111</v>
      </c>
      <c r="E409" s="161">
        <v>0.86096919549154105</v>
      </c>
      <c r="F409" s="161">
        <v>0</v>
      </c>
      <c r="G409" s="161">
        <v>12.958538248444434</v>
      </c>
    </row>
    <row r="410" spans="1:7" x14ac:dyDescent="0.2">
      <c r="A410" s="159" t="s">
        <v>165</v>
      </c>
      <c r="B410" s="161">
        <v>1.1503918884999997</v>
      </c>
      <c r="C410" s="161">
        <v>0.47602787534179242</v>
      </c>
      <c r="D410" s="161">
        <v>77.952020738944498</v>
      </c>
      <c r="E410" s="161">
        <v>1.7219383909830821</v>
      </c>
      <c r="F410" s="161">
        <v>0</v>
      </c>
      <c r="G410" s="161">
        <v>81.300378893769377</v>
      </c>
    </row>
    <row r="411" spans="1:7" x14ac:dyDescent="0.2">
      <c r="A411" s="155" t="s">
        <v>166</v>
      </c>
      <c r="B411" s="156">
        <v>1.1142620654999997</v>
      </c>
      <c r="C411" s="156">
        <v>0.54418455965820756</v>
      </c>
      <c r="D411" s="156">
        <v>118.70089728611111</v>
      </c>
      <c r="E411" s="156">
        <v>15.497445518847718</v>
      </c>
      <c r="F411" s="156">
        <v>0.23200000000000001</v>
      </c>
      <c r="G411" s="156">
        <v>136.08878943011703</v>
      </c>
    </row>
    <row r="412" spans="1:7" x14ac:dyDescent="0.2">
      <c r="A412" s="160" t="s">
        <v>167</v>
      </c>
      <c r="B412" s="161">
        <v>8.6672244499999995E-2</v>
      </c>
      <c r="C412" s="161">
        <v>4.2416390850023501E-2</v>
      </c>
      <c r="D412" s="161">
        <v>13.250975325611099</v>
      </c>
      <c r="E412" s="161">
        <v>1.0895534383166501</v>
      </c>
      <c r="F412" s="161">
        <v>0</v>
      </c>
      <c r="G412" s="161">
        <v>14.469617399277773</v>
      </c>
    </row>
    <row r="413" spans="1:7" x14ac:dyDescent="0.2">
      <c r="A413" s="159" t="s">
        <v>168</v>
      </c>
      <c r="B413" s="161">
        <v>1.2370641329999996</v>
      </c>
      <c r="C413" s="161">
        <v>0.51844426619181594</v>
      </c>
      <c r="D413" s="161">
        <v>91.202996064555592</v>
      </c>
      <c r="E413" s="161">
        <v>2.8114918292997322</v>
      </c>
      <c r="F413" s="161">
        <v>0</v>
      </c>
      <c r="G413" s="161">
        <v>95.769996293047129</v>
      </c>
    </row>
    <row r="414" spans="1:7" x14ac:dyDescent="0.2">
      <c r="A414" s="155" t="s">
        <v>169</v>
      </c>
      <c r="B414" s="156">
        <v>1.0275898209999998</v>
      </c>
      <c r="C414" s="156">
        <v>0.50176816880818398</v>
      </c>
      <c r="D414" s="156">
        <v>124.91001411050003</v>
      </c>
      <c r="E414" s="156">
        <v>16.579442387369568</v>
      </c>
      <c r="F414" s="156">
        <v>0.23200000000000001</v>
      </c>
      <c r="G414" s="156">
        <v>143.25081448767779</v>
      </c>
    </row>
    <row r="415" spans="1:7" x14ac:dyDescent="0.2">
      <c r="A415" s="160" t="s">
        <v>245</v>
      </c>
      <c r="B415" s="161">
        <v>8.6958644500000001E-2</v>
      </c>
      <c r="C415" s="161">
        <v>4.3766386622806998E-2</v>
      </c>
      <c r="D415" s="161">
        <v>15.0648937476667</v>
      </c>
      <c r="E415" s="161">
        <v>0.97526210526315804</v>
      </c>
      <c r="F415" s="161">
        <v>0</v>
      </c>
      <c r="G415" s="161">
        <v>16.170880884052664</v>
      </c>
    </row>
    <row r="416" spans="1:7" x14ac:dyDescent="0.2">
      <c r="A416" s="159" t="s">
        <v>246</v>
      </c>
      <c r="B416" s="161">
        <v>1.3240227774999995</v>
      </c>
      <c r="C416" s="161">
        <v>0.5622106528146229</v>
      </c>
      <c r="D416" s="161">
        <v>106.26788981222229</v>
      </c>
      <c r="E416" s="161">
        <v>3.7867539345628902</v>
      </c>
      <c r="F416" s="161">
        <v>0</v>
      </c>
      <c r="G416" s="161">
        <v>111.94087717709981</v>
      </c>
    </row>
    <row r="417" spans="1:7" x14ac:dyDescent="0.2">
      <c r="A417" s="155" t="s">
        <v>247</v>
      </c>
      <c r="B417" s="156">
        <v>0.9959371764999998</v>
      </c>
      <c r="C417" s="156">
        <v>0.50975128218537691</v>
      </c>
      <c r="D417" s="156">
        <v>143.30128636283331</v>
      </c>
      <c r="E417" s="156">
        <v>15.604180282106411</v>
      </c>
      <c r="F417" s="156">
        <v>0.23200000000000001</v>
      </c>
      <c r="G417" s="156">
        <v>160.64315510362508</v>
      </c>
    </row>
    <row r="418" spans="1:7" x14ac:dyDescent="0.2">
      <c r="A418" s="160" t="s">
        <v>262</v>
      </c>
      <c r="B418" s="161">
        <v>0.1</v>
      </c>
      <c r="C418" s="161">
        <v>1.5196600000000002E-3</v>
      </c>
      <c r="D418" s="161">
        <v>16</v>
      </c>
      <c r="E418" s="161">
        <v>1</v>
      </c>
      <c r="F418" s="161">
        <v>0</v>
      </c>
      <c r="G418" s="161">
        <v>17.101519660000001</v>
      </c>
    </row>
    <row r="419" spans="1:7" x14ac:dyDescent="0.2">
      <c r="A419" s="159" t="s">
        <v>263</v>
      </c>
      <c r="B419" s="161">
        <v>1.4</v>
      </c>
      <c r="C419" s="161">
        <v>0.6</v>
      </c>
      <c r="D419" s="161">
        <v>122.3</v>
      </c>
      <c r="E419" s="161">
        <v>4.8</v>
      </c>
      <c r="F419" s="161">
        <v>-0.1</v>
      </c>
      <c r="G419" s="161">
        <v>129</v>
      </c>
    </row>
    <row r="420" spans="1:7" ht="15.75" customHeight="1" x14ac:dyDescent="0.2">
      <c r="A420" s="155" t="s">
        <v>264</v>
      </c>
      <c r="B420" s="156">
        <v>0.86465395399999956</v>
      </c>
      <c r="C420" s="156">
        <v>0.52021243500000003</v>
      </c>
      <c r="D420" s="156">
        <v>144.8691761750556</v>
      </c>
      <c r="E420" s="156">
        <v>14.5909342166693</v>
      </c>
      <c r="F420" s="156">
        <v>1.0269999999999999</v>
      </c>
      <c r="G420" s="156">
        <v>161.87197678072488</v>
      </c>
    </row>
    <row r="421" spans="1:7" x14ac:dyDescent="0.2">
      <c r="A421" s="160" t="s">
        <v>322</v>
      </c>
      <c r="B421" s="161">
        <v>0.3</v>
      </c>
      <c r="C421" s="161">
        <v>0</v>
      </c>
      <c r="D421" s="161">
        <v>16.977</v>
      </c>
      <c r="E421" s="161">
        <v>0.8</v>
      </c>
      <c r="F421" s="161">
        <v>0</v>
      </c>
      <c r="G421" s="161">
        <v>18.077000000000002</v>
      </c>
    </row>
    <row r="422" spans="1:7" x14ac:dyDescent="0.2">
      <c r="A422" s="159" t="s">
        <v>323</v>
      </c>
      <c r="B422" s="161">
        <v>1.7</v>
      </c>
      <c r="C422" s="161">
        <v>0.6</v>
      </c>
      <c r="D422" s="161">
        <v>139.27699999999999</v>
      </c>
      <c r="E422" s="161">
        <v>5.6</v>
      </c>
      <c r="F422" s="161">
        <v>-0.1</v>
      </c>
      <c r="G422" s="161">
        <v>148.69999999999999</v>
      </c>
    </row>
    <row r="423" spans="1:7" x14ac:dyDescent="0.2">
      <c r="A423" s="155" t="s">
        <v>324</v>
      </c>
      <c r="B423" s="156">
        <v>0.57665395399999952</v>
      </c>
      <c r="C423" s="156">
        <v>0.52021243500000003</v>
      </c>
      <c r="D423" s="156">
        <v>151.69454317505563</v>
      </c>
      <c r="E423" s="156">
        <v>13.790934216669301</v>
      </c>
      <c r="F423" s="156">
        <v>1.127</v>
      </c>
      <c r="G423" s="156">
        <v>167.70934378072496</v>
      </c>
    </row>
    <row r="424" spans="1:7" x14ac:dyDescent="0.2">
      <c r="A424" s="81"/>
    </row>
    <row r="425" spans="1:7" x14ac:dyDescent="0.2">
      <c r="A425" s="238" t="s">
        <v>325</v>
      </c>
      <c r="B425" s="239" t="s">
        <v>326</v>
      </c>
      <c r="C425" s="239" t="s">
        <v>327</v>
      </c>
      <c r="D425" s="239" t="s">
        <v>326</v>
      </c>
      <c r="E425" s="239" t="s">
        <v>326</v>
      </c>
      <c r="F425" s="240" t="s">
        <v>328</v>
      </c>
      <c r="G425" s="241"/>
    </row>
    <row r="427" spans="1:7" ht="64.5" customHeight="1" x14ac:dyDescent="0.2">
      <c r="A427" s="251" t="s">
        <v>340</v>
      </c>
      <c r="B427" s="251"/>
      <c r="C427" s="251"/>
      <c r="D427" s="251"/>
      <c r="E427" s="251"/>
      <c r="F427" s="151"/>
    </row>
    <row r="428" spans="1:7" ht="15" x14ac:dyDescent="0.25">
      <c r="A428" s="73" t="s">
        <v>272</v>
      </c>
    </row>
    <row r="430" spans="1:7" ht="15" x14ac:dyDescent="0.2">
      <c r="A430" s="92" t="s">
        <v>25</v>
      </c>
      <c r="B430" s="154" t="s">
        <v>329</v>
      </c>
      <c r="C430" s="154" t="s">
        <v>330</v>
      </c>
      <c r="D430" s="154" t="s">
        <v>331</v>
      </c>
      <c r="E430" s="154" t="s">
        <v>332</v>
      </c>
      <c r="F430" s="154">
        <v>2019</v>
      </c>
      <c r="G430" s="72" t="s">
        <v>3</v>
      </c>
    </row>
    <row r="432" spans="1:7" x14ac:dyDescent="0.2">
      <c r="A432" s="72" t="s">
        <v>115</v>
      </c>
      <c r="B432" s="242">
        <v>317.23262139000002</v>
      </c>
      <c r="C432" s="242">
        <v>311.2</v>
      </c>
      <c r="D432" s="242">
        <v>639.24099999999987</v>
      </c>
      <c r="E432" s="242">
        <v>615.51200000000006</v>
      </c>
      <c r="F432" s="242">
        <v>1260.7024510000001</v>
      </c>
    </row>
    <row r="433" spans="1:6" x14ac:dyDescent="0.2">
      <c r="A433" s="151" t="s">
        <v>116</v>
      </c>
      <c r="B433" s="243">
        <v>3.3006899999999998E-3</v>
      </c>
      <c r="C433" s="242">
        <v>5.4</v>
      </c>
      <c r="D433" s="242">
        <v>4.0940000000000003</v>
      </c>
      <c r="E433" s="242">
        <v>9.9369999999999994</v>
      </c>
      <c r="F433" s="242">
        <v>20.327330529999998</v>
      </c>
    </row>
    <row r="434" spans="1:6" x14ac:dyDescent="0.2">
      <c r="A434" s="72" t="s">
        <v>117</v>
      </c>
      <c r="B434" s="243">
        <v>-9.6922079999999994E-2</v>
      </c>
      <c r="C434" s="242">
        <v>0.1</v>
      </c>
      <c r="D434" s="242">
        <v>0.214</v>
      </c>
      <c r="E434" s="242">
        <v>1.276</v>
      </c>
      <c r="F434" s="242">
        <v>1.4382833000000002</v>
      </c>
    </row>
    <row r="435" spans="1:6" x14ac:dyDescent="0.2">
      <c r="A435" s="155" t="s">
        <v>118</v>
      </c>
      <c r="B435" s="156">
        <v>317.13900000000001</v>
      </c>
      <c r="C435" s="156">
        <v>316.7</v>
      </c>
      <c r="D435" s="156">
        <v>643.54899999999998</v>
      </c>
      <c r="E435" s="156">
        <v>626.82500000000005</v>
      </c>
      <c r="F435" s="156">
        <v>1282.46806483</v>
      </c>
    </row>
    <row r="437" spans="1:6" x14ac:dyDescent="0.2">
      <c r="A437" s="72" t="s">
        <v>119</v>
      </c>
      <c r="B437" s="242">
        <v>29.293356920000001</v>
      </c>
      <c r="C437" s="242">
        <v>34.1</v>
      </c>
      <c r="D437" s="242">
        <v>64.400000000000006</v>
      </c>
      <c r="E437" s="242">
        <v>71.2</v>
      </c>
      <c r="F437" s="242">
        <v>140.17221848000003</v>
      </c>
    </row>
    <row r="438" spans="1:6" ht="25.5" x14ac:dyDescent="0.2">
      <c r="A438" s="151" t="s">
        <v>120</v>
      </c>
      <c r="B438" s="242">
        <v>4.383</v>
      </c>
      <c r="C438" s="242">
        <v>3.3</v>
      </c>
      <c r="D438" s="242">
        <v>5.5830000000000002</v>
      </c>
      <c r="E438" s="242">
        <v>7.5</v>
      </c>
      <c r="F438" s="242">
        <v>9.8933842899999984</v>
      </c>
    </row>
    <row r="439" spans="1:6" x14ac:dyDescent="0.2">
      <c r="A439" s="72" t="s">
        <v>121</v>
      </c>
      <c r="B439" s="242">
        <v>4.2466430800000001</v>
      </c>
      <c r="C439" s="242">
        <v>4.4000000000000004</v>
      </c>
      <c r="D439" s="242">
        <v>8.4466430800000012</v>
      </c>
      <c r="E439" s="242">
        <v>9</v>
      </c>
      <c r="F439" s="242">
        <v>17.13381352</v>
      </c>
    </row>
    <row r="440" spans="1:6" x14ac:dyDescent="0.2">
      <c r="A440" s="155" t="s">
        <v>122</v>
      </c>
      <c r="B440" s="156">
        <v>37.923000000000002</v>
      </c>
      <c r="C440" s="244">
        <v>41.699999999999996</v>
      </c>
      <c r="D440" s="244">
        <v>78.429643080000005</v>
      </c>
      <c r="E440" s="244">
        <v>87.8</v>
      </c>
      <c r="F440" s="244">
        <v>167.19941629000002</v>
      </c>
    </row>
    <row r="441" spans="1:6" x14ac:dyDescent="0.2">
      <c r="B441" s="123"/>
    </row>
    <row r="442" spans="1:6" ht="13.5" thickBot="1" x14ac:dyDescent="0.25">
      <c r="A442" s="141" t="s">
        <v>123</v>
      </c>
      <c r="B442" s="245">
        <v>279.21600000000001</v>
      </c>
      <c r="C442" s="245">
        <v>275</v>
      </c>
      <c r="D442" s="245">
        <v>565.11935691999997</v>
      </c>
      <c r="E442" s="245">
        <v>539.02500000000009</v>
      </c>
      <c r="F442" s="245">
        <v>1115.26864854</v>
      </c>
    </row>
    <row r="443" spans="1:6" ht="15" x14ac:dyDescent="0.25">
      <c r="A443" s="73"/>
    </row>
    <row r="444" spans="1:6" ht="15" x14ac:dyDescent="0.25">
      <c r="A444" s="73" t="s">
        <v>273</v>
      </c>
    </row>
    <row r="446" spans="1:6" ht="15" x14ac:dyDescent="0.2">
      <c r="A446" s="92" t="s">
        <v>25</v>
      </c>
      <c r="B446" s="154" t="s">
        <v>329</v>
      </c>
      <c r="C446" s="154" t="s">
        <v>330</v>
      </c>
      <c r="D446" s="154" t="s">
        <v>331</v>
      </c>
      <c r="E446" s="154" t="s">
        <v>332</v>
      </c>
      <c r="F446" s="154">
        <v>2019</v>
      </c>
    </row>
    <row r="448" spans="1:6" x14ac:dyDescent="0.2">
      <c r="A448" s="72" t="s">
        <v>124</v>
      </c>
      <c r="B448" s="242">
        <v>12.516</v>
      </c>
      <c r="C448" s="242">
        <v>15.2</v>
      </c>
      <c r="D448" s="242">
        <v>26.231000000000002</v>
      </c>
      <c r="E448" s="242">
        <v>30.4</v>
      </c>
      <c r="F448" s="242">
        <v>58.4</v>
      </c>
    </row>
    <row r="449" spans="1:6" x14ac:dyDescent="0.2">
      <c r="A449" s="72" t="s">
        <v>125</v>
      </c>
      <c r="B449" s="242">
        <v>24.2</v>
      </c>
      <c r="C449" s="242">
        <v>26.8</v>
      </c>
      <c r="D449" s="242">
        <v>51.267999999999994</v>
      </c>
      <c r="E449" s="242">
        <v>56.2</v>
      </c>
      <c r="F449" s="242">
        <v>114</v>
      </c>
    </row>
    <row r="450" spans="1:6" x14ac:dyDescent="0.2">
      <c r="A450" s="155" t="s">
        <v>126</v>
      </c>
      <c r="B450" s="156">
        <v>36.716000000000001</v>
      </c>
      <c r="C450" s="156">
        <v>42</v>
      </c>
      <c r="D450" s="156">
        <v>77.498999999999995</v>
      </c>
      <c r="E450" s="156">
        <v>86.6</v>
      </c>
      <c r="F450" s="156">
        <v>172.4</v>
      </c>
    </row>
    <row r="452" spans="1:6" x14ac:dyDescent="0.2">
      <c r="A452" s="72" t="s">
        <v>127</v>
      </c>
      <c r="B452" s="242">
        <v>20.943999999999999</v>
      </c>
      <c r="C452" s="242">
        <v>16.899999999999999</v>
      </c>
      <c r="D452" s="242">
        <v>45.061</v>
      </c>
      <c r="E452" s="242">
        <v>34.5</v>
      </c>
      <c r="F452" s="242">
        <v>75.2</v>
      </c>
    </row>
    <row r="453" spans="1:6" x14ac:dyDescent="0.2">
      <c r="A453" s="72" t="s">
        <v>128</v>
      </c>
      <c r="B453" s="123">
        <v>14.33632047</v>
      </c>
      <c r="C453" s="123">
        <v>7.3</v>
      </c>
      <c r="D453" s="123">
        <v>26.547000000000004</v>
      </c>
      <c r="E453" s="123">
        <v>14.6</v>
      </c>
      <c r="F453" s="123">
        <v>38.583638939999986</v>
      </c>
    </row>
    <row r="454" spans="1:6" x14ac:dyDescent="0.2">
      <c r="A454" s="155" t="s">
        <v>129</v>
      </c>
      <c r="B454" s="156">
        <v>35.280320469999999</v>
      </c>
      <c r="C454" s="156">
        <v>24.2</v>
      </c>
      <c r="D454" s="156">
        <v>71.608000000000004</v>
      </c>
      <c r="E454" s="156">
        <v>49.1</v>
      </c>
      <c r="F454" s="156">
        <v>113.78363893999999</v>
      </c>
    </row>
    <row r="455" spans="1:6" x14ac:dyDescent="0.2">
      <c r="B455" s="123"/>
    </row>
    <row r="456" spans="1:6" ht="13.5" thickBot="1" x14ac:dyDescent="0.25">
      <c r="A456" s="141" t="s">
        <v>130</v>
      </c>
      <c r="B456" s="152">
        <v>1.4356795300000016</v>
      </c>
      <c r="C456" s="152">
        <v>17.8</v>
      </c>
      <c r="D456" s="152">
        <v>5.8909999999999911</v>
      </c>
      <c r="E456" s="152">
        <v>37.499999999999993</v>
      </c>
      <c r="F456" s="152">
        <v>58.616361060000017</v>
      </c>
    </row>
    <row r="457" spans="1:6" x14ac:dyDescent="0.2">
      <c r="A457" s="182"/>
      <c r="B457" s="183"/>
      <c r="C457" s="183"/>
      <c r="D457" s="183"/>
    </row>
    <row r="458" spans="1:6" x14ac:dyDescent="0.2">
      <c r="A458" s="127"/>
      <c r="B458" s="153"/>
      <c r="C458" s="153"/>
    </row>
    <row r="459" spans="1:6" ht="15" x14ac:dyDescent="0.25">
      <c r="A459" s="73" t="s">
        <v>274</v>
      </c>
    </row>
    <row r="461" spans="1:6" ht="15" x14ac:dyDescent="0.2">
      <c r="A461" s="92" t="s">
        <v>25</v>
      </c>
      <c r="B461" s="154" t="s">
        <v>329</v>
      </c>
      <c r="C461" s="154" t="s">
        <v>330</v>
      </c>
      <c r="D461" s="154" t="s">
        <v>331</v>
      </c>
      <c r="E461" s="154" t="s">
        <v>332</v>
      </c>
      <c r="F461" s="154">
        <v>2019</v>
      </c>
    </row>
    <row r="463" spans="1:6" x14ac:dyDescent="0.2">
      <c r="A463" s="72" t="s">
        <v>131</v>
      </c>
      <c r="B463" s="242">
        <v>5.3013298700000009</v>
      </c>
      <c r="C463" s="242">
        <v>23.6</v>
      </c>
      <c r="D463" s="242">
        <v>9.6157195900000012</v>
      </c>
      <c r="E463" s="242">
        <v>52.2</v>
      </c>
      <c r="F463" s="242">
        <v>83.996354620000005</v>
      </c>
    </row>
    <row r="464" spans="1:6" x14ac:dyDescent="0.2">
      <c r="A464" s="72" t="s">
        <v>132</v>
      </c>
      <c r="B464" s="242">
        <v>20.148328809999999</v>
      </c>
      <c r="C464" s="242">
        <v>10.3</v>
      </c>
      <c r="D464" s="242">
        <v>39.061</v>
      </c>
      <c r="E464" s="242">
        <v>21.4</v>
      </c>
      <c r="F464" s="242">
        <v>33.50002181</v>
      </c>
    </row>
    <row r="465" spans="1:6" x14ac:dyDescent="0.2">
      <c r="A465" s="72" t="s">
        <v>133</v>
      </c>
      <c r="B465" s="242">
        <v>9.2626456200000007</v>
      </c>
      <c r="C465" s="242">
        <v>10.889999999999999</v>
      </c>
      <c r="D465" s="242">
        <v>15.450436129999989</v>
      </c>
      <c r="E465" s="242">
        <v>20.7</v>
      </c>
      <c r="F465" s="242">
        <v>54.880140089999962</v>
      </c>
    </row>
    <row r="466" spans="1:6" x14ac:dyDescent="0.2">
      <c r="A466" s="155" t="s">
        <v>134</v>
      </c>
      <c r="B466" s="156">
        <v>34.7123043</v>
      </c>
      <c r="C466" s="156">
        <v>44.9</v>
      </c>
      <c r="D466" s="156">
        <v>64.12715571999999</v>
      </c>
      <c r="E466" s="156">
        <v>94.3</v>
      </c>
      <c r="F466" s="156">
        <v>172.37651651999997</v>
      </c>
    </row>
    <row r="467" spans="1:6" x14ac:dyDescent="0.2">
      <c r="A467" s="127"/>
      <c r="B467" s="153"/>
      <c r="C467" s="153"/>
      <c r="D467" s="153"/>
      <c r="E467" s="144"/>
      <c r="F467" s="144"/>
    </row>
    <row r="468" spans="1:6" ht="15" x14ac:dyDescent="0.25">
      <c r="A468" s="73" t="s">
        <v>275</v>
      </c>
      <c r="B468" s="73"/>
    </row>
    <row r="470" spans="1:6" ht="15" x14ac:dyDescent="0.2">
      <c r="A470" s="92" t="s">
        <v>25</v>
      </c>
      <c r="B470" s="154" t="s">
        <v>329</v>
      </c>
      <c r="C470" s="154" t="s">
        <v>330</v>
      </c>
      <c r="D470" s="154" t="s">
        <v>331</v>
      </c>
      <c r="E470" s="154" t="s">
        <v>332</v>
      </c>
      <c r="F470" s="154">
        <v>2019</v>
      </c>
    </row>
    <row r="472" spans="1:6" x14ac:dyDescent="0.2">
      <c r="A472" s="72" t="s">
        <v>333</v>
      </c>
      <c r="B472" s="242">
        <v>0</v>
      </c>
      <c r="C472" s="242">
        <v>0</v>
      </c>
      <c r="D472" s="242"/>
      <c r="E472" s="242"/>
      <c r="F472" s="242">
        <v>0</v>
      </c>
    </row>
    <row r="473" spans="1:6" x14ac:dyDescent="0.2">
      <c r="A473" s="72" t="s">
        <v>135</v>
      </c>
      <c r="B473" s="242">
        <v>1.173</v>
      </c>
      <c r="C473" s="242">
        <v>1.431</v>
      </c>
      <c r="D473" s="242">
        <v>2.6389999999999998</v>
      </c>
      <c r="E473" s="242">
        <v>2.7</v>
      </c>
      <c r="F473" s="242">
        <v>3.6638262199999998</v>
      </c>
    </row>
    <row r="474" spans="1:6" x14ac:dyDescent="0.2">
      <c r="A474" s="72" t="s">
        <v>136</v>
      </c>
      <c r="B474" s="242">
        <v>4.5339999999999998</v>
      </c>
      <c r="C474" s="242">
        <v>9</v>
      </c>
      <c r="D474" s="242">
        <v>9.2270000000000003</v>
      </c>
      <c r="E474" s="242">
        <v>19.600000000000001</v>
      </c>
      <c r="F474" s="242">
        <v>27.184715529999998</v>
      </c>
    </row>
    <row r="475" spans="1:6" x14ac:dyDescent="0.2">
      <c r="A475" s="72" t="s">
        <v>137</v>
      </c>
      <c r="B475" s="242">
        <v>0.45700000000000002</v>
      </c>
      <c r="C475" s="242">
        <v>0.193</v>
      </c>
      <c r="D475" s="242">
        <v>1.016</v>
      </c>
      <c r="E475" s="242">
        <v>0.5</v>
      </c>
      <c r="F475" s="242">
        <v>1.05583238</v>
      </c>
    </row>
    <row r="476" spans="1:6" x14ac:dyDescent="0.2">
      <c r="A476" s="72" t="s">
        <v>138</v>
      </c>
      <c r="B476" s="123">
        <v>5.7309081599999985</v>
      </c>
      <c r="C476" s="123">
        <v>5</v>
      </c>
      <c r="D476" s="123">
        <v>13.304</v>
      </c>
      <c r="E476" s="123">
        <v>28.2</v>
      </c>
      <c r="F476" s="242">
        <v>47.130363390000014</v>
      </c>
    </row>
    <row r="477" spans="1:6" x14ac:dyDescent="0.2">
      <c r="A477" s="155" t="s">
        <v>139</v>
      </c>
      <c r="B477" s="156">
        <v>11.894908159999998</v>
      </c>
      <c r="C477" s="244">
        <v>15.724</v>
      </c>
      <c r="D477" s="244">
        <v>26.186</v>
      </c>
      <c r="E477" s="244">
        <v>50.9</v>
      </c>
      <c r="F477" s="244">
        <v>79.034737520000007</v>
      </c>
    </row>
    <row r="478" spans="1:6" x14ac:dyDescent="0.2">
      <c r="A478" s="127"/>
      <c r="B478" s="153"/>
      <c r="C478" s="144"/>
      <c r="D478" s="144"/>
      <c r="E478" s="144"/>
      <c r="F478" s="153"/>
    </row>
    <row r="479" spans="1:6" ht="15" x14ac:dyDescent="0.25">
      <c r="A479" s="73" t="s">
        <v>276</v>
      </c>
      <c r="B479" s="153"/>
      <c r="C479" s="144"/>
      <c r="D479" s="144"/>
      <c r="E479" s="144"/>
      <c r="F479" s="153"/>
    </row>
    <row r="481" spans="1:7" ht="15" x14ac:dyDescent="0.25">
      <c r="A481" s="73" t="s">
        <v>240</v>
      </c>
      <c r="B481" s="73"/>
    </row>
    <row r="483" spans="1:7" ht="237" customHeight="1" x14ac:dyDescent="0.2">
      <c r="A483" s="251" t="s">
        <v>334</v>
      </c>
      <c r="B483" s="251"/>
      <c r="C483" s="251"/>
      <c r="D483" s="251"/>
      <c r="E483" s="251"/>
      <c r="F483" s="251"/>
      <c r="G483" s="251"/>
    </row>
    <row r="484" spans="1:7" ht="15" x14ac:dyDescent="0.25">
      <c r="A484" s="73" t="s">
        <v>277</v>
      </c>
    </row>
    <row r="486" spans="1:7" ht="15" x14ac:dyDescent="0.25">
      <c r="A486" s="73" t="s">
        <v>241</v>
      </c>
      <c r="B486" s="73"/>
    </row>
    <row r="487" spans="1:7" ht="12" customHeight="1" x14ac:dyDescent="0.2"/>
    <row r="488" spans="1:7" ht="12" customHeight="1" x14ac:dyDescent="0.2">
      <c r="A488" s="166" t="s">
        <v>279</v>
      </c>
      <c r="B488" s="166"/>
      <c r="C488" s="166"/>
      <c r="D488" s="166"/>
      <c r="E488" s="166"/>
    </row>
    <row r="489" spans="1:7" ht="12" customHeight="1" x14ac:dyDescent="0.2"/>
    <row r="490" spans="1:7" ht="12" customHeight="1" x14ac:dyDescent="0.2"/>
    <row r="491" spans="1:7" ht="15" x14ac:dyDescent="0.25">
      <c r="A491" s="73" t="s">
        <v>278</v>
      </c>
    </row>
    <row r="492" spans="1:7" x14ac:dyDescent="0.2">
      <c r="A492" s="81"/>
    </row>
    <row r="493" spans="1:7" ht="37.5" customHeight="1" x14ac:dyDescent="0.2">
      <c r="A493" s="251" t="s">
        <v>280</v>
      </c>
      <c r="B493" s="251"/>
      <c r="C493" s="251"/>
      <c r="D493" s="251"/>
      <c r="E493" s="251"/>
      <c r="F493" s="251"/>
      <c r="G493" s="251"/>
    </row>
    <row r="494" spans="1:7" x14ac:dyDescent="0.2">
      <c r="A494" s="251"/>
      <c r="B494" s="251"/>
      <c r="C494" s="251"/>
      <c r="D494" s="251"/>
      <c r="E494" s="251"/>
      <c r="F494" s="251"/>
      <c r="G494" s="251"/>
    </row>
  </sheetData>
  <mergeCells count="9">
    <mergeCell ref="A493:G494"/>
    <mergeCell ref="A483:G483"/>
    <mergeCell ref="A5:G5"/>
    <mergeCell ref="A35:G35"/>
    <mergeCell ref="A327:D327"/>
    <mergeCell ref="A337:D337"/>
    <mergeCell ref="A427:E427"/>
    <mergeCell ref="E15:E16"/>
    <mergeCell ref="A9:E10"/>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DD16B-8C94-40F1-B2BC-31FEC645293B}">
  <dimension ref="A1:K46"/>
  <sheetViews>
    <sheetView showGridLines="0" zoomScale="90" zoomScaleNormal="90" workbookViewId="0">
      <selection activeCell="B8" sqref="B8"/>
    </sheetView>
  </sheetViews>
  <sheetFormatPr baseColWidth="10" defaultColWidth="11.42578125" defaultRowHeight="15" x14ac:dyDescent="0.25"/>
  <cols>
    <col min="1" max="1" width="64.28515625" customWidth="1"/>
    <col min="2" max="2" width="12.85546875" customWidth="1"/>
    <col min="5" max="5" width="11.7109375" bestFit="1" customWidth="1"/>
    <col min="7" max="7" width="13.5703125" bestFit="1" customWidth="1"/>
  </cols>
  <sheetData>
    <row r="1" spans="1:8" x14ac:dyDescent="0.25">
      <c r="A1" s="2" t="s">
        <v>7</v>
      </c>
      <c r="B1" s="2"/>
      <c r="C1" s="1"/>
      <c r="D1" s="1"/>
      <c r="E1" s="1"/>
      <c r="F1" s="1"/>
    </row>
    <row r="2" spans="1:8" x14ac:dyDescent="0.25">
      <c r="A2" s="1"/>
      <c r="B2" s="3" t="s">
        <v>2</v>
      </c>
      <c r="C2" s="3" t="s">
        <v>201</v>
      </c>
      <c r="D2" s="3" t="s">
        <v>2</v>
      </c>
      <c r="E2" s="3" t="s">
        <v>0</v>
      </c>
      <c r="F2" s="3" t="s">
        <v>0</v>
      </c>
    </row>
    <row r="3" spans="1:8" x14ac:dyDescent="0.25">
      <c r="A3" s="8" t="s">
        <v>173</v>
      </c>
      <c r="B3" s="12">
        <v>2020</v>
      </c>
      <c r="C3" s="12">
        <v>2020</v>
      </c>
      <c r="D3" s="12">
        <v>2019</v>
      </c>
      <c r="E3" s="12">
        <v>2019</v>
      </c>
      <c r="F3" s="12">
        <v>2018</v>
      </c>
    </row>
    <row r="4" spans="1:8" x14ac:dyDescent="0.25">
      <c r="B4" s="1"/>
      <c r="C4" s="1"/>
      <c r="D4" s="1"/>
      <c r="E4" s="1"/>
      <c r="F4" s="1"/>
    </row>
    <row r="5" spans="1:8" x14ac:dyDescent="0.25">
      <c r="A5" s="2" t="s">
        <v>4</v>
      </c>
      <c r="B5" s="1"/>
      <c r="C5" s="1"/>
      <c r="D5" s="1"/>
      <c r="E5" s="1"/>
      <c r="F5" s="1"/>
    </row>
    <row r="6" spans="1:8" x14ac:dyDescent="0.25">
      <c r="B6" s="1"/>
      <c r="C6" s="1"/>
      <c r="D6" s="1"/>
      <c r="E6" s="1"/>
      <c r="F6" s="1"/>
    </row>
    <row r="7" spans="1:8" x14ac:dyDescent="0.25">
      <c r="A7" s="1" t="s">
        <v>6</v>
      </c>
      <c r="B7" s="4">
        <v>77.01678883999999</v>
      </c>
      <c r="C7" s="47">
        <v>45.944811919999999</v>
      </c>
      <c r="D7" s="4">
        <f>61.38448415</f>
        <v>61.384484149999999</v>
      </c>
      <c r="E7" s="162">
        <v>202.87351100240298</v>
      </c>
      <c r="F7" s="47">
        <v>331.07753279000002</v>
      </c>
      <c r="G7" s="5"/>
    </row>
    <row r="8" spans="1:8" x14ac:dyDescent="0.25">
      <c r="A8" s="1" t="s">
        <v>15</v>
      </c>
      <c r="B8" s="4">
        <v>-0.99531250000000004</v>
      </c>
      <c r="C8" s="47">
        <v>-1.007825</v>
      </c>
      <c r="D8" s="4">
        <v>-0.67452224999999999</v>
      </c>
      <c r="E8" s="162">
        <v>-2.886441</v>
      </c>
      <c r="F8" s="47">
        <v>-2.7469312499999998</v>
      </c>
      <c r="G8" s="5"/>
    </row>
    <row r="9" spans="1:8" x14ac:dyDescent="0.25">
      <c r="A9" s="1" t="s">
        <v>17</v>
      </c>
      <c r="B9" s="47">
        <f>1888298.72346/1000</f>
        <v>1888.29872346</v>
      </c>
      <c r="C9" s="47">
        <v>1827.8938188024001</v>
      </c>
      <c r="D9" s="4">
        <f>1717024.262245/1000</f>
        <v>1717.024262245</v>
      </c>
      <c r="E9" s="162">
        <v>1690.1026636812016</v>
      </c>
      <c r="F9" s="47">
        <v>1423.2001649899998</v>
      </c>
      <c r="G9" s="5"/>
      <c r="H9" t="s">
        <v>3</v>
      </c>
    </row>
    <row r="10" spans="1:8" x14ac:dyDescent="0.25">
      <c r="A10" s="8" t="s">
        <v>250</v>
      </c>
      <c r="B10" s="162" t="s">
        <v>171</v>
      </c>
      <c r="C10" s="48">
        <v>1846.6501938024028</v>
      </c>
      <c r="D10" s="31" t="s">
        <v>171</v>
      </c>
      <c r="E10" s="162" t="s">
        <v>171</v>
      </c>
      <c r="F10" s="162" t="s">
        <v>171</v>
      </c>
      <c r="G10" s="5"/>
    </row>
    <row r="11" spans="1:8" x14ac:dyDescent="0.25">
      <c r="A11" s="8" t="s">
        <v>251</v>
      </c>
      <c r="B11" s="48">
        <v>0</v>
      </c>
      <c r="C11" s="48">
        <v>37.512749999999997</v>
      </c>
      <c r="D11" s="213">
        <v>0</v>
      </c>
      <c r="E11" s="48">
        <v>0</v>
      </c>
      <c r="F11" s="48">
        <v>0</v>
      </c>
      <c r="G11" s="5"/>
      <c r="H11" t="s">
        <v>3</v>
      </c>
    </row>
    <row r="12" spans="1:8" x14ac:dyDescent="0.25">
      <c r="A12" s="8" t="s">
        <v>338</v>
      </c>
      <c r="B12" s="48"/>
      <c r="C12" s="48"/>
      <c r="D12" s="246">
        <v>18</v>
      </c>
      <c r="E12" s="48">
        <v>18</v>
      </c>
      <c r="F12" s="48"/>
      <c r="G12" s="5"/>
    </row>
    <row r="13" spans="1:8" x14ac:dyDescent="0.25">
      <c r="A13" s="6" t="s">
        <v>5</v>
      </c>
      <c r="B13" s="170">
        <f>(B7+B8)/B9*4</f>
        <v>0.16103697025373828</v>
      </c>
      <c r="C13" s="170">
        <f>(C7+C8)/C9*4</f>
        <v>9.8336099083571119E-2</v>
      </c>
      <c r="D13" s="170">
        <f>(D7+D8)/D9*4</f>
        <v>0.14143064424872376</v>
      </c>
      <c r="E13" s="170">
        <f>(E7+E8)/E9</f>
        <v>0.11832835619986093</v>
      </c>
      <c r="F13" s="170">
        <f>(F7+F8)/F9</f>
        <v>0.23069882200463843</v>
      </c>
      <c r="G13" s="167"/>
    </row>
    <row r="14" spans="1:8" x14ac:dyDescent="0.25">
      <c r="A14" s="10" t="s">
        <v>252</v>
      </c>
      <c r="B14" s="49" t="s">
        <v>171</v>
      </c>
      <c r="C14" s="49">
        <f>(C7+C11+C8)/C10*4</f>
        <v>0.17859308102143434</v>
      </c>
      <c r="D14" s="13" t="s">
        <v>171</v>
      </c>
      <c r="E14" s="46" t="s">
        <v>171</v>
      </c>
      <c r="F14" s="13" t="s">
        <v>171</v>
      </c>
    </row>
    <row r="15" spans="1:8" x14ac:dyDescent="0.25">
      <c r="A15" s="10" t="s">
        <v>339</v>
      </c>
      <c r="B15" s="49">
        <f>(B7+B8+B12)/B9*4</f>
        <v>0.16103697025373828</v>
      </c>
      <c r="C15" s="49">
        <f>(C7+C8+C12)/C9*4</f>
        <v>9.8336099083571119E-2</v>
      </c>
      <c r="D15" s="49">
        <f>(D7+D12)/D9*4</f>
        <v>0.18493503183514765</v>
      </c>
      <c r="E15" s="49">
        <f>(E7+E12+E8)/E9</f>
        <v>0.12897859679577497</v>
      </c>
      <c r="F15" s="49">
        <f>(F7+F12+F8)/F9</f>
        <v>0.23069882200463843</v>
      </c>
    </row>
    <row r="16" spans="1:8" x14ac:dyDescent="0.25">
      <c r="A16" s="8"/>
      <c r="B16" s="30"/>
      <c r="C16" s="30"/>
      <c r="D16" s="30"/>
      <c r="E16" s="30"/>
      <c r="F16" s="30"/>
    </row>
    <row r="17" spans="1:11" x14ac:dyDescent="0.25">
      <c r="A17" s="2" t="s">
        <v>13</v>
      </c>
      <c r="B17" s="1"/>
      <c r="C17" s="1"/>
      <c r="D17" s="1"/>
      <c r="E17" s="1"/>
      <c r="F17" s="1"/>
      <c r="I17" t="s">
        <v>3</v>
      </c>
      <c r="K17" t="s">
        <v>3</v>
      </c>
    </row>
    <row r="18" spans="1:11" x14ac:dyDescent="0.25">
      <c r="B18" s="1"/>
      <c r="C18" s="1"/>
      <c r="D18" s="1"/>
      <c r="E18" s="1"/>
      <c r="F18" s="1"/>
    </row>
    <row r="19" spans="1:11" x14ac:dyDescent="0.25">
      <c r="A19" s="1" t="s">
        <v>8</v>
      </c>
      <c r="B19" s="4">
        <v>100.35877119</v>
      </c>
      <c r="C19" s="4">
        <v>96.996303139999981</v>
      </c>
      <c r="D19" s="4">
        <v>56.724781309999997</v>
      </c>
      <c r="E19" s="4">
        <v>441.70194270000002</v>
      </c>
      <c r="F19" s="4">
        <v>339.24448704999998</v>
      </c>
      <c r="H19" t="s">
        <v>3</v>
      </c>
    </row>
    <row r="20" spans="1:11" x14ac:dyDescent="0.25">
      <c r="A20" s="1" t="s">
        <v>9</v>
      </c>
      <c r="B20" s="4">
        <f>286161.91694/1000</f>
        <v>286.16191694000003</v>
      </c>
      <c r="C20" s="4">
        <v>290.56327015000005</v>
      </c>
      <c r="D20" s="4">
        <v>171.17560669000002</v>
      </c>
      <c r="E20" s="4">
        <v>1175.55740797</v>
      </c>
      <c r="F20" s="4">
        <v>1031.36386743</v>
      </c>
    </row>
    <row r="21" spans="1:11" x14ac:dyDescent="0.25">
      <c r="A21" s="8" t="s">
        <v>11</v>
      </c>
      <c r="B21" s="9">
        <v>5.3013298700000009</v>
      </c>
      <c r="C21" s="9">
        <v>4.3143897200000003</v>
      </c>
      <c r="D21" s="9">
        <v>20.544236430000002</v>
      </c>
      <c r="E21" s="9">
        <v>83.99635462000002</v>
      </c>
      <c r="F21" s="9">
        <v>107.22103353</v>
      </c>
    </row>
    <row r="22" spans="1:11" x14ac:dyDescent="0.25">
      <c r="A22" s="6" t="s">
        <v>10</v>
      </c>
      <c r="B22" s="46">
        <f>B19/B20</f>
        <v>0.35070624443378456</v>
      </c>
      <c r="C22" s="46">
        <f>C19/C20</f>
        <v>0.33382162545846461</v>
      </c>
      <c r="D22" s="7">
        <f>D19/D20</f>
        <v>0.33138355637745098</v>
      </c>
      <c r="E22" s="7">
        <f>E19/E20</f>
        <v>0.37573830057585089</v>
      </c>
      <c r="F22" s="7">
        <f>F19/F20</f>
        <v>0.32892803186458819</v>
      </c>
      <c r="G22" s="167"/>
    </row>
    <row r="23" spans="1:11" x14ac:dyDescent="0.25">
      <c r="A23" s="10" t="s">
        <v>170</v>
      </c>
      <c r="B23" s="13">
        <f>(B19-B21)/B20</f>
        <v>0.33218061416582845</v>
      </c>
      <c r="C23" s="13">
        <f>(C19-C21)/C20</f>
        <v>0.31897325966958584</v>
      </c>
      <c r="D23" s="13">
        <f>(D19-D21)/D20</f>
        <v>0.21136507461324888</v>
      </c>
      <c r="E23" s="13">
        <f>(E19-E21)/E20</f>
        <v>0.30428593759423495</v>
      </c>
      <c r="F23" s="13">
        <f>(F19-F21)/F20</f>
        <v>0.22496759955161771</v>
      </c>
      <c r="G23" s="167"/>
      <c r="I23" t="s">
        <v>3</v>
      </c>
    </row>
    <row r="24" spans="1:11" x14ac:dyDescent="0.25">
      <c r="A24" s="1"/>
      <c r="B24" s="1"/>
      <c r="C24" s="1"/>
      <c r="D24" s="1"/>
      <c r="E24" s="1"/>
      <c r="F24" s="1"/>
    </row>
    <row r="25" spans="1:11" x14ac:dyDescent="0.25">
      <c r="A25" s="2" t="s">
        <v>14</v>
      </c>
      <c r="B25" s="1"/>
      <c r="C25" s="1"/>
      <c r="D25" s="1"/>
      <c r="E25" s="1"/>
      <c r="F25" s="1"/>
      <c r="J25" t="s">
        <v>3</v>
      </c>
      <c r="K25" t="s">
        <v>3</v>
      </c>
    </row>
    <row r="26" spans="1:11" x14ac:dyDescent="0.25">
      <c r="B26" s="1"/>
      <c r="C26" s="1"/>
      <c r="D26" s="1"/>
      <c r="E26" s="1"/>
      <c r="F26" s="1"/>
    </row>
    <row r="27" spans="1:11" x14ac:dyDescent="0.25">
      <c r="A27" s="1" t="s">
        <v>6</v>
      </c>
      <c r="B27" s="47">
        <v>77.016788839999947</v>
      </c>
      <c r="C27" s="47">
        <v>45.944811919999999</v>
      </c>
      <c r="D27" s="4">
        <v>61.388483629999982</v>
      </c>
      <c r="E27" s="47">
        <v>202.87351100240298</v>
      </c>
      <c r="F27" s="47">
        <v>331.07753279000002</v>
      </c>
      <c r="G27" s="47"/>
    </row>
    <row r="28" spans="1:11" x14ac:dyDescent="0.25">
      <c r="A28" s="1" t="s">
        <v>15</v>
      </c>
      <c r="B28" s="47">
        <v>-0.99531250000000004</v>
      </c>
      <c r="C28" s="4">
        <v>-1.007825</v>
      </c>
      <c r="D28" s="4">
        <v>-0.67452224999999999</v>
      </c>
      <c r="E28" s="4">
        <v>-2.886441</v>
      </c>
      <c r="F28" s="4">
        <v>-2.7469312499999998</v>
      </c>
      <c r="G28" s="45"/>
    </row>
    <row r="29" spans="1:11" x14ac:dyDescent="0.25">
      <c r="A29" s="1" t="s">
        <v>16</v>
      </c>
      <c r="B29" s="47">
        <f>(SUM(B27:B28))</f>
        <v>76.02147633999995</v>
      </c>
      <c r="C29" s="4">
        <v>45.188943170000002</v>
      </c>
      <c r="D29" s="209">
        <f t="shared" ref="D29:F29" si="0">SUM(D27:D28)</f>
        <v>60.713961379999979</v>
      </c>
      <c r="E29" s="4">
        <f t="shared" si="0"/>
        <v>199.98707000240299</v>
      </c>
      <c r="F29" s="4">
        <f t="shared" si="0"/>
        <v>328.33060154000003</v>
      </c>
      <c r="G29" s="45"/>
    </row>
    <row r="30" spans="1:11" x14ac:dyDescent="0.25">
      <c r="A30" s="1" t="s">
        <v>12</v>
      </c>
      <c r="B30" s="47">
        <v>186.09906703296704</v>
      </c>
      <c r="C30" s="4">
        <v>184.11972800000001</v>
      </c>
      <c r="D30" s="4">
        <v>182.68202183516485</v>
      </c>
      <c r="E30" s="4">
        <v>180.76519225753424</v>
      </c>
      <c r="F30" s="4">
        <v>171.48896691232898</v>
      </c>
      <c r="J30" t="s">
        <v>3</v>
      </c>
    </row>
    <row r="31" spans="1:11" x14ac:dyDescent="0.25">
      <c r="A31" s="6" t="s">
        <v>228</v>
      </c>
      <c r="B31" s="11">
        <f>(B29)/B30</f>
        <v>0.40850004007023266</v>
      </c>
      <c r="C31" s="11">
        <f>(C29)/C30</f>
        <v>0.2454323806626523</v>
      </c>
      <c r="D31" s="210">
        <f>(D29)/D30</f>
        <v>0.33234776345305928</v>
      </c>
      <c r="E31" s="11">
        <f>(E29)/E30</f>
        <v>1.1063361674048593</v>
      </c>
      <c r="F31" s="11">
        <f>(F29)/F30</f>
        <v>1.9145873198236354</v>
      </c>
    </row>
    <row r="32" spans="1:11" x14ac:dyDescent="0.25">
      <c r="A32" s="1"/>
      <c r="B32" s="163"/>
      <c r="C32" s="163"/>
      <c r="D32" s="212"/>
      <c r="E32" s="163"/>
      <c r="F32" s="163"/>
    </row>
    <row r="33" spans="1:9" x14ac:dyDescent="0.25">
      <c r="A33" s="2" t="s">
        <v>172</v>
      </c>
      <c r="B33" s="1"/>
      <c r="C33" s="1"/>
      <c r="D33" s="1"/>
      <c r="E33" s="1"/>
      <c r="F33" s="1"/>
      <c r="I33" t="s">
        <v>3</v>
      </c>
    </row>
    <row r="34" spans="1:9" x14ac:dyDescent="0.25">
      <c r="B34" s="1"/>
      <c r="C34" s="1"/>
      <c r="D34" s="1"/>
      <c r="E34" s="1"/>
      <c r="F34" s="1"/>
    </row>
    <row r="35" spans="1:9" x14ac:dyDescent="0.25">
      <c r="A35" s="1" t="s">
        <v>18</v>
      </c>
      <c r="B35" s="4">
        <v>82.879462130000007</v>
      </c>
      <c r="C35" s="4">
        <v>132.21236445</v>
      </c>
      <c r="D35" s="211">
        <v>78.462860579999997</v>
      </c>
      <c r="E35" s="31" t="s">
        <v>171</v>
      </c>
      <c r="F35" s="31" t="s">
        <v>171</v>
      </c>
      <c r="G35" s="14"/>
      <c r="I35" t="s">
        <v>3</v>
      </c>
    </row>
    <row r="36" spans="1:9" x14ac:dyDescent="0.25">
      <c r="A36" s="1" t="s">
        <v>19</v>
      </c>
      <c r="B36" s="4">
        <v>8612.2781240650038</v>
      </c>
      <c r="C36" s="4">
        <v>8655.8015464333293</v>
      </c>
      <c r="D36" s="211">
        <v>7996.6618942349978</v>
      </c>
      <c r="E36" s="31" t="s">
        <v>171</v>
      </c>
      <c r="F36" s="31" t="s">
        <v>171</v>
      </c>
      <c r="G36" s="14"/>
    </row>
    <row r="37" spans="1:9" x14ac:dyDescent="0.25">
      <c r="A37" s="8" t="s">
        <v>251</v>
      </c>
      <c r="B37" s="9"/>
      <c r="C37" s="48">
        <v>50.017000000000003</v>
      </c>
      <c r="D37" s="211"/>
      <c r="E37" s="31"/>
      <c r="F37" s="31"/>
      <c r="G37" s="14"/>
    </row>
    <row r="38" spans="1:9" x14ac:dyDescent="0.25">
      <c r="A38" s="6" t="s">
        <v>249</v>
      </c>
      <c r="B38" s="7">
        <f>B35/B36*4</f>
        <v>3.8493630110905348E-2</v>
      </c>
      <c r="C38" s="7">
        <f>C35/C36*4</f>
        <v>6.1097687483132664E-2</v>
      </c>
      <c r="D38" s="7">
        <f t="shared" ref="D38" si="1">D35/D36*4</f>
        <v>3.9247806956333078E-2</v>
      </c>
      <c r="E38" s="50" t="s">
        <v>199</v>
      </c>
      <c r="F38" s="50" t="s">
        <v>199</v>
      </c>
    </row>
    <row r="39" spans="1:9" x14ac:dyDescent="0.25">
      <c r="A39" s="10" t="s">
        <v>253</v>
      </c>
      <c r="B39" s="13">
        <f>(B35-B37)/B36*4</f>
        <v>3.8493630110905348E-2</v>
      </c>
      <c r="C39" s="13">
        <f>(C35-C37)/C36*4</f>
        <v>3.7983941294896739E-2</v>
      </c>
      <c r="D39" s="13">
        <f>(D35-D37)/D36*4</f>
        <v>3.9247806956333078E-2</v>
      </c>
      <c r="E39" s="50" t="s">
        <v>199</v>
      </c>
      <c r="F39" s="50" t="s">
        <v>199</v>
      </c>
      <c r="G39" t="s">
        <v>3</v>
      </c>
    </row>
    <row r="40" spans="1:9" x14ac:dyDescent="0.25">
      <c r="B40" s="172"/>
      <c r="C40" s="163"/>
      <c r="D40" s="163"/>
      <c r="E40" s="163"/>
      <c r="F40" s="163"/>
      <c r="H40" t="s">
        <v>3</v>
      </c>
    </row>
    <row r="41" spans="1:9" x14ac:dyDescent="0.25">
      <c r="B41" s="164"/>
      <c r="C41" s="164"/>
      <c r="D41" s="163"/>
      <c r="E41" s="163"/>
      <c r="F41" s="163"/>
    </row>
    <row r="42" spans="1:9" x14ac:dyDescent="0.25">
      <c r="B42" s="163"/>
      <c r="C42" s="163" t="s">
        <v>3</v>
      </c>
      <c r="D42" s="163"/>
      <c r="E42" s="163"/>
      <c r="F42" s="163"/>
    </row>
    <row r="43" spans="1:9" x14ac:dyDescent="0.25">
      <c r="B43" s="163"/>
      <c r="C43" s="163"/>
      <c r="D43" s="163"/>
      <c r="E43" s="163"/>
      <c r="F43" s="163"/>
    </row>
    <row r="44" spans="1:9" x14ac:dyDescent="0.25">
      <c r="B44" s="163"/>
      <c r="C44" s="163"/>
      <c r="D44" s="163"/>
      <c r="E44" s="163"/>
      <c r="F44" s="163"/>
    </row>
    <row r="45" spans="1:9" x14ac:dyDescent="0.25">
      <c r="B45" s="163"/>
      <c r="C45" s="163"/>
      <c r="D45" s="163"/>
      <c r="E45" s="163"/>
      <c r="F45" s="163"/>
    </row>
    <row r="46" spans="1:9" x14ac:dyDescent="0.25">
      <c r="B46" s="163"/>
      <c r="C46" s="163"/>
      <c r="D46" s="163"/>
      <c r="E46" s="163"/>
      <c r="F46" s="16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P&amp;L_BS</vt:lpstr>
      <vt:lpstr>Cash flow</vt:lpstr>
      <vt:lpstr>Notes</vt:lpstr>
      <vt:lpstr>APM</vt:lpstr>
      <vt:lpstr>Notes!Utskriftsområde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Jørgen Wiig</dc:creator>
  <cp:lastModifiedBy>Henning Fagerbakke</cp:lastModifiedBy>
  <dcterms:created xsi:type="dcterms:W3CDTF">2019-10-16T12:44:36Z</dcterms:created>
  <dcterms:modified xsi:type="dcterms:W3CDTF">2020-08-24T12:20:52Z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fa6ad9-5cb7-4a2f-bc82-88065eb006c7_Enabled">
    <vt:lpwstr>True</vt:lpwstr>
  </property>
  <property fmtid="{D5CDD505-2E9C-101B-9397-08002B2CF9AE}" pid="3" name="MSIP_Label_a8fa6ad9-5cb7-4a2f-bc82-88065eb006c7_SiteId">
    <vt:lpwstr>633b4369-77b3-495b-a4b4-eca8484ef39f</vt:lpwstr>
  </property>
  <property fmtid="{D5CDD505-2E9C-101B-9397-08002B2CF9AE}" pid="4" name="MSIP_Label_a8fa6ad9-5cb7-4a2f-bc82-88065eb006c7_Owner">
    <vt:lpwstr>jorgen.wiig@komplettbank.no</vt:lpwstr>
  </property>
  <property fmtid="{D5CDD505-2E9C-101B-9397-08002B2CF9AE}" pid="5" name="MSIP_Label_a8fa6ad9-5cb7-4a2f-bc82-88065eb006c7_SetDate">
    <vt:lpwstr>2019-10-17T12:44:34.3214911Z</vt:lpwstr>
  </property>
  <property fmtid="{D5CDD505-2E9C-101B-9397-08002B2CF9AE}" pid="6" name="MSIP_Label_a8fa6ad9-5cb7-4a2f-bc82-88065eb006c7_Name">
    <vt:lpwstr>Confidential</vt:lpwstr>
  </property>
  <property fmtid="{D5CDD505-2E9C-101B-9397-08002B2CF9AE}" pid="7" name="MSIP_Label_a8fa6ad9-5cb7-4a2f-bc82-88065eb006c7_Application">
    <vt:lpwstr>Microsoft Azure Information Protection</vt:lpwstr>
  </property>
  <property fmtid="{D5CDD505-2E9C-101B-9397-08002B2CF9AE}" pid="8" name="MSIP_Label_a8fa6ad9-5cb7-4a2f-bc82-88065eb006c7_ActionId">
    <vt:lpwstr>2b07dd38-7ebc-4f8b-8ebe-44908439e476</vt:lpwstr>
  </property>
  <property fmtid="{D5CDD505-2E9C-101B-9397-08002B2CF9AE}" pid="9" name="MSIP_Label_a8fa6ad9-5cb7-4a2f-bc82-88065eb006c7_Extended_MSFT_Method">
    <vt:lpwstr>Automatic</vt:lpwstr>
  </property>
  <property fmtid="{D5CDD505-2E9C-101B-9397-08002B2CF9AE}" pid="10" name="MSIP_Label_bfb40de2-331a-4e28-8da9-53205678c981_Enabled">
    <vt:lpwstr>True</vt:lpwstr>
  </property>
  <property fmtid="{D5CDD505-2E9C-101B-9397-08002B2CF9AE}" pid="11" name="MSIP_Label_bfb40de2-331a-4e28-8da9-53205678c981_SiteId">
    <vt:lpwstr>633b4369-77b3-495b-a4b4-eca8484ef39f</vt:lpwstr>
  </property>
  <property fmtid="{D5CDD505-2E9C-101B-9397-08002B2CF9AE}" pid="12" name="MSIP_Label_bfb40de2-331a-4e28-8da9-53205678c981_SetDate">
    <vt:lpwstr>2019-10-17T12:44:34.3214911Z</vt:lpwstr>
  </property>
  <property fmtid="{D5CDD505-2E9C-101B-9397-08002B2CF9AE}" pid="13" name="MSIP_Label_bfb40de2-331a-4e28-8da9-53205678c981_Name">
    <vt:lpwstr>Social Security Number</vt:lpwstr>
  </property>
  <property fmtid="{D5CDD505-2E9C-101B-9397-08002B2CF9AE}" pid="14" name="MSIP_Label_bfb40de2-331a-4e28-8da9-53205678c981_ActionId">
    <vt:lpwstr>2b07dd38-7ebc-4f8b-8ebe-44908439e476</vt:lpwstr>
  </property>
  <property fmtid="{D5CDD505-2E9C-101B-9397-08002B2CF9AE}" pid="15" name="MSIP_Label_bfb40de2-331a-4e28-8da9-53205678c981_Extended_MSFT_Method">
    <vt:lpwstr>Automatic</vt:lpwstr>
  </property>
  <property fmtid="{D5CDD505-2E9C-101B-9397-08002B2CF9AE}" pid="16" name="Sensitivity">
    <vt:lpwstr>Confidential Social Security Number</vt:lpwstr>
  </property>
</Properties>
</file>