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2 - Økonomi &amp; Finans\12 Driftsrapportering\2024\06\"/>
    </mc:Choice>
  </mc:AlternateContent>
  <xr:revisionPtr revIDLastSave="0" documentId="8_{41219215-8F49-4706-9D86-6E92C3E0DEC2}" xr6:coauthVersionLast="47" xr6:coauthVersionMax="47" xr10:uidLastSave="{00000000-0000-0000-0000-000000000000}"/>
  <bookViews>
    <workbookView xWindow="14925" yWindow="-21600" windowWidth="25800" windowHeight="21000" xr2:uid="{09A8C384-02EF-4CD6-BCB9-BB095FE38588}"/>
  </bookViews>
  <sheets>
    <sheet name="Definisjoner Nøkkeltall ink.OEM" sheetId="2" r:id="rId1"/>
    <sheet name="Ark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P">#REF!</definedName>
    <definedName name="\S">#REF!</definedName>
    <definedName name="\X">'[2]ABC Prof&amp;Bal'!#REF!</definedName>
    <definedName name="_1_2">#REF!</definedName>
    <definedName name="Agg_fonsec_date">#REF!</definedName>
    <definedName name="Agg_fonsec_head1">#REF!</definedName>
    <definedName name="Agg_fonsec_head2">#REF!</definedName>
    <definedName name="Agg_fonsec_head3">#REF!</definedName>
    <definedName name="Aggregert_header_1">#REF!</definedName>
    <definedName name="Aggregert_header_1_1">#REF!</definedName>
    <definedName name="Aggregert_header_1_2">#REF!</definedName>
    <definedName name="Aggregert_header_2">#REF!</definedName>
    <definedName name="Aggregert_header_2_1">#REF!</definedName>
    <definedName name="Aggregert_header_2_2">#REF!</definedName>
    <definedName name="Aggregert_header_2_3">#REF!</definedName>
    <definedName name="Aggregert_header_date">#REF!</definedName>
    <definedName name="AJTASBASE">#REF!</definedName>
    <definedName name="Arbeidsgiveravgift">[3]Input!$B$3</definedName>
    <definedName name="AVK_DATO">#REF!</definedName>
    <definedName name="AVK_Header_1_1">#REF!</definedName>
    <definedName name="AVK_Header_1_2">#REF!</definedName>
    <definedName name="Beta1">#REF!</definedName>
    <definedName name="Beta2">#REF!</definedName>
    <definedName name="Beta3">#REF!</definedName>
    <definedName name="Beta4">#REF!</definedName>
    <definedName name="BLablabla">'[2]ABC Prof&amp;Bal'!#REF!</definedName>
    <definedName name="BO_AGG_Header_1_1">#REF!</definedName>
    <definedName name="BO_AGG_Header_1_2">#REF!</definedName>
    <definedName name="BO_AGG_Header_1_3">#REF!</definedName>
    <definedName name="BO_AGG_Header_1_4">#REF!</definedName>
    <definedName name="BO_AGG_Header_1_5">#REF!</definedName>
    <definedName name="CONTROLLERFDOPTION.VIEWABLE_RANGE_LRC.3138393A3132">"A1"</definedName>
    <definedName name="CONTROLLERFDOPTION.VIEWABLE_RANGE_ULC.333A33">"A1"</definedName>
    <definedName name="CountryList">'[4]Bokføring KF'!$E$194:$E$220</definedName>
    <definedName name="d">'[5]Form 1.1'!$F$6</definedName>
    <definedName name="Dag">#REF!</definedName>
    <definedName name="Dato">#REF!</definedName>
    <definedName name="Diff_KundeID">[6]Dashboard!$E$15</definedName>
    <definedName name="Disclamer_head_1_1">#REF!</definedName>
    <definedName name="EksterneData_1" hidden="1">#REF!</definedName>
    <definedName name="er">'[2]ABC Prof&amp;Bal'!#REF!</definedName>
    <definedName name="Femteferieuke">'[7]Lønn 500'!#REF!</definedName>
    <definedName name="Femteferieuke2">'[3]Lønn 500'!#REF!</definedName>
    <definedName name="Feriepenger">[3]Input!$B$2</definedName>
    <definedName name="fgsd">'[2]ABC Prof&amp;Bal'!#REF!</definedName>
    <definedName name="Filname">[6]Dashboard!$B$28</definedName>
    <definedName name="fjla">'[2]ABC Prof&amp;Bal'!#REF!</definedName>
    <definedName name="fvgsdadsa">'[2]ABC Prof&amp;Bal'!#REF!</definedName>
    <definedName name="ifjor">#REF!</definedName>
    <definedName name="iår">#REF!</definedName>
    <definedName name="Kons_Header_1">#REF!</definedName>
    <definedName name="Kons_Header_2">#REF!</definedName>
    <definedName name="Kons_Header_3">#REF!</definedName>
    <definedName name="Kons_Header_Dato">#REF!</definedName>
    <definedName name="Kundenavn">[6]Dashboard!$C$28</definedName>
    <definedName name="Lambda1">#REF!</definedName>
    <definedName name="Lambda2">#REF!</definedName>
    <definedName name="Lønnsøkning">[3]Input!$B$13</definedName>
    <definedName name="MIL">[8]Cover!$J$8</definedName>
    <definedName name="MMÆ__AS__HL__LL__ØH__VV__AJ__HLH__GV.__E_post__OBU__RAS">#REF!</definedName>
    <definedName name="Måned">#REF!</definedName>
    <definedName name="n">'[9]P &amp; L Detail'!#REF!</definedName>
    <definedName name="NULL">'[2]ABC Prof&amp;Bal'!#REF!</definedName>
    <definedName name="Ordinærbonus">[3]Input!$I$9</definedName>
    <definedName name="Parametername">#REF!</definedName>
    <definedName name="Path">#REF!</definedName>
    <definedName name="Print_Area_MI">'[2]ABC Prof&amp;Bal'!#REF!</definedName>
    <definedName name="Prosjekt_5220">'[10]Bokført pr prosjekt'!#REF!</definedName>
    <definedName name="på">'[2]ABC Prof&amp;Bal'!#REF!</definedName>
    <definedName name="rapp.dato">#REF!</definedName>
    <definedName name="Regnskapsprinsipper">[10]Regnskapsprinsipper!$A$1:$A$4</definedName>
    <definedName name="Renteinntekter_og_lignende_inntekter">#REF!</definedName>
    <definedName name="Report_Version_4">"A1"</definedName>
    <definedName name="Run_date">[6]Dashboard!$F$28</definedName>
    <definedName name="SaldoIB">#REF!</definedName>
    <definedName name="Salgstype">[11]Lister!$A$1:$A$2</definedName>
    <definedName name="SOL_V_CTRL_SPREAD_D4">#REF!</definedName>
    <definedName name="spreadstress_DET_MOTOR_ISS1">#REF!</definedName>
    <definedName name="spreadstress_konsent_iss1">#REF!</definedName>
    <definedName name="spreadstress_v_alle_kunde_a2">#REF!</definedName>
    <definedName name="spreadstress_v_fondMotOseMapp">#REF!</definedName>
    <definedName name="spreadstress_v_kontroll_ALL">#REF!</definedName>
    <definedName name="spreadstress_v_kunde_info_a1">[6]Dashboard!#REF!</definedName>
    <definedName name="SPREADSTRESS_V_RAPPORT_ALL">#REF!</definedName>
    <definedName name="spreadstress_v_rapport_b1">#REF!</definedName>
    <definedName name="SPREADSTRESS_V_RPT_DET_SEC1">#REF!</definedName>
    <definedName name="SPREADSTRESS_V_RPT_DET_SEC2">#REF!</definedName>
    <definedName name="SPREADSTRESS_V_RPT_FON_OG_PAP">#REF!</definedName>
    <definedName name="SPREADSTRESS_V_RPT_POR1">[6]Dashboard!#REF!</definedName>
    <definedName name="sta_bo_graf_kunde_a2">#REF!</definedName>
    <definedName name="sta_bo_graf_kunde_a2_">#REF!</definedName>
    <definedName name="sta_bo_kunde_all">#REF!</definedName>
    <definedName name="sta_bo_mv_kunde_a1">#REF!</definedName>
    <definedName name="sta_bo_mv_kunde_a1_">#REF!</definedName>
    <definedName name="sta_bo_mv_kunde_a2">#REF!</definedName>
    <definedName name="sta_bo_RISIKO_kunde">#REF!</definedName>
    <definedName name="sta_bo_trans_kunde_a1">#REF!</definedName>
    <definedName name="STAND_GJLYS_BEHOL_KUNDE_ADN_BO">#REF!</definedName>
    <definedName name="standardpakke_PB_v_bo">#REF!</definedName>
    <definedName name="standardpakke_v_alle_kunde_a2">#REF!</definedName>
    <definedName name="standardpakke_v_avk_A4">#REF!</definedName>
    <definedName name="standardpakke_v_avk_tot_graf">#REF!</definedName>
    <definedName name="standardpakke_v_behold">#REF!</definedName>
    <definedName name="standardpakke_v_behold_EXPORT">#REF!</definedName>
    <definedName name="standardpakke_v_bo_NOROBL_PM">#REF!</definedName>
    <definedName name="standardpakke_v_kunde_info_a1">[6]Dashboard!#REF!</definedName>
    <definedName name="standardpakke_v_PBANK_kunde_a3">#REF!</definedName>
    <definedName name="standardpakke_v_PBANK_nfo_a1">[6]Dashboard!#REF!</definedName>
    <definedName name="standardpakke_v_regnskap">#REF!</definedName>
    <definedName name="standardpakke_v_regnskap_ctrl">#REF!</definedName>
    <definedName name="standardpakke_v_trans">[12]TRANSACTIONS!#REF!</definedName>
    <definedName name="Sted1">[13]Listeverdier!$B:$B</definedName>
    <definedName name="Str_test_prod">[6]Dashboard!#REF!</definedName>
    <definedName name="Strto">#REF!</definedName>
    <definedName name="Strtobcc">[6]Dashboard!#REF!</definedName>
    <definedName name="Strtoprod">#REF!</definedName>
    <definedName name="SUB_RPT_VERDI_PR_FOND">[6]Dashboard!#REF!</definedName>
    <definedName name="TBEL">'[2]ABC Prof&amp;Bal'!#REF!</definedName>
    <definedName name="TEst">#REF!</definedName>
    <definedName name="TGMBH">'[2]ABC Prof&amp;Bal'!#REF!</definedName>
    <definedName name="TINT">'[2]ABC Prof&amp;Bal'!#REF!</definedName>
    <definedName name="TRANS_Header_1_1">#REF!</definedName>
    <definedName name="TRANS_Header_1_2">#REF!</definedName>
    <definedName name="TRANS_Header_1_3">#REF!</definedName>
    <definedName name="TSBV">'[2]ABC Prof&amp;Bal'!#REF!</definedName>
    <definedName name="tttttt">'[2]ABC Prof&amp;Bal'!#REF!</definedName>
    <definedName name="_xlnm.Print_Area" localSheetId="0">'Definisjoner Nøkkeltall ink.OEM'!$B$3:$M$82</definedName>
    <definedName name="Verdipapir_Header_1">#REF!</definedName>
    <definedName name="Verdipapir_Header_1_1">#REF!</definedName>
    <definedName name="Verdipapir_Header_1_2">#REF!</definedName>
    <definedName name="Verdipapir_Header_1_3">#REF!</definedName>
    <definedName name="Verdipapir_Header_dato">#REF!</definedName>
    <definedName name="Verdipapir_pr_fond_Header_1">#REF!</definedName>
    <definedName name="VPS_liste">#REF!</definedName>
    <definedName name="xx">'[2]ABC Prof&amp;Bal'!#REF!</definedName>
    <definedName name="y">'[2]ABC Prof&amp;Bal'!#REF!</definedName>
    <definedName name="aar">[14]Forside!$B$1:$B$1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" l="1"/>
  <c r="G78" i="2"/>
  <c r="F78" i="2"/>
  <c r="E78" i="2"/>
  <c r="D78" i="2"/>
  <c r="H72" i="2"/>
  <c r="G72" i="2"/>
  <c r="F72" i="2"/>
  <c r="E72" i="2"/>
  <c r="D72" i="2"/>
  <c r="F61" i="2"/>
  <c r="E61" i="2"/>
  <c r="D61" i="2"/>
  <c r="G55" i="2"/>
  <c r="F55" i="2"/>
  <c r="E55" i="2"/>
  <c r="H55" i="2"/>
  <c r="D55" i="2"/>
  <c r="F50" i="2"/>
  <c r="G50" i="2"/>
  <c r="H50" i="2"/>
  <c r="E50" i="2"/>
  <c r="D50" i="2"/>
  <c r="D44" i="2"/>
  <c r="H44" i="2"/>
  <c r="G44" i="2"/>
  <c r="F44" i="2"/>
  <c r="E44" i="2"/>
  <c r="E34" i="2"/>
  <c r="D34" i="2"/>
  <c r="H34" i="2"/>
  <c r="G34" i="2"/>
  <c r="F34" i="2"/>
  <c r="F24" i="2"/>
  <c r="E24" i="2"/>
  <c r="G24" i="2"/>
  <c r="H24" i="2"/>
  <c r="D24" i="2"/>
  <c r="H15" i="2"/>
  <c r="G15" i="2"/>
  <c r="F15" i="2"/>
  <c r="E15" i="2"/>
  <c r="C10" i="2"/>
  <c r="H10" i="2"/>
  <c r="G10" i="2"/>
  <c r="F10" i="2"/>
  <c r="E10" i="2"/>
  <c r="D10" i="2"/>
  <c r="D67" i="2" l="1"/>
  <c r="F67" i="2"/>
  <c r="G67" i="2"/>
  <c r="H67" i="2"/>
  <c r="G61" i="2"/>
  <c r="H61" i="2"/>
  <c r="D15" i="2"/>
  <c r="E67" i="2"/>
</calcChain>
</file>

<file path=xl/sharedStrings.xml><?xml version="1.0" encoding="utf-8"?>
<sst xmlns="http://schemas.openxmlformats.org/spreadsheetml/2006/main" count="74" uniqueCount="55">
  <si>
    <t>Nøkkeltall og alternative resultatmål (APM)</t>
  </si>
  <si>
    <t>#</t>
  </si>
  <si>
    <t>mNOK</t>
  </si>
  <si>
    <t>2. kvartal 2024</t>
  </si>
  <si>
    <t>2. kvartal 2023</t>
  </si>
  <si>
    <t>1.1 - 30.6
2024</t>
  </si>
  <si>
    <t>1.1 - 30.6
2023</t>
  </si>
  <si>
    <t>2023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</si>
  <si>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</si>
  <si>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</si>
  <si>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</si>
  <si>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</si>
  <si>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</si>
  <si>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</si>
  <si>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Porteføljeprovisjon fra Eika Boligkreditt</t>
  </si>
  <si>
    <t>Provisjonsinntekter fra Eika Boligkreditt i % av gjennomsnittlig utlånsportefølje i EBK</t>
  </si>
  <si>
    <t>Gjennomsnittlig utlån til Eika Boligkreditt</t>
  </si>
  <si>
    <t>Provisjonsinntekt i % av gjennomsnittlig portefølje i Eika Boligkreditt</t>
  </si>
  <si>
    <t>Netto renteinntekter og provisjonsinntekter fra EBK inkl. netto renteinntekter på derivater og fondsobligasjoner, i prosent av gjennomsnittlig forretningskapital</t>
  </si>
  <si>
    <t>Rentenetto i % av gjennomsnittlig forretningskapital</t>
  </si>
  <si>
    <t>Sum driftskostnader</t>
  </si>
  <si>
    <t>Sum driftskostnader før tap på utlån i prosent av netto inntekter</t>
  </si>
  <si>
    <t>Netto verdiendr. og gevinst/(tap) på fin. instrumenter</t>
  </si>
  <si>
    <t>Netto provisjonsinntekter eks. provisjon fra Eika Boligkreditt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</si>
  <si>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</si>
  <si>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</si>
  <si>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</si>
  <si>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</si>
  <si>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</si>
  <si>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</si>
  <si>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</si>
  <si>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egentkapital eks. kredittspread og fondsobligasjon</t>
  </si>
  <si>
    <t>Egenkapitalavkastning etter skatt</t>
  </si>
  <si>
    <t>Misligholdte engasjementer</t>
  </si>
  <si>
    <t>Brutto misligholdte engasjement 90 dager eller mer i prosent av brutto utlån til kunder på egen balanse</t>
  </si>
  <si>
    <t>Brutto utlån til kunder på egen balanse</t>
  </si>
  <si>
    <t>Misligholdte engasjement i % av brutto utlån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</si>
  <si>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</si>
  <si>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</si>
  <si>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</si>
  <si>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</si>
  <si>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Utlånsvekst på egen balanse %</t>
  </si>
  <si>
    <t>IB utlån inklusive Eika Boligkreditt</t>
  </si>
  <si>
    <t>Endring i netto utlån inkl. utlån formidlet gjennom EBK ved periodeslutt i prosent av netto utlån inkl. EBK 12 mnd. før (3 mnd. før på kvartal)</t>
  </si>
  <si>
    <t>UB utlån inklusive Eika Boligkreditt</t>
  </si>
  <si>
    <t>Utlånsvekst inklusive Eika Boligkreditt %</t>
  </si>
  <si>
    <t>Innskudd fra kunder</t>
  </si>
  <si>
    <t>Innskudd fra kunder i % av brutto utlån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</si>
  <si>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</si>
  <si>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</si>
  <si>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</si>
  <si>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</si>
  <si>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</si>
  <si>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Antall dager i et år</t>
  </si>
  <si>
    <t>Antall dager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</si>
</sst>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 * #,##0.00_ ;_ * \-#,##0.00_ ;_ * &quot;-&quot;??_ ;_ @_ "/>
    <numFmt numFmtId="166" formatCode="#,##0,,"/>
    <numFmt numFmtId="168" formatCode="0.0\ %"/>
    <numFmt numFmtId="170" formatCode="#,##0.0,,"/>
  </numFmts>
  <fonts count="7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OBOS Tex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ashed">
        <color theme="2"/>
      </top>
      <bottom style="dashed">
        <color theme="2"/>
      </bottom>
      <diagonal/>
    </border>
    <border>
      <left/>
      <right/>
      <top/>
      <bottom style="medium">
        <color theme="5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5" fontId="5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49" fontId="3" fillId="2" borderId="0" xfId="3" applyNumberFormat="1" applyFont="1" applyFill="1"/>
    <xf numFmtId="0" fontId="3" fillId="3" borderId="0" xfId="3" applyFont="1" applyFill="1" applyAlignment="1">
      <alignment horizontal="left"/>
    </xf>
    <xf numFmtId="0" fontId="4" fillId="2" borderId="0" xfId="3" applyFont="1" applyFill="1" applyAlignment="1">
      <alignment horizontal="left" vertical="top"/>
    </xf>
    <xf numFmtId="14" fontId="3" fillId="3" borderId="0" xfId="3" applyNumberFormat="1" applyFont="1" applyFill="1" applyAlignment="1">
      <alignment horizontal="left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wrapText="1"/>
    </xf>
    <xf numFmtId="166" fontId="3" fillId="0" borderId="1" xfId="4" applyNumberFormat="1" applyFont="1" applyFill="1" applyBorder="1" applyAlignment="1">
      <alignment wrapText="1"/>
    </xf>
    <xf numFmtId="166" fontId="3" fillId="0" borderId="1" xfId="4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right" wrapText="1"/>
    </xf>
    <xf numFmtId="168" fontId="4" fillId="0" borderId="1" xfId="1" applyNumberFormat="1" applyFont="1" applyFill="1" applyBorder="1" applyAlignment="1">
      <alignment horizontal="right" wrapText="1"/>
    </xf>
    <xf numFmtId="3" fontId="3" fillId="4" borderId="1" xfId="0" applyNumberFormat="1" applyFont="1" applyFill="1" applyBorder="1" applyAlignment="1">
      <alignment wrapText="1"/>
    </xf>
    <xf numFmtId="170" fontId="3" fillId="0" borderId="1" xfId="4" applyNumberFormat="1" applyFont="1" applyFill="1" applyBorder="1" applyAlignment="1">
      <alignment horizontal="right" wrapText="1"/>
    </xf>
    <xf numFmtId="0" fontId="6" fillId="0" borderId="0" xfId="0" applyFont="1"/>
    <xf numFmtId="14" fontId="3" fillId="0" borderId="0" xfId="0" applyNumberFormat="1" applyFont="1"/>
    <xf numFmtId="14" fontId="6" fillId="0" borderId="0" xfId="0" applyNumberFormat="1" applyFont="1"/>
    <xf numFmtId="49" fontId="4" fillId="0" borderId="2" xfId="5" applyNumberFormat="1" applyFont="1" applyBorder="1" applyAlignment="1">
      <alignment horizontal="right"/>
    </xf>
    <xf numFmtId="49" fontId="4" fillId="0" borderId="2" xfId="5" applyNumberFormat="1" applyFont="1" applyBorder="1" applyAlignment="1">
      <alignment horizontal="left"/>
    </xf>
    <xf numFmtId="0" fontId="4" fillId="0" borderId="2" xfId="5" applyFont="1" applyBorder="1" applyAlignment="1">
      <alignment horizontal="right" vertical="top" wrapText="1"/>
    </xf>
    <xf numFmtId="0" fontId="4" fillId="0" borderId="2" xfId="5" applyFont="1" applyBorder="1" applyAlignment="1">
      <alignment horizontal="right" wrapText="1"/>
    </xf>
    <xf numFmtId="0" fontId="4" fillId="0" borderId="2" xfId="5" applyFont="1" applyBorder="1" applyAlignment="1">
      <alignment horizontal="center" wrapText="1"/>
    </xf>
    <xf numFmtId="49" fontId="4" fillId="0" borderId="0" xfId="5" applyNumberFormat="1" applyFont="1" applyAlignment="1">
      <alignment horizontal="right"/>
    </xf>
    <xf numFmtId="49" fontId="4" fillId="0" borderId="0" xfId="5" applyNumberFormat="1" applyFont="1" applyAlignment="1">
      <alignment horizontal="left"/>
    </xf>
    <xf numFmtId="0" fontId="4" fillId="0" borderId="0" xfId="5" applyFont="1" applyAlignment="1">
      <alignment vertical="top" wrapText="1"/>
    </xf>
    <xf numFmtId="0" fontId="4" fillId="0" borderId="0" xfId="5" applyFont="1" applyAlignment="1">
      <alignment wrapText="1"/>
    </xf>
    <xf numFmtId="0" fontId="3" fillId="0" borderId="0" xfId="0" applyFont="1" applyAlignment="1">
      <alignment horizontal="left" vertical="center" wrapText="1"/>
    </xf>
    <xf numFmtId="10" fontId="4" fillId="0" borderId="0" xfId="1" applyNumberFormat="1" applyFont="1" applyFill="1"/>
    <xf numFmtId="0" fontId="3" fillId="0" borderId="0" xfId="0" applyFont="1"/>
    <xf numFmtId="0" fontId="4" fillId="0" borderId="0" xfId="5" applyFont="1" applyAlignment="1">
      <alignment horizontal="right" vertical="top" wrapText="1"/>
    </xf>
    <xf numFmtId="0" fontId="4" fillId="0" borderId="0" xfId="5" applyFont="1" applyAlignment="1">
      <alignment horizontal="right" wrapText="1"/>
    </xf>
    <xf numFmtId="0" fontId="6" fillId="0" borderId="0" xfId="0" applyFont="1" applyBorder="1"/>
    <xf numFmtId="0" fontId="3" fillId="0" borderId="0" xfId="2" applyFont="1" applyBorder="1"/>
    <xf numFmtId="0" fontId="4" fillId="0" borderId="0" xfId="2" applyFont="1" applyBorder="1"/>
    <xf numFmtId="14" fontId="3" fillId="0" borderId="0" xfId="2" applyNumberFormat="1" applyFont="1" applyBorder="1"/>
  </cellXfs>
  <cellStyles count="7">
    <cellStyle name="Komma 2" xfId="6" xr:uid="{59F5F283-D8AC-47F9-AA81-92B6A6346783}"/>
    <cellStyle name="Komma 3" xfId="4" xr:uid="{446A38ED-FCB8-4A39-BDBF-209D8CEECCD9}"/>
    <cellStyle name="Normal" xfId="0" builtinId="0"/>
    <cellStyle name="Normal 2 3 2 2 2 2" xfId="2" xr:uid="{7737950C-8A11-4581-8FEA-404012B8871F}"/>
    <cellStyle name="Normal 2 3 3 2" xfId="5" xr:uid="{C7F6AD7A-159A-4905-B181-87F63E2AC176}"/>
    <cellStyle name="Normal_Gruppen 1999 finanskonsern" xfId="3" xr:uid="{BE3B8477-7E32-49E8-8F1C-ECD2B05E3700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%20-%20&#216;konomi%20&amp;%20Finans\12%20Driftsrapportering\2024\06\2406%20Driftsrapport%20v01.02%20kv.rapport.xlsx" TargetMode="External"/><Relationship Id="rId1" Type="http://schemas.openxmlformats.org/officeDocument/2006/relationships/externalLinkPath" Target="2406%20Driftsrapport%20v01.02%20kv.rap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sca2\AppData\Local\Microsoft\Windows\Temporary%20Internet%20Files\Content.Outlook\WFSVKYNG\ONH%20konsern%2031%2012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-%20DP\Mislighold\Nedskrivning\Mal%20Nedskrivningsvurdering%20des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anken\2%20-%20&#216;konomi%20&amp;%20Finans\4%20-%20Finans\Verdifastsettelse%20periodisk\Verdipapirportef&#248;lje\2017\1703\Fond\OBOS%20Boligkreditt_5252208_2017_3_31_Monthly_Report_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\P&#229;l%20Anders\Utvikling\REsql\Balanseoppstilling_excelerator_NY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l\AppData\Local\Microsoft\Windows\Temporary%20Internet%20Files\Content.IE5\HSG253E9\Rapporteringsskjema-LCR-NSFR-2.8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OKONOMI\YEAR%202002\GROUP\GRCONS4Q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OBOS%20MOR\Budsjett\Prog%202014%20-%20OBOS%20mor\OBOS%20uten%20forvaltning\L&#248;nn%20999%20prognose%202014%20-%20under%20arbeid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&#216;konomi%20&amp;%20Finans\Regnskap\IROS\Bokf&#248;rings.%20eks%20kredittforetak%20T%20detal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nskap-finans\&#197;rsoppgj&#248;r\&#197;r%202001\Norgips%20AS\&#197;rsoppgj&#248;rspakke%20Norgips%20Gro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bnor.net\dfsroot\Department\1185\Kunderapportering\Kunde-mapper\DASHBOARD_STANDARDPAKKE_TILLEGG\DASHBOARD_ADN_BEDRIFT_ENG_Standardpakke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1\okonomi\OBOS%20MOR\Budsjett\Prog%202014%20-%20OBOS%20mor\OBOS%20uten%20forvaltning\L&#248;nn%20999%20prognose%202014%20-%20under%20arbeid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noask-sfi001\finance\FINANCE\OKONOMI\YEAR%202002\BUSA\Yearend%20Reporting%20Model%202002%20-%20TL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-fil1\HEL\&#216;konomi\1OKONOMI\Konsern\2000\WANI%20Konsolidering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"/>
      <sheetName val="Sjekkliste"/>
      <sheetName val="Samleside avstemminger"/>
      <sheetName val="Endringslogg"/>
      <sheetName val="Styrets beretning OB"/>
      <sheetName val="Investor presentasjon OB"/>
      <sheetName val="OBOS BBL Rapp Nøkkeltal"/>
      <sheetName val="Kvartalsr Nøkkeltall eks. OEM"/>
      <sheetName val="DRIFT Resultat"/>
      <sheetName val="OBOS BBL Rapp Resultat"/>
      <sheetName val="Kvartalsr. Nøkkeltall ink. OEM"/>
      <sheetName val="Kvartalsr. Nøkkeltall ink OEM1"/>
      <sheetName val="Mapping Totalkonsern"/>
      <sheetName val="Resultat Konsern"/>
      <sheetName val="Balanse TotalKonsern"/>
      <sheetName val="Definisjoner Nøkkeltall ink.OEM"/>
      <sheetName val="Forskj. nøkkelt. ink_eks OEM"/>
      <sheetName val="COGNOS Resultat"/>
      <sheetName val="COGNOS Resultat Budsjett"/>
      <sheetName val="Kvartalsrapport grafer"/>
      <sheetName val="DRIFT Rapport Totalkonsern"/>
      <sheetName val="DRIFT Resultat Prognose"/>
      <sheetName val="Resultat TotalKonsern"/>
      <sheetName val="Resultat TotalKonsern BGL"/>
      <sheetName val="DRIFT Balanse Totalkonsern"/>
      <sheetName val="Drift data regnskap Totalkonser"/>
      <sheetName val="Input Risikorapport"/>
      <sheetName val="Drift data regnskap"/>
      <sheetName val="DRIFT Resultat Totalkonsern"/>
      <sheetName val="Resultat Morbank"/>
      <sheetName val="Resultat BK"/>
      <sheetName val="Cognoskonti"/>
      <sheetName val="Resultat Konsern BGL"/>
      <sheetName val="DRIFT Res. BM_PM_OEM"/>
      <sheetName val="DRIFT Rapport Bankkonsern"/>
      <sheetName val="Drift nøkkeltall Totalkonsern"/>
      <sheetName val="Drift nøkkeltall"/>
      <sheetName val="DRIFT Balanse bankkonsern"/>
      <sheetName val="PQ323 Resultat oppstilling"/>
      <sheetName val="PQ422 Resultat oppstilling"/>
      <sheetName val="Balanse TotalKonsern BGL"/>
      <sheetName val="Balanse Konsern BGL"/>
      <sheetName val="Balanse Konsern"/>
      <sheetName val="Balanse Morbank"/>
      <sheetName val="Mapping Bankkonsern"/>
      <sheetName val="Resultat Konsern BM"/>
      <sheetName val="Resultat Konsern PM"/>
      <sheetName val="Resultat Konsern Fordeling Avd"/>
      <sheetName val="Resultat BGL Avdeling"/>
      <sheetName val="Fordeling funding"/>
      <sheetName val="Virkelig verdi"/>
      <sheetName val="Måned Morbank"/>
      <sheetName val="Resultat Bank BGL"/>
      <sheetName val="Balanse Bank BGL"/>
      <sheetName val="Måned BK"/>
      <sheetName val="Balanse BK"/>
      <sheetName val="Resultat OBK BGL"/>
      <sheetName val="Balanse OBK BGL"/>
      <sheetName val="EBK"/>
      <sheetName val="DWH"/>
      <sheetName val="NIBOR"/>
      <sheetName val="RISK - Input Risikorapport"/>
      <sheetName val="B22 Drift data"/>
      <sheetName val="B22 Balanse Modell"/>
      <sheetName val="B22 Balanse Konsern"/>
      <sheetName val="B22 Resultat Konsern"/>
      <sheetName val="B22 Resultat Konsern BM"/>
      <sheetName val="B22 Resultat Konsern PM"/>
      <sheetName val="B22 Fordelingsnøkler prinsipp"/>
      <sheetName val="B22 Fordeling funding"/>
      <sheetName val="B22 Oversikt og Nøkkeltall OBK"/>
      <sheetName val="B22 Resultat OBK"/>
      <sheetName val="B22 Balanse OBK"/>
      <sheetName val="Nøkkeltall definisjoner UA"/>
      <sheetName val="Data v02 UA"/>
      <sheetName val="Mapping v02 U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C6" t="str">
            <v>Rentenetto i % av gjennomsnittlig forvaltningskapital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Flytskjema regneark"/>
      <sheetName val="Nøkkeltall"/>
      <sheetName val="Tabell styresak"/>
      <sheetName val="OBOS konsernmal"/>
      <sheetName val="AS Resultat"/>
      <sheetName val="AS Balanse"/>
      <sheetName val="Kont.strøm"/>
      <sheetName val="810 Kont.strøm"/>
      <sheetName val="Kon-AS Res"/>
      <sheetName val="Kon-AS Bal"/>
      <sheetName val="810 Noter"/>
      <sheetName val="Skatt konsern"/>
      <sheetName val="Elimineringer"/>
      <sheetName val="Tilvirkningskontrakter"/>
      <sheetName val="Spesifikasjoner"/>
      <sheetName val="Skatt"/>
      <sheetName val="Hjelpeskjema"/>
      <sheetName val="Status"/>
      <sheetName val="Rentebegrensning"/>
      <sheetName val="Kto 8039"/>
      <sheetName val="Posteringer kt 1410"/>
      <sheetName val="Saldering"/>
      <sheetName val="Reklass. salg bruktboliger"/>
      <sheetName val="Bokført pr prosjekt"/>
      <sheetName val="Prosjekt mot budsjett"/>
      <sheetName val="Regnskapsprinsipper"/>
      <sheetName val="ONH Konsern Bal"/>
      <sheetName val="Prosjekter"/>
      <sheetName val="Merverdier "/>
      <sheetName val="ONH Konsern Res"/>
      <sheetName val="IFRS-justeringer"/>
      <sheetName val="IFRS-Resultat"/>
      <sheetName val="IFRS-Balanse"/>
      <sheetName val="DB Prosjekter"/>
      <sheetName val="Tilknyttede selskaper"/>
      <sheetName val="TS i døtre"/>
      <sheetName val="Saldobalanse"/>
      <sheetName val="Konsernstrukt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Byggestart ikke vedtatt</v>
          </cell>
        </row>
        <row r="2">
          <cell r="A2" t="str">
            <v>Byggestart vedtatt, ikke bygging</v>
          </cell>
        </row>
        <row r="3">
          <cell r="A3" t="str">
            <v>Bygging igangsatt</v>
          </cell>
        </row>
        <row r="4">
          <cell r="A4" t="str">
            <v>Byggetrinn Ferdigstilt</v>
          </cell>
        </row>
      </sheetData>
      <sheetData sheetId="27"/>
      <sheetData sheetId="28"/>
      <sheetData sheetId="29"/>
      <sheetData sheetId="30">
        <row r="42">
          <cell r="C42">
            <v>88661397.54617539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utsetnigner og forklaringer"/>
      <sheetName val="Beregninger"/>
      <sheetName val="Lister"/>
    </sheetNames>
    <sheetDataSet>
      <sheetData sheetId="0"/>
      <sheetData sheetId="1"/>
      <sheetData sheetId="2">
        <row r="1">
          <cell r="A1" t="str">
            <v>Tvangssalg</v>
          </cell>
        </row>
        <row r="2">
          <cell r="A2" t="str">
            <v>Frivillig salg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HOLDINGS"/>
      <sheetName val="TRANSACTIONS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ntrol"/>
      <sheetName val="Listeverdier"/>
      <sheetName val="Balanse"/>
    </sheetNames>
    <sheetDataSet>
      <sheetData sheetId="0"/>
      <sheetData sheetId="1">
        <row r="2">
          <cell r="B2">
            <v>1000</v>
          </cell>
        </row>
        <row r="3">
          <cell r="B3">
            <v>1100</v>
          </cell>
        </row>
        <row r="4">
          <cell r="B4">
            <v>1500</v>
          </cell>
        </row>
        <row r="5">
          <cell r="B5">
            <v>1800</v>
          </cell>
        </row>
        <row r="6">
          <cell r="B6">
            <v>3401</v>
          </cell>
        </row>
        <row r="7">
          <cell r="B7">
            <v>3402</v>
          </cell>
        </row>
        <row r="8">
          <cell r="B8">
            <v>3405</v>
          </cell>
        </row>
        <row r="9">
          <cell r="B9">
            <v>3406</v>
          </cell>
        </row>
        <row r="10">
          <cell r="B10">
            <v>3407</v>
          </cell>
        </row>
        <row r="11">
          <cell r="B11">
            <v>3408</v>
          </cell>
        </row>
        <row r="12">
          <cell r="B12">
            <v>3409</v>
          </cell>
        </row>
        <row r="13">
          <cell r="B13">
            <v>3410</v>
          </cell>
        </row>
        <row r="14">
          <cell r="B14">
            <v>3411</v>
          </cell>
        </row>
        <row r="15">
          <cell r="B15">
            <v>3412</v>
          </cell>
        </row>
        <row r="16">
          <cell r="B16">
            <v>3414</v>
          </cell>
        </row>
        <row r="17">
          <cell r="B17">
            <v>3415</v>
          </cell>
        </row>
        <row r="18">
          <cell r="B18">
            <v>3416</v>
          </cell>
        </row>
        <row r="19">
          <cell r="B19">
            <v>3417</v>
          </cell>
        </row>
        <row r="20">
          <cell r="B20">
            <v>3418</v>
          </cell>
        </row>
        <row r="21">
          <cell r="B21">
            <v>3419</v>
          </cell>
        </row>
        <row r="22">
          <cell r="B22">
            <v>3420</v>
          </cell>
        </row>
        <row r="23">
          <cell r="B23">
            <v>4000</v>
          </cell>
        </row>
        <row r="24">
          <cell r="B24">
            <v>4001</v>
          </cell>
        </row>
        <row r="25">
          <cell r="B25">
            <v>4002</v>
          </cell>
        </row>
        <row r="26">
          <cell r="B26">
            <v>4800</v>
          </cell>
        </row>
        <row r="27">
          <cell r="B27">
            <v>4900</v>
          </cell>
        </row>
        <row r="28">
          <cell r="B28">
            <v>7777</v>
          </cell>
        </row>
        <row r="29">
          <cell r="B29">
            <v>10000</v>
          </cell>
        </row>
        <row r="30">
          <cell r="B30">
            <v>11000</v>
          </cell>
        </row>
        <row r="31">
          <cell r="B31">
            <v>12000</v>
          </cell>
        </row>
        <row r="32">
          <cell r="B32">
            <v>13000</v>
          </cell>
        </row>
        <row r="33">
          <cell r="B33">
            <v>14000</v>
          </cell>
        </row>
        <row r="34">
          <cell r="B34">
            <v>15000</v>
          </cell>
        </row>
        <row r="35">
          <cell r="B35">
            <v>16000</v>
          </cell>
        </row>
        <row r="36">
          <cell r="B36">
            <v>20000</v>
          </cell>
        </row>
        <row r="37">
          <cell r="B37">
            <v>50000</v>
          </cell>
        </row>
        <row r="38">
          <cell r="B38">
            <v>81000</v>
          </cell>
        </row>
        <row r="39">
          <cell r="B39">
            <v>81100</v>
          </cell>
        </row>
        <row r="40">
          <cell r="B40">
            <v>81500</v>
          </cell>
        </row>
        <row r="41">
          <cell r="B41">
            <v>81800</v>
          </cell>
        </row>
        <row r="42">
          <cell r="B42">
            <v>83401</v>
          </cell>
        </row>
        <row r="43">
          <cell r="B43">
            <v>83408</v>
          </cell>
        </row>
        <row r="44">
          <cell r="B44">
            <v>83411</v>
          </cell>
        </row>
        <row r="45">
          <cell r="B45">
            <v>83412</v>
          </cell>
        </row>
        <row r="46">
          <cell r="B46">
            <v>83414</v>
          </cell>
        </row>
        <row r="47">
          <cell r="B47">
            <v>83417</v>
          </cell>
        </row>
        <row r="48">
          <cell r="B48">
            <v>83418</v>
          </cell>
        </row>
        <row r="49">
          <cell r="B49">
            <v>83419</v>
          </cell>
        </row>
        <row r="50">
          <cell r="B50">
            <v>83420</v>
          </cell>
        </row>
        <row r="51">
          <cell r="B51">
            <v>84800</v>
          </cell>
        </row>
        <row r="52">
          <cell r="B52">
            <v>84900</v>
          </cell>
        </row>
        <row r="53">
          <cell r="B53">
            <v>89000</v>
          </cell>
        </row>
        <row r="54">
          <cell r="B54">
            <v>99000</v>
          </cell>
        </row>
        <row r="55">
          <cell r="B55">
            <v>99999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sjoner og definisjoner"/>
      <sheetName val="Forside"/>
      <sheetName val="Liquidity Coverage Ratio"/>
      <sheetName val="Net Stable Funding Ratio"/>
    </sheetNames>
    <sheetDataSet>
      <sheetData sheetId="0"/>
      <sheetData sheetId="1">
        <row r="1">
          <cell r="A1">
            <v>1</v>
          </cell>
          <cell r="B1">
            <v>2011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Rates"/>
      <sheetName val="ABC Prof&amp;Bal"/>
      <sheetName val="Oppsum"/>
      <sheetName val="Elim Group"/>
      <sheetName val="Elim"/>
      <sheetName val="Change"/>
      <sheetName val="EK"/>
      <sheetName val="Segment"/>
      <sheetName val="Segment2"/>
      <sheetName val="Goodw"/>
      <sheetName val="Saldobal"/>
      <sheetName val="Datavalidering"/>
      <sheetName val="ABC Prof_B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Lønn 500"/>
      <sheetName val="Annen lønn, kto 501 - 539"/>
      <sheetName val="Refusjon NAV"/>
      <sheetName val="Tilbakemeldinger"/>
      <sheetName val="Endringer"/>
      <sheetName val="Ark1"/>
      <sheetName val="Datavalidering"/>
    </sheetNames>
    <sheetDataSet>
      <sheetData sheetId="0">
        <row r="2">
          <cell r="B2">
            <v>0.12</v>
          </cell>
        </row>
        <row r="3">
          <cell r="B3">
            <v>0.14099999999999999</v>
          </cell>
        </row>
        <row r="9">
          <cell r="I9">
            <v>15000</v>
          </cell>
        </row>
        <row r="13">
          <cell r="B13">
            <v>1.04</v>
          </cell>
        </row>
      </sheetData>
      <sheetData sheetId="1">
        <row r="139">
          <cell r="I139">
            <v>45891.666666666664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kføring KF"/>
      <sheetName val="Bokførings"/>
      <sheetName val="Lists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orm 1.1"/>
      <sheetName val="Form 1.2"/>
      <sheetName val="Form 1.3"/>
      <sheetName val="Form 2.1"/>
      <sheetName val="Form 2.2"/>
      <sheetName val="Form 3.1"/>
      <sheetName val="Form 3.2"/>
      <sheetName val="Form 3.3"/>
      <sheetName val="Form 3.4"/>
      <sheetName val="Form 3.5"/>
      <sheetName val="Form 3.6"/>
      <sheetName val="Form 3.7"/>
      <sheetName val="Form 3.8"/>
      <sheetName val="Form 3.10"/>
      <sheetName val="Form 3.9"/>
      <sheetName val="Form 3.11"/>
      <sheetName val="Form 3.12"/>
      <sheetName val="Form 4.1"/>
      <sheetName val="Form 4.2"/>
      <sheetName val="Form 4.3"/>
    </sheetNames>
    <sheetDataSet>
      <sheetData sheetId="0" refreshError="1"/>
      <sheetData sheetId="1" refreshError="1">
        <row r="6">
          <cell r="F6">
            <v>37336.022691666665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FRONTPAGE"/>
      <sheetName val="HOLDINGS"/>
      <sheetName val="TRANSACTIONS"/>
      <sheetName val="Risikotall"/>
    </sheetNames>
    <sheetDataSet>
      <sheetData sheetId="0">
        <row r="28">
          <cell r="B28">
            <v>5252208</v>
          </cell>
          <cell r="C28" t="str">
            <v xml:space="preserve"> OBOS BOLIGKREDITT AS</v>
          </cell>
          <cell r="F28">
            <v>43039</v>
          </cell>
        </row>
      </sheetData>
      <sheetData sheetId="1"/>
      <sheetData sheetId="2">
        <row r="72">
          <cell r="N72" t="str">
            <v>BBS_VERDIUB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Lønn 500"/>
      <sheetName val="Annen lønn, kto 501 - 539"/>
      <sheetName val="Refusjon NAV"/>
      <sheetName val="Tilbakemeldinger"/>
      <sheetName val="Endringer"/>
      <sheetName val="Ark1"/>
      <sheetName val="Datavalidering"/>
    </sheetNames>
    <sheetDataSet>
      <sheetData sheetId="0">
        <row r="2">
          <cell r="B2">
            <v>0.12</v>
          </cell>
        </row>
      </sheetData>
      <sheetData sheetId="1">
        <row r="139">
          <cell r="I139">
            <v>45891.666666666664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,B,C"/>
      <sheetName val="D1,D2,D3"/>
      <sheetName val="E"/>
      <sheetName val="F,G"/>
      <sheetName val="H"/>
      <sheetName val="I"/>
      <sheetName val="J1, J2"/>
      <sheetName val="K,L"/>
      <sheetName val="M"/>
      <sheetName val=" N"/>
      <sheetName val="O,P"/>
      <sheetName val="Q"/>
      <sheetName val="S, T"/>
      <sheetName val="U"/>
      <sheetName val="V"/>
      <sheetName val="W,X"/>
      <sheetName val="Installed machines"/>
    </sheetNames>
    <sheetDataSet>
      <sheetData sheetId="0">
        <row r="8">
          <cell r="J8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L Detail"/>
      <sheetName val="Assets"/>
      <sheetName val="Equity &amp; liabilities"/>
      <sheetName val="Eliminations"/>
      <sheetName val="Exchange rates"/>
      <sheetName val="P&amp;L"/>
      <sheetName val="Asset"/>
      <sheetName val="Eq and Liab"/>
      <sheetName val="Cash Flow"/>
      <sheetName val="Acc prin"/>
      <sheetName val="Mellomv"/>
      <sheetName val="GB Diverse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ppdatert OBOS- mal 2023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ppdatert OBOS- mal 2023" id="{B8C005D5-FE11-4DFB-B9F0-29525842D584}" vid="{D10C6C74-2E8C-4EBF-9D4F-C898ABBA2B1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86F2E-7BB5-48B7-BA25-359562B70856}">
  <dimension ref="B1:N83"/>
  <sheetViews>
    <sheetView showGridLines="0" tabSelected="1" zoomScaleNormal="100" workbookViewId="0"/>
  </sheetViews>
  <sheetFormatPr baseColWidth="10" defaultRowHeight="14"/>
  <cols>
    <col min="1" max="1" width="10.6640625" style="15"/>
    <col min="2" max="2" width="3.6640625" style="15" customWidth="1"/>
    <col min="3" max="3" width="77.9140625" style="15" customWidth="1"/>
    <col min="4" max="8" width="12.6640625" style="15" customWidth="1"/>
    <col min="9" max="16384" width="10.6640625" style="15"/>
  </cols>
  <sheetData>
    <row r="1" spans="2:14" s="32" customFormat="1">
      <c r="B1" s="33"/>
      <c r="C1" s="33"/>
      <c r="D1" s="33"/>
      <c r="E1" s="33"/>
      <c r="F1" s="33"/>
      <c r="G1" s="33"/>
      <c r="H1" s="33"/>
      <c r="I1" s="34"/>
      <c r="J1" s="34"/>
      <c r="K1" s="34"/>
      <c r="L1" s="34"/>
      <c r="M1" s="34"/>
      <c r="N1" s="35"/>
    </row>
    <row r="2" spans="2:14">
      <c r="D2" s="16"/>
      <c r="E2" s="16"/>
      <c r="F2" s="16"/>
      <c r="G2" s="16"/>
      <c r="H2" s="16"/>
      <c r="I2" s="1"/>
      <c r="N2" s="17"/>
    </row>
    <row r="3" spans="2:14">
      <c r="B3" s="2"/>
      <c r="C3" s="3" t="s">
        <v>0</v>
      </c>
      <c r="D3" s="4"/>
      <c r="E3" s="1"/>
      <c r="F3" s="1"/>
      <c r="G3" s="1"/>
      <c r="H3" s="1"/>
      <c r="I3" s="1"/>
    </row>
    <row r="4" spans="2:14" ht="28.5" thickBot="1"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1" t="s">
        <v>7</v>
      </c>
      <c r="I4" s="22" t="s">
        <v>8</v>
      </c>
      <c r="J4" s="22"/>
      <c r="K4" s="22"/>
      <c r="L4" s="22"/>
      <c r="M4" s="22"/>
    </row>
    <row r="5" spans="2:14">
      <c r="B5" s="23"/>
      <c r="C5" s="24"/>
      <c r="D5" s="25"/>
      <c r="E5" s="25"/>
      <c r="F5" s="25"/>
      <c r="G5" s="25"/>
      <c r="H5" s="25"/>
      <c r="I5" s="26"/>
      <c r="J5" s="26"/>
      <c r="K5" s="26"/>
      <c r="L5" s="26"/>
      <c r="M5" s="26"/>
    </row>
    <row r="6" spans="2:14" ht="15" customHeight="1">
      <c r="B6" s="5"/>
      <c r="C6" s="6" t="s">
        <v>9</v>
      </c>
      <c r="D6" s="7">
        <v>245646054.55000019</v>
      </c>
      <c r="E6" s="7">
        <v>186496890.29000017</v>
      </c>
      <c r="F6" s="7">
        <v>484371051.55000025</v>
      </c>
      <c r="G6" s="7">
        <v>360893180.26999998</v>
      </c>
      <c r="H6" s="7">
        <v>811398305.4799999</v>
      </c>
      <c r="I6" s="27" t="s">
        <v>10</v>
      </c>
      <c r="J6" s="27"/>
      <c r="K6" s="27"/>
      <c r="L6" s="27"/>
      <c r="M6" s="27"/>
    </row>
    <row r="7" spans="2:14">
      <c r="B7" s="5"/>
      <c r="C7" s="6" t="s">
        <v>11</v>
      </c>
      <c r="D7" s="8">
        <v>-6276305.5599999996</v>
      </c>
      <c r="E7" s="8">
        <v>-5076750</v>
      </c>
      <c r="F7" s="8">
        <v>-12299111.109999999</v>
      </c>
      <c r="G7" s="8">
        <v>-9931416.6600000001</v>
      </c>
      <c r="H7" s="8">
        <v>-21729499.960000001</v>
      </c>
      <c r="I7" s="27"/>
      <c r="J7" s="27"/>
      <c r="K7" s="27"/>
      <c r="L7" s="27"/>
      <c r="M7" s="27"/>
    </row>
    <row r="8" spans="2:14">
      <c r="B8" s="5"/>
      <c r="C8" s="6" t="s">
        <v>12</v>
      </c>
      <c r="D8" s="8">
        <v>-7864080.1599999974</v>
      </c>
      <c r="E8" s="8">
        <v>-5061961.9800000079</v>
      </c>
      <c r="F8" s="8">
        <v>-18803846.009999998</v>
      </c>
      <c r="G8" s="8">
        <v>-8901295.730000006</v>
      </c>
      <c r="H8" s="8">
        <v>-28119874.470000003</v>
      </c>
      <c r="I8" s="27"/>
      <c r="J8" s="27"/>
      <c r="K8" s="27"/>
      <c r="L8" s="27"/>
      <c r="M8" s="27"/>
    </row>
    <row r="9" spans="2:14">
      <c r="B9" s="5"/>
      <c r="C9" s="6" t="s">
        <v>13</v>
      </c>
      <c r="D9" s="8">
        <v>69440029876.577499</v>
      </c>
      <c r="E9" s="8">
        <v>60063452385.847504</v>
      </c>
      <c r="F9" s="8">
        <v>68179619630.151962</v>
      </c>
      <c r="G9" s="8">
        <v>59011751759.221443</v>
      </c>
      <c r="H9" s="8">
        <v>61011790749.21875</v>
      </c>
      <c r="I9" s="27"/>
      <c r="J9" s="27"/>
      <c r="K9" s="27"/>
      <c r="L9" s="27"/>
      <c r="M9" s="27"/>
    </row>
    <row r="10" spans="2:14">
      <c r="B10" s="9">
        <v>1</v>
      </c>
      <c r="C10" s="10" t="str">
        <f>'[1]Kvartalsr. Nøkkeltall ink. OEM'!C6</f>
        <v>Rentenetto i % av gjennomsnittlig forvaltningskapital</v>
      </c>
      <c r="D10" s="11">
        <f>((D6+D7+D8)/D82*D81)/D$9</f>
        <v>1.3408846650160384E-2</v>
      </c>
      <c r="E10" s="11">
        <f>((E6+E7+E8)/E82*E81)/E$9</f>
        <v>1.1777057213683006E-2</v>
      </c>
      <c r="F10" s="11">
        <f>((F6+F7+F8)/F82*F81)/F$9</f>
        <v>1.3369349401995603E-2</v>
      </c>
      <c r="G10" s="11">
        <f>((G6+G7+G8)/G82*G81)/G$9</f>
        <v>1.168903524660337E-2</v>
      </c>
      <c r="H10" s="11">
        <f>((H6+H7+H8)/H82*H81)/H$9</f>
        <v>1.2516193298052185E-2</v>
      </c>
      <c r="I10" s="27"/>
      <c r="J10" s="27"/>
      <c r="K10" s="27"/>
      <c r="L10" s="27"/>
      <c r="M10" s="27"/>
    </row>
    <row r="11" spans="2:14" ht="14.5" thickBot="1">
      <c r="B11" s="18"/>
      <c r="C11" s="19"/>
      <c r="D11" s="20"/>
      <c r="E11" s="20"/>
      <c r="F11" s="20"/>
      <c r="G11" s="20"/>
      <c r="H11" s="20"/>
      <c r="I11" s="21"/>
      <c r="J11" s="21"/>
      <c r="K11" s="21"/>
      <c r="L11" s="21"/>
      <c r="M11" s="21"/>
    </row>
    <row r="12" spans="2:14">
      <c r="B12" s="23"/>
      <c r="C12" s="24"/>
      <c r="D12" s="30"/>
      <c r="E12" s="30"/>
      <c r="F12" s="30"/>
      <c r="G12" s="30"/>
      <c r="H12" s="30"/>
      <c r="I12" s="31"/>
      <c r="J12" s="29"/>
      <c r="K12" s="29"/>
      <c r="L12" s="29"/>
      <c r="M12" s="29"/>
    </row>
    <row r="13" spans="2:14" ht="15" customHeight="1">
      <c r="B13" s="5"/>
      <c r="C13" s="6" t="s">
        <v>14</v>
      </c>
      <c r="D13" s="8">
        <v>0</v>
      </c>
      <c r="E13" s="8">
        <v>1351892.3900000001</v>
      </c>
      <c r="F13" s="8">
        <v>0</v>
      </c>
      <c r="G13" s="8">
        <v>1756578.9400000002</v>
      </c>
      <c r="H13" s="8">
        <v>2835360.4500000007</v>
      </c>
      <c r="I13" s="27" t="s">
        <v>15</v>
      </c>
      <c r="J13" s="27"/>
      <c r="K13" s="27"/>
      <c r="L13" s="27"/>
      <c r="M13" s="27"/>
    </row>
    <row r="14" spans="2:14">
      <c r="B14" s="5"/>
      <c r="C14" s="6" t="s">
        <v>16</v>
      </c>
      <c r="D14" s="8">
        <v>0</v>
      </c>
      <c r="E14" s="8">
        <v>1120403442.52</v>
      </c>
      <c r="F14" s="8">
        <v>0</v>
      </c>
      <c r="G14" s="8">
        <v>1326570190.9142857</v>
      </c>
      <c r="H14" s="8">
        <v>859954657.08615386</v>
      </c>
      <c r="I14" s="27"/>
      <c r="J14" s="27"/>
      <c r="K14" s="27"/>
      <c r="L14" s="27"/>
      <c r="M14" s="27"/>
    </row>
    <row r="15" spans="2:14" ht="17.25" customHeight="1">
      <c r="B15" s="9">
        <v>2</v>
      </c>
      <c r="C15" s="10" t="s">
        <v>17</v>
      </c>
      <c r="D15" s="11" t="str">
        <f>IFERROR(D13/D14/D82*D81,"-")</f>
        <v>-</v>
      </c>
      <c r="E15" s="11">
        <f>E13/E14/E82*E81</f>
        <v>4.8397080145823248E-3</v>
      </c>
      <c r="F15" s="11" t="str">
        <f>IFERROR(F13/F14/F82*F81,"-")</f>
        <v>-</v>
      </c>
      <c r="G15" s="28">
        <f>G13/G14/G82*G81</f>
        <v>2.6702487906990644E-3</v>
      </c>
      <c r="H15" s="28">
        <f>H13/H14/H82*H81</f>
        <v>3.3061377566760267E-3</v>
      </c>
      <c r="I15" s="27"/>
      <c r="J15" s="27"/>
      <c r="K15" s="27"/>
      <c r="L15" s="27"/>
      <c r="M15" s="27"/>
    </row>
    <row r="16" spans="2:14" ht="14.5" thickBot="1">
      <c r="B16" s="18"/>
      <c r="C16" s="19"/>
      <c r="D16" s="20"/>
      <c r="E16" s="20"/>
      <c r="F16" s="20"/>
      <c r="G16" s="20"/>
      <c r="H16" s="20"/>
      <c r="I16" s="21"/>
      <c r="J16" s="21"/>
      <c r="K16" s="21"/>
      <c r="L16" s="21"/>
      <c r="M16" s="21"/>
    </row>
    <row r="17" spans="2:13">
      <c r="B17" s="23"/>
      <c r="C17" s="24"/>
      <c r="D17" s="30"/>
      <c r="E17" s="30"/>
      <c r="F17" s="30"/>
      <c r="G17" s="30"/>
      <c r="H17" s="30"/>
      <c r="I17" s="31"/>
      <c r="J17" s="31"/>
      <c r="K17" s="31"/>
      <c r="L17" s="31"/>
      <c r="M17" s="31"/>
    </row>
    <row r="18" spans="2:13" ht="15" customHeight="1">
      <c r="B18" s="5"/>
      <c r="C18" s="6" t="s">
        <v>9</v>
      </c>
      <c r="D18" s="8">
        <v>245646054.55000019</v>
      </c>
      <c r="E18" s="8">
        <v>186496890.29000017</v>
      </c>
      <c r="F18" s="8">
        <v>484371051.55000025</v>
      </c>
      <c r="G18" s="8">
        <v>360893180.26999998</v>
      </c>
      <c r="H18" s="8">
        <v>811398305.4799999</v>
      </c>
      <c r="I18" s="27" t="s">
        <v>18</v>
      </c>
      <c r="J18" s="27"/>
      <c r="K18" s="27"/>
      <c r="L18" s="27"/>
      <c r="M18" s="27"/>
    </row>
    <row r="19" spans="2:13">
      <c r="B19" s="5"/>
      <c r="C19" s="6" t="s">
        <v>11</v>
      </c>
      <c r="D19" s="8">
        <v>-6276305.5599999996</v>
      </c>
      <c r="E19" s="8">
        <v>-5076750</v>
      </c>
      <c r="F19" s="8">
        <v>-12299111.109999999</v>
      </c>
      <c r="G19" s="8">
        <v>-9931416.6600000001</v>
      </c>
      <c r="H19" s="8">
        <v>-21729499.960000001</v>
      </c>
      <c r="I19" s="27"/>
      <c r="J19" s="27"/>
      <c r="K19" s="27"/>
      <c r="L19" s="27"/>
      <c r="M19" s="27"/>
    </row>
    <row r="20" spans="2:13">
      <c r="B20" s="5"/>
      <c r="C20" s="6" t="s">
        <v>14</v>
      </c>
      <c r="D20" s="8">
        <v>0</v>
      </c>
      <c r="E20" s="8">
        <v>1351892.3900000001</v>
      </c>
      <c r="F20" s="8">
        <v>0</v>
      </c>
      <c r="G20" s="8">
        <v>1756578.9400000002</v>
      </c>
      <c r="H20" s="8">
        <v>2835360.4500000007</v>
      </c>
      <c r="I20" s="27"/>
      <c r="J20" s="27"/>
      <c r="K20" s="27"/>
      <c r="L20" s="27"/>
      <c r="M20" s="27"/>
    </row>
    <row r="21" spans="2:13">
      <c r="B21" s="5"/>
      <c r="C21" s="6" t="s">
        <v>12</v>
      </c>
      <c r="D21" s="8">
        <v>-7864080.1599999974</v>
      </c>
      <c r="E21" s="8">
        <v>-5061961.9800000079</v>
      </c>
      <c r="F21" s="8">
        <v>-18803846.009999998</v>
      </c>
      <c r="G21" s="8">
        <v>-8901295.730000006</v>
      </c>
      <c r="H21" s="8">
        <v>-28119874.470000003</v>
      </c>
      <c r="I21" s="27"/>
      <c r="J21" s="27"/>
      <c r="K21" s="27"/>
      <c r="L21" s="27"/>
      <c r="M21" s="27"/>
    </row>
    <row r="22" spans="2:13">
      <c r="B22" s="5"/>
      <c r="C22" s="6" t="s">
        <v>13</v>
      </c>
      <c r="D22" s="8">
        <v>69440029876.577499</v>
      </c>
      <c r="E22" s="8">
        <v>60063452385.847504</v>
      </c>
      <c r="F22" s="8">
        <v>68179619630.151962</v>
      </c>
      <c r="G22" s="8">
        <v>59011751759.221443</v>
      </c>
      <c r="H22" s="8">
        <v>61011790749.21875</v>
      </c>
      <c r="I22" s="27"/>
      <c r="J22" s="27"/>
      <c r="K22" s="27"/>
      <c r="L22" s="27"/>
      <c r="M22" s="27"/>
    </row>
    <row r="23" spans="2:13">
      <c r="B23" s="5"/>
      <c r="C23" s="6" t="s">
        <v>16</v>
      </c>
      <c r="D23" s="8">
        <v>0</v>
      </c>
      <c r="E23" s="8">
        <v>1120403442.52</v>
      </c>
      <c r="F23" s="8">
        <v>0</v>
      </c>
      <c r="G23" s="8">
        <v>1326570190.9142857</v>
      </c>
      <c r="H23" s="8">
        <v>859954657.08615386</v>
      </c>
      <c r="I23" s="27"/>
      <c r="J23" s="27"/>
      <c r="K23" s="27"/>
      <c r="L23" s="27"/>
      <c r="M23" s="27"/>
    </row>
    <row r="24" spans="2:13">
      <c r="B24" s="9">
        <v>3</v>
      </c>
      <c r="C24" s="10" t="s">
        <v>19</v>
      </c>
      <c r="D24" s="11">
        <f>((D18+D19+D20+D21)/(D22+D23)/D82*D81)</f>
        <v>1.3408846650160384E-2</v>
      </c>
      <c r="E24" s="11">
        <f>((E18+E19+E20+E21)/(E22+E23)/E82*E81)</f>
        <v>1.165001994511923E-2</v>
      </c>
      <c r="F24" s="11">
        <f>((F18+F19+F20+F21)/(F22+F23)/F82*F81)</f>
        <v>1.3369349401995603E-2</v>
      </c>
      <c r="G24" s="11">
        <f>((G18+G19+G20+G21)/(G22+G23)/G82*G81)</f>
        <v>1.1490752415991817E-2</v>
      </c>
      <c r="H24" s="11">
        <f>((H18+H19+H20+H21)/(H22+H23)/H82*H81)</f>
        <v>1.238818284509313E-2</v>
      </c>
      <c r="I24" s="27"/>
      <c r="J24" s="27"/>
      <c r="K24" s="27"/>
      <c r="L24" s="27"/>
      <c r="M24" s="27"/>
    </row>
    <row r="25" spans="2:13" ht="14.5" thickBot="1">
      <c r="B25" s="18"/>
      <c r="C25" s="19"/>
      <c r="D25" s="20"/>
      <c r="E25" s="20"/>
      <c r="F25" s="20"/>
      <c r="G25" s="20"/>
      <c r="H25" s="20"/>
      <c r="I25" s="21"/>
      <c r="J25" s="21"/>
      <c r="K25" s="21"/>
      <c r="L25" s="21"/>
      <c r="M25" s="21"/>
    </row>
    <row r="26" spans="2:13">
      <c r="B26" s="23"/>
      <c r="C26" s="24"/>
      <c r="D26" s="30"/>
      <c r="E26" s="30"/>
      <c r="F26" s="30"/>
      <c r="G26" s="30"/>
      <c r="H26" s="30"/>
      <c r="I26" s="29"/>
      <c r="J26" s="29"/>
      <c r="K26" s="29"/>
      <c r="L26" s="29"/>
      <c r="M26" s="29"/>
    </row>
    <row r="27" spans="2:13">
      <c r="B27" s="5"/>
      <c r="C27" s="6" t="s">
        <v>20</v>
      </c>
      <c r="D27" s="8">
        <v>-105945212.80000001</v>
      </c>
      <c r="E27" s="8">
        <v>-79510681.429999977</v>
      </c>
      <c r="F27" s="8">
        <v>-204752354.37</v>
      </c>
      <c r="G27" s="8">
        <v>-139643517.33999997</v>
      </c>
      <c r="H27" s="8">
        <v>-327107051.30999994</v>
      </c>
      <c r="I27" s="27" t="s">
        <v>21</v>
      </c>
      <c r="J27" s="27"/>
      <c r="K27" s="27"/>
      <c r="L27" s="27"/>
      <c r="M27" s="27"/>
    </row>
    <row r="28" spans="2:13">
      <c r="B28" s="5"/>
      <c r="C28" s="6" t="s">
        <v>9</v>
      </c>
      <c r="D28" s="8">
        <v>245646054.55000019</v>
      </c>
      <c r="E28" s="8">
        <v>186496890.29000017</v>
      </c>
      <c r="F28" s="8">
        <v>484371051.55000025</v>
      </c>
      <c r="G28" s="8">
        <v>360893180.26999998</v>
      </c>
      <c r="H28" s="8">
        <v>811398305.4799999</v>
      </c>
      <c r="I28" s="27"/>
      <c r="J28" s="27"/>
      <c r="K28" s="27"/>
      <c r="L28" s="27"/>
      <c r="M28" s="27"/>
    </row>
    <row r="29" spans="2:13">
      <c r="B29" s="5"/>
      <c r="C29" s="6" t="s">
        <v>11</v>
      </c>
      <c r="D29" s="8">
        <v>-6276305.5599999996</v>
      </c>
      <c r="E29" s="8">
        <v>-5076750</v>
      </c>
      <c r="F29" s="8">
        <v>-12299111.109999999</v>
      </c>
      <c r="G29" s="8">
        <v>-9931416.6600000001</v>
      </c>
      <c r="H29" s="8">
        <v>-21729499.960000001</v>
      </c>
      <c r="I29" s="27"/>
      <c r="J29" s="27"/>
      <c r="K29" s="27"/>
      <c r="L29" s="27"/>
      <c r="M29" s="27"/>
    </row>
    <row r="30" spans="2:13">
      <c r="B30" s="5"/>
      <c r="C30" s="6" t="s">
        <v>14</v>
      </c>
      <c r="D30" s="8">
        <v>0</v>
      </c>
      <c r="E30" s="8">
        <v>1351892.3900000001</v>
      </c>
      <c r="F30" s="8">
        <v>0</v>
      </c>
      <c r="G30" s="8">
        <v>1756578.9400000002</v>
      </c>
      <c r="H30" s="8">
        <v>2835360.4500000007</v>
      </c>
      <c r="I30" s="27"/>
      <c r="J30" s="27"/>
      <c r="K30" s="27"/>
      <c r="L30" s="27"/>
      <c r="M30" s="27"/>
    </row>
    <row r="31" spans="2:13">
      <c r="B31" s="5"/>
      <c r="C31" s="6" t="s">
        <v>22</v>
      </c>
      <c r="D31" s="8">
        <v>-1672003.7899999898</v>
      </c>
      <c r="E31" s="8">
        <v>-13106849.250000063</v>
      </c>
      <c r="F31" s="8">
        <v>-5830796.2699999865</v>
      </c>
      <c r="G31" s="8">
        <v>-31827788.250000045</v>
      </c>
      <c r="H31" s="8">
        <v>-50427110.020000085</v>
      </c>
      <c r="I31" s="27"/>
      <c r="J31" s="27"/>
      <c r="K31" s="27"/>
      <c r="L31" s="27"/>
      <c r="M31" s="27"/>
    </row>
    <row r="32" spans="2:13">
      <c r="B32" s="5"/>
      <c r="C32" s="6" t="s">
        <v>23</v>
      </c>
      <c r="D32" s="8">
        <v>998873.58000000287</v>
      </c>
      <c r="E32" s="8">
        <v>17540.600000004284</v>
      </c>
      <c r="F32" s="8">
        <v>2469094.2200000025</v>
      </c>
      <c r="G32" s="8">
        <v>84761.780000004917</v>
      </c>
      <c r="H32" s="8">
        <v>2395400.4499999955</v>
      </c>
      <c r="I32" s="27"/>
      <c r="J32" s="27"/>
      <c r="K32" s="27"/>
      <c r="L32" s="27"/>
      <c r="M32" s="27"/>
    </row>
    <row r="33" spans="2:13">
      <c r="B33" s="5"/>
      <c r="C33" s="6" t="s">
        <v>24</v>
      </c>
      <c r="D33" s="8">
        <v>32517415</v>
      </c>
      <c r="E33" s="8">
        <v>22833603</v>
      </c>
      <c r="F33" s="8">
        <v>52974575</v>
      </c>
      <c r="G33" s="8">
        <v>22833603</v>
      </c>
      <c r="H33" s="8">
        <v>69656440</v>
      </c>
      <c r="I33" s="27"/>
      <c r="J33" s="27"/>
      <c r="K33" s="27"/>
      <c r="L33" s="27"/>
      <c r="M33" s="27"/>
    </row>
    <row r="34" spans="2:13">
      <c r="B34" s="9">
        <v>4</v>
      </c>
      <c r="C34" s="10" t="s">
        <v>25</v>
      </c>
      <c r="D34" s="12">
        <f>-D27/(SUM(D28:D33))</f>
        <v>0.39063322543972501</v>
      </c>
      <c r="E34" s="12">
        <f t="shared" ref="E34:H34" si="0">-E27/(SUM(E28:E33))</f>
        <v>0.41300747140064498</v>
      </c>
      <c r="F34" s="12">
        <f t="shared" si="0"/>
        <v>0.39248287301959772</v>
      </c>
      <c r="G34" s="12">
        <f t="shared" si="0"/>
        <v>0.40616606955303192</v>
      </c>
      <c r="H34" s="12">
        <f t="shared" si="0"/>
        <v>0.40178779153575811</v>
      </c>
      <c r="I34" s="27"/>
      <c r="J34" s="27"/>
      <c r="K34" s="27"/>
      <c r="L34" s="27"/>
      <c r="M34" s="27"/>
    </row>
    <row r="35" spans="2:13" ht="14.5" thickBot="1"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</row>
    <row r="36" spans="2:13">
      <c r="B36" s="23"/>
      <c r="C36" s="24"/>
      <c r="D36" s="30"/>
      <c r="E36" s="30"/>
      <c r="F36" s="30"/>
      <c r="G36" s="30"/>
      <c r="H36" s="30"/>
      <c r="I36" s="29"/>
      <c r="J36" s="29"/>
      <c r="K36" s="29"/>
      <c r="L36" s="29"/>
      <c r="M36" s="29"/>
    </row>
    <row r="37" spans="2:13" ht="15" customHeight="1">
      <c r="B37" s="5"/>
      <c r="C37" s="6" t="s">
        <v>20</v>
      </c>
      <c r="D37" s="8">
        <v>-105945212.80000001</v>
      </c>
      <c r="E37" s="8">
        <v>-79510681.429999977</v>
      </c>
      <c r="F37" s="8">
        <v>-204752354.37</v>
      </c>
      <c r="G37" s="8">
        <v>-139643517.33999997</v>
      </c>
      <c r="H37" s="8">
        <v>-327107051.30999994</v>
      </c>
      <c r="I37" s="27" t="s">
        <v>26</v>
      </c>
      <c r="J37" s="27"/>
      <c r="K37" s="27"/>
      <c r="L37" s="27"/>
      <c r="M37" s="27"/>
    </row>
    <row r="38" spans="2:13">
      <c r="B38" s="5"/>
      <c r="C38" s="6" t="s">
        <v>9</v>
      </c>
      <c r="D38" s="8">
        <v>245646054.55000019</v>
      </c>
      <c r="E38" s="8">
        <v>186496890.29000017</v>
      </c>
      <c r="F38" s="8">
        <v>484371051.55000025</v>
      </c>
      <c r="G38" s="8">
        <v>360893180.26999998</v>
      </c>
      <c r="H38" s="8">
        <v>811398305.4799999</v>
      </c>
      <c r="I38" s="27"/>
      <c r="J38" s="27"/>
      <c r="K38" s="27"/>
      <c r="L38" s="27"/>
      <c r="M38" s="27"/>
    </row>
    <row r="39" spans="2:13">
      <c r="B39" s="5"/>
      <c r="C39" s="6" t="s">
        <v>11</v>
      </c>
      <c r="D39" s="8">
        <v>-6276305.5599999996</v>
      </c>
      <c r="E39" s="8">
        <v>-5076750</v>
      </c>
      <c r="F39" s="8">
        <v>-12299111.109999999</v>
      </c>
      <c r="G39" s="8">
        <v>-9931416.6600000001</v>
      </c>
      <c r="H39" s="8">
        <v>-21729499.960000001</v>
      </c>
      <c r="I39" s="27"/>
      <c r="J39" s="27"/>
      <c r="K39" s="27"/>
      <c r="L39" s="27"/>
      <c r="M39" s="27"/>
    </row>
    <row r="40" spans="2:13">
      <c r="B40" s="5"/>
      <c r="C40" s="6" t="s">
        <v>14</v>
      </c>
      <c r="D40" s="8">
        <v>0</v>
      </c>
      <c r="E40" s="8">
        <v>1351892.3900000001</v>
      </c>
      <c r="F40" s="8">
        <v>0</v>
      </c>
      <c r="G40" s="8">
        <v>1756578.9400000002</v>
      </c>
      <c r="H40" s="8">
        <v>2835360.4500000007</v>
      </c>
      <c r="I40" s="27"/>
      <c r="J40" s="27"/>
      <c r="K40" s="27"/>
      <c r="L40" s="27"/>
      <c r="M40" s="27"/>
    </row>
    <row r="41" spans="2:13">
      <c r="B41" s="5"/>
      <c r="C41" s="6" t="s">
        <v>12</v>
      </c>
      <c r="D41" s="8">
        <v>-7864080.1599999974</v>
      </c>
      <c r="E41" s="8">
        <v>-5061961.9800000079</v>
      </c>
      <c r="F41" s="8">
        <v>-18803846.009999998</v>
      </c>
      <c r="G41" s="8">
        <v>-8901295.730000006</v>
      </c>
      <c r="H41" s="8">
        <v>-28119874.470000003</v>
      </c>
      <c r="I41" s="27"/>
      <c r="J41" s="27"/>
      <c r="K41" s="27"/>
      <c r="L41" s="27"/>
      <c r="M41" s="27"/>
    </row>
    <row r="42" spans="2:13">
      <c r="B42" s="5"/>
      <c r="C42" s="6" t="s">
        <v>23</v>
      </c>
      <c r="D42" s="8">
        <v>998873.58000000287</v>
      </c>
      <c r="E42" s="8">
        <v>17540.600000004284</v>
      </c>
      <c r="F42" s="8">
        <v>2469094.2200000025</v>
      </c>
      <c r="G42" s="8">
        <v>84761.780000004917</v>
      </c>
      <c r="H42" s="8">
        <v>2395400.4499999955</v>
      </c>
      <c r="I42" s="27"/>
      <c r="J42" s="27"/>
      <c r="K42" s="27"/>
      <c r="L42" s="27"/>
      <c r="M42" s="27"/>
    </row>
    <row r="43" spans="2:13">
      <c r="B43" s="5"/>
      <c r="C43" s="6" t="s">
        <v>24</v>
      </c>
      <c r="D43" s="8">
        <v>32517415</v>
      </c>
      <c r="E43" s="8">
        <v>22833603</v>
      </c>
      <c r="F43" s="8">
        <v>52974575</v>
      </c>
      <c r="G43" s="8">
        <v>22833603</v>
      </c>
      <c r="H43" s="8">
        <v>69656440</v>
      </c>
      <c r="I43" s="27"/>
      <c r="J43" s="27"/>
      <c r="K43" s="27"/>
      <c r="L43" s="27"/>
      <c r="M43" s="27"/>
    </row>
    <row r="44" spans="2:13">
      <c r="B44" s="9">
        <v>5</v>
      </c>
      <c r="C44" s="10" t="s">
        <v>27</v>
      </c>
      <c r="D44" s="12">
        <f>-D37/(SUM(D38:D43))</f>
        <v>0.39976013246365949</v>
      </c>
      <c r="E44" s="12">
        <f t="shared" ref="E44:H44" si="1">-E37/(SUM(E38:E43))</f>
        <v>0.39644096545540275</v>
      </c>
      <c r="F44" s="12">
        <f t="shared" si="1"/>
        <v>0.40249188047255785</v>
      </c>
      <c r="G44" s="12">
        <f t="shared" si="1"/>
        <v>0.38077456641222807</v>
      </c>
      <c r="H44" s="12">
        <f t="shared" si="1"/>
        <v>0.39107235904241588</v>
      </c>
      <c r="I44" s="27"/>
      <c r="J44" s="27"/>
      <c r="K44" s="27"/>
      <c r="L44" s="27"/>
      <c r="M44" s="27"/>
    </row>
    <row r="45" spans="2:13" ht="14.5" thickBot="1">
      <c r="B45" s="18"/>
      <c r="C45" s="19"/>
      <c r="D45" s="20"/>
      <c r="E45" s="20"/>
      <c r="F45" s="20"/>
      <c r="G45" s="20"/>
      <c r="H45" s="20"/>
      <c r="I45" s="21"/>
      <c r="J45" s="21"/>
      <c r="K45" s="21"/>
      <c r="L45" s="21"/>
      <c r="M45" s="21"/>
    </row>
    <row r="46" spans="2:13">
      <c r="B46" s="23"/>
      <c r="C46" s="24"/>
      <c r="D46" s="30"/>
      <c r="E46" s="30"/>
      <c r="F46" s="30"/>
      <c r="G46" s="30"/>
      <c r="H46" s="30"/>
      <c r="I46" s="29"/>
      <c r="J46" s="29"/>
      <c r="K46" s="29"/>
      <c r="L46" s="29"/>
      <c r="M46" s="29"/>
    </row>
    <row r="47" spans="2:13" ht="15" customHeight="1">
      <c r="B47" s="5"/>
      <c r="C47" s="6" t="s">
        <v>28</v>
      </c>
      <c r="D47" s="8">
        <v>123819934.18000001</v>
      </c>
      <c r="E47" s="8">
        <v>81286508.569600001</v>
      </c>
      <c r="F47" s="8">
        <v>236244413.12</v>
      </c>
      <c r="G47" s="8">
        <v>152210375.22999999</v>
      </c>
      <c r="H47" s="8">
        <v>355818591.7611649</v>
      </c>
      <c r="I47" s="27" t="s">
        <v>29</v>
      </c>
      <c r="J47" s="27"/>
      <c r="K47" s="27"/>
      <c r="L47" s="27"/>
      <c r="M47" s="27"/>
    </row>
    <row r="48" spans="2:13">
      <c r="B48" s="5"/>
      <c r="C48" s="13" t="s">
        <v>30</v>
      </c>
      <c r="D48" s="8">
        <v>-221505.00000000023</v>
      </c>
      <c r="E48" s="8">
        <v>-582680.65000000037</v>
      </c>
      <c r="F48" s="8">
        <v>-1665124.2000000002</v>
      </c>
      <c r="G48" s="8">
        <v>-597322.45000000019</v>
      </c>
      <c r="H48" s="8">
        <v>-7641166.8000000007</v>
      </c>
      <c r="I48" s="27"/>
      <c r="J48" s="27"/>
      <c r="K48" s="27"/>
      <c r="L48" s="27"/>
      <c r="M48" s="27"/>
    </row>
    <row r="49" spans="2:13">
      <c r="B49" s="5"/>
      <c r="C49" s="6" t="s">
        <v>31</v>
      </c>
      <c r="D49" s="8">
        <v>4379004361.1200008</v>
      </c>
      <c r="E49" s="8">
        <v>4171671457.2779131</v>
      </c>
      <c r="F49" s="8">
        <v>4321262006.1375103</v>
      </c>
      <c r="G49" s="8">
        <v>4146022258.7356215</v>
      </c>
      <c r="H49" s="8">
        <v>4211262737.9516854</v>
      </c>
      <c r="I49" s="27"/>
      <c r="J49" s="27"/>
      <c r="K49" s="27"/>
      <c r="L49" s="27"/>
      <c r="M49" s="27"/>
    </row>
    <row r="50" spans="2:13">
      <c r="B50" s="9">
        <v>6</v>
      </c>
      <c r="C50" s="10" t="s">
        <v>32</v>
      </c>
      <c r="D50" s="12">
        <f>(D47-(D48)*0.75)/D49/D82*D81</f>
        <v>0.11387730612090582</v>
      </c>
      <c r="E50" s="12">
        <f>(E47-(E48)*0.75)/E49/E82*E81</f>
        <v>7.8575731630426401E-2</v>
      </c>
      <c r="F50" s="12">
        <f>(F47-(F48)*0.75)/F49/F82*F81</f>
        <v>0.11052241865099469</v>
      </c>
      <c r="G50" s="12">
        <f>(G47-(G48)*0.75)/G49/G82*G81</f>
        <v>7.4251165117187753E-2</v>
      </c>
      <c r="H50" s="12">
        <f>(H47-(H48)*0.75)/H49/H82*H81</f>
        <v>8.6088196321384536E-2</v>
      </c>
      <c r="I50" s="27"/>
      <c r="J50" s="27"/>
      <c r="K50" s="27"/>
      <c r="L50" s="27"/>
      <c r="M50" s="27"/>
    </row>
    <row r="51" spans="2:13" ht="14.5" thickBot="1">
      <c r="B51" s="18"/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</row>
    <row r="52" spans="2:13">
      <c r="B52" s="23"/>
      <c r="C52" s="24"/>
      <c r="D52" s="30"/>
      <c r="E52" s="30"/>
      <c r="F52" s="30"/>
      <c r="G52" s="30"/>
      <c r="H52" s="30"/>
      <c r="I52" s="29"/>
      <c r="J52" s="29"/>
      <c r="K52" s="29"/>
      <c r="L52" s="29"/>
      <c r="M52" s="29"/>
    </row>
    <row r="53" spans="2:13" ht="15" customHeight="1">
      <c r="B53" s="5"/>
      <c r="C53" s="6" t="s">
        <v>33</v>
      </c>
      <c r="D53" s="14">
        <v>26291671</v>
      </c>
      <c r="E53" s="14">
        <v>10314307</v>
      </c>
      <c r="F53" s="14">
        <v>26291671</v>
      </c>
      <c r="G53" s="14">
        <v>10314307</v>
      </c>
      <c r="H53" s="14">
        <v>29033526</v>
      </c>
      <c r="I53" s="27" t="s">
        <v>34</v>
      </c>
      <c r="J53" s="27"/>
      <c r="K53" s="27"/>
      <c r="L53" s="27"/>
      <c r="M53" s="27"/>
    </row>
    <row r="54" spans="2:13">
      <c r="B54" s="5"/>
      <c r="C54" s="13" t="s">
        <v>35</v>
      </c>
      <c r="D54" s="8">
        <v>60701559389.410011</v>
      </c>
      <c r="E54" s="8">
        <v>53181478839.850006</v>
      </c>
      <c r="F54" s="8">
        <v>60701559389.410011</v>
      </c>
      <c r="G54" s="8">
        <v>53181478839.850006</v>
      </c>
      <c r="H54" s="8">
        <v>56811549811.9468</v>
      </c>
      <c r="I54" s="27"/>
      <c r="J54" s="27"/>
      <c r="K54" s="27"/>
      <c r="L54" s="27"/>
      <c r="M54" s="27"/>
    </row>
    <row r="55" spans="2:13">
      <c r="B55" s="9">
        <v>10</v>
      </c>
      <c r="C55" s="10" t="s">
        <v>36</v>
      </c>
      <c r="D55" s="11">
        <f>D53/D54</f>
        <v>4.3313007547853612E-4</v>
      </c>
      <c r="E55" s="11">
        <f t="shared" ref="E55:H55" si="2">E53/E54</f>
        <v>1.9394547171319485E-4</v>
      </c>
      <c r="F55" s="11">
        <f t="shared" si="2"/>
        <v>4.3313007547853612E-4</v>
      </c>
      <c r="G55" s="11">
        <f t="shared" si="2"/>
        <v>1.9394547171319485E-4</v>
      </c>
      <c r="H55" s="11">
        <f t="shared" si="2"/>
        <v>5.1104970901347583E-4</v>
      </c>
      <c r="I55" s="27"/>
      <c r="J55" s="27"/>
      <c r="K55" s="27"/>
      <c r="L55" s="27"/>
      <c r="M55" s="27"/>
    </row>
    <row r="56" spans="2:13" ht="14.5" thickBot="1">
      <c r="B56" s="18"/>
      <c r="C56" s="19"/>
      <c r="D56" s="20"/>
      <c r="E56" s="20"/>
      <c r="F56" s="20"/>
      <c r="G56" s="20"/>
      <c r="H56" s="20"/>
      <c r="I56" s="21"/>
      <c r="J56" s="21"/>
      <c r="K56" s="21"/>
      <c r="L56" s="21"/>
      <c r="M56" s="21"/>
    </row>
    <row r="57" spans="2:13">
      <c r="B57" s="23"/>
      <c r="C57" s="24"/>
      <c r="D57" s="30"/>
      <c r="E57" s="30"/>
      <c r="F57" s="30"/>
      <c r="G57" s="30"/>
      <c r="H57" s="30"/>
      <c r="I57" s="29"/>
      <c r="J57" s="29"/>
      <c r="K57" s="29"/>
      <c r="L57" s="29"/>
      <c r="M57" s="29"/>
    </row>
    <row r="58" spans="2:13" ht="15" customHeight="1">
      <c r="B58" s="5"/>
      <c r="C58" s="6" t="s">
        <v>37</v>
      </c>
      <c r="D58" s="8">
        <v>58416509091.610001</v>
      </c>
      <c r="E58" s="8">
        <v>51915663846</v>
      </c>
      <c r="F58" s="8">
        <v>56811549811.9468</v>
      </c>
      <c r="G58" s="8">
        <v>50242062640.959991</v>
      </c>
      <c r="H58" s="8">
        <v>50242062640.959991</v>
      </c>
      <c r="I58" s="27" t="s">
        <v>38</v>
      </c>
      <c r="J58" s="27"/>
      <c r="K58" s="27"/>
      <c r="L58" s="27"/>
      <c r="M58" s="27"/>
    </row>
    <row r="59" spans="2:13">
      <c r="B59" s="5"/>
      <c r="C59" s="13" t="s">
        <v>39</v>
      </c>
      <c r="D59" s="8">
        <v>60701559389.410011</v>
      </c>
      <c r="E59" s="8">
        <v>53181478839.850006</v>
      </c>
      <c r="F59" s="8">
        <v>60701559389.410011</v>
      </c>
      <c r="G59" s="8">
        <v>53181478839.850006</v>
      </c>
      <c r="H59" s="8">
        <v>56811549811.9468</v>
      </c>
      <c r="I59" s="27"/>
      <c r="J59" s="27"/>
      <c r="K59" s="27"/>
      <c r="L59" s="27"/>
      <c r="M59" s="27"/>
    </row>
    <row r="60" spans="2:13">
      <c r="B60" s="5"/>
      <c r="C60" s="13" t="s">
        <v>40</v>
      </c>
      <c r="D60" s="8">
        <v>2285050297.8000107</v>
      </c>
      <c r="E60" s="8">
        <v>1265814993.8500061</v>
      </c>
      <c r="F60" s="8">
        <v>3890009577.4632111</v>
      </c>
      <c r="G60" s="8">
        <v>2939416198.8900146</v>
      </c>
      <c r="H60" s="8">
        <v>6569487170.9868088</v>
      </c>
      <c r="I60" s="27"/>
      <c r="J60" s="27"/>
      <c r="K60" s="27"/>
      <c r="L60" s="27"/>
      <c r="M60" s="27"/>
    </row>
    <row r="61" spans="2:13">
      <c r="B61" s="9">
        <v>11</v>
      </c>
      <c r="C61" s="10" t="s">
        <v>41</v>
      </c>
      <c r="D61" s="12">
        <f>D60/D58</f>
        <v>3.9116515747569691E-2</v>
      </c>
      <c r="E61" s="12">
        <f t="shared" ref="E61:H61" si="3">E60/E58</f>
        <v>2.4382140188072249E-2</v>
      </c>
      <c r="F61" s="12">
        <f t="shared" si="3"/>
        <v>6.8472160860592962E-2</v>
      </c>
      <c r="G61" s="12">
        <f t="shared" si="3"/>
        <v>5.850508606495082E-2</v>
      </c>
      <c r="H61" s="12">
        <f t="shared" si="3"/>
        <v>0.13075671709447323</v>
      </c>
      <c r="I61" s="27"/>
      <c r="J61" s="27"/>
      <c r="K61" s="27"/>
      <c r="L61" s="27"/>
      <c r="M61" s="27"/>
    </row>
    <row r="62" spans="2:13" ht="14.5" thickBot="1">
      <c r="B62" s="18"/>
      <c r="C62" s="19"/>
      <c r="D62" s="20"/>
      <c r="E62" s="20"/>
      <c r="F62" s="20"/>
      <c r="G62" s="20"/>
      <c r="H62" s="20"/>
      <c r="I62" s="21"/>
      <c r="J62" s="21"/>
      <c r="K62" s="21"/>
      <c r="L62" s="21"/>
      <c r="M62" s="21"/>
    </row>
    <row r="63" spans="2:13">
      <c r="B63" s="23"/>
      <c r="C63" s="24"/>
      <c r="D63" s="30"/>
      <c r="E63" s="30"/>
      <c r="F63" s="30"/>
      <c r="G63" s="30"/>
      <c r="H63" s="30"/>
      <c r="I63" s="29"/>
      <c r="J63" s="29"/>
      <c r="K63" s="29"/>
      <c r="L63" s="29"/>
      <c r="M63" s="29"/>
    </row>
    <row r="64" spans="2:13" ht="15" customHeight="1">
      <c r="B64" s="5"/>
      <c r="C64" s="6" t="s">
        <v>42</v>
      </c>
      <c r="D64" s="8">
        <v>58416509091.610001</v>
      </c>
      <c r="E64" s="8">
        <v>53106828901.860001</v>
      </c>
      <c r="F64" s="8">
        <v>56811549811.9468</v>
      </c>
      <c r="G64" s="8">
        <v>52070872731.869995</v>
      </c>
      <c r="H64" s="8">
        <v>52070872731.869995</v>
      </c>
      <c r="I64" s="27" t="s">
        <v>43</v>
      </c>
      <c r="J64" s="27"/>
      <c r="K64" s="27"/>
      <c r="L64" s="27"/>
      <c r="M64" s="27"/>
    </row>
    <row r="65" spans="2:13">
      <c r="B65" s="5"/>
      <c r="C65" s="13" t="s">
        <v>44</v>
      </c>
      <c r="D65" s="8">
        <v>60701559389.410011</v>
      </c>
      <c r="E65" s="8">
        <v>54207171697.530006</v>
      </c>
      <c r="F65" s="8">
        <v>60701559389.410011</v>
      </c>
      <c r="G65" s="8">
        <v>54207171697.530006</v>
      </c>
      <c r="H65" s="8">
        <v>56811549811.9468</v>
      </c>
      <c r="I65" s="27"/>
      <c r="J65" s="27"/>
      <c r="K65" s="27"/>
      <c r="L65" s="27"/>
      <c r="M65" s="27"/>
    </row>
    <row r="66" spans="2:13">
      <c r="B66" s="5"/>
      <c r="C66" s="13" t="s">
        <v>40</v>
      </c>
      <c r="D66" s="8">
        <v>2285050297.8000107</v>
      </c>
      <c r="E66" s="8">
        <v>1100342795.6700058</v>
      </c>
      <c r="F66" s="8">
        <v>3890009577.4632111</v>
      </c>
      <c r="G66" s="8">
        <v>2136298965.6600113</v>
      </c>
      <c r="H66" s="8">
        <v>4740677080.0768051</v>
      </c>
      <c r="I66" s="27"/>
      <c r="J66" s="27"/>
      <c r="K66" s="27"/>
      <c r="L66" s="27"/>
      <c r="M66" s="27"/>
    </row>
    <row r="67" spans="2:13">
      <c r="B67" s="9">
        <v>12</v>
      </c>
      <c r="C67" s="10" t="s">
        <v>45</v>
      </c>
      <c r="D67" s="12">
        <f>D66/D64</f>
        <v>3.9116515747569691E-2</v>
      </c>
      <c r="E67" s="12">
        <f t="shared" ref="E67:H67" si="4">E66/E64</f>
        <v>2.0719421935423969E-2</v>
      </c>
      <c r="F67" s="12">
        <f t="shared" si="4"/>
        <v>6.8472160860592962E-2</v>
      </c>
      <c r="G67" s="12">
        <f t="shared" si="4"/>
        <v>4.1026755527231423E-2</v>
      </c>
      <c r="H67" s="12">
        <f t="shared" si="4"/>
        <v>9.1042781335509901E-2</v>
      </c>
      <c r="I67" s="27"/>
      <c r="J67" s="27"/>
      <c r="K67" s="27"/>
      <c r="L67" s="27"/>
      <c r="M67" s="27"/>
    </row>
    <row r="68" spans="2:13" ht="14.5" thickBot="1"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</row>
    <row r="69" spans="2:13">
      <c r="B69" s="23"/>
      <c r="C69" s="24"/>
      <c r="D69" s="30"/>
      <c r="E69" s="30"/>
      <c r="F69" s="30"/>
      <c r="G69" s="30"/>
      <c r="H69" s="30"/>
      <c r="I69" s="29"/>
      <c r="J69" s="29"/>
      <c r="K69" s="29"/>
      <c r="L69" s="29"/>
      <c r="M69" s="29"/>
    </row>
    <row r="70" spans="2:13" ht="15" customHeight="1">
      <c r="B70" s="5"/>
      <c r="C70" s="6" t="s">
        <v>46</v>
      </c>
      <c r="D70" s="8">
        <v>28128204736.459999</v>
      </c>
      <c r="E70" s="8">
        <v>24638652669.670002</v>
      </c>
      <c r="F70" s="8">
        <v>28128204736.459999</v>
      </c>
      <c r="G70" s="8">
        <v>24638652669.670002</v>
      </c>
      <c r="H70" s="8">
        <v>25678105835.130001</v>
      </c>
      <c r="I70" s="27" t="s">
        <v>47</v>
      </c>
      <c r="J70" s="27"/>
      <c r="K70" s="27"/>
      <c r="L70" s="27"/>
      <c r="M70" s="27"/>
    </row>
    <row r="71" spans="2:13">
      <c r="B71" s="5"/>
      <c r="C71" s="13" t="s">
        <v>35</v>
      </c>
      <c r="D71" s="8">
        <v>60701559389.410011</v>
      </c>
      <c r="E71" s="8">
        <v>53181478839.850006</v>
      </c>
      <c r="F71" s="8">
        <v>60701559389.410011</v>
      </c>
      <c r="G71" s="8">
        <v>53181478839.850006</v>
      </c>
      <c r="H71" s="8">
        <v>56811549811.9468</v>
      </c>
      <c r="I71" s="27"/>
      <c r="J71" s="27"/>
      <c r="K71" s="27"/>
      <c r="L71" s="27"/>
      <c r="M71" s="27"/>
    </row>
    <row r="72" spans="2:13">
      <c r="B72" s="9">
        <v>14</v>
      </c>
      <c r="C72" s="10" t="s">
        <v>48</v>
      </c>
      <c r="D72" s="12">
        <f>D70/D71</f>
        <v>0.46338520821208495</v>
      </c>
      <c r="E72" s="12">
        <f t="shared" ref="E72:H72" si="5">E70/E71</f>
        <v>0.46329386108021764</v>
      </c>
      <c r="F72" s="12">
        <f t="shared" si="5"/>
        <v>0.46338520821208495</v>
      </c>
      <c r="G72" s="12">
        <f t="shared" si="5"/>
        <v>0.46329386108021764</v>
      </c>
      <c r="H72" s="12">
        <f t="shared" si="5"/>
        <v>0.45198742016592897</v>
      </c>
      <c r="I72" s="27"/>
      <c r="J72" s="27"/>
      <c r="K72" s="27"/>
      <c r="L72" s="27"/>
      <c r="M72" s="27"/>
    </row>
    <row r="73" spans="2:13" ht="14.5" thickBot="1">
      <c r="B73" s="18"/>
      <c r="C73" s="19"/>
      <c r="D73" s="20"/>
      <c r="E73" s="20"/>
      <c r="F73" s="20"/>
      <c r="G73" s="20"/>
      <c r="H73" s="20"/>
      <c r="I73" s="21"/>
      <c r="J73" s="21"/>
      <c r="K73" s="21"/>
      <c r="L73" s="21"/>
      <c r="M73" s="21"/>
    </row>
    <row r="74" spans="2:13">
      <c r="B74" s="23"/>
      <c r="C74" s="24"/>
      <c r="D74" s="30"/>
      <c r="E74" s="30"/>
      <c r="F74" s="30"/>
      <c r="G74" s="30"/>
      <c r="H74" s="30"/>
      <c r="I74" s="29"/>
      <c r="J74" s="29"/>
      <c r="K74" s="29"/>
      <c r="L74" s="29"/>
      <c r="M74" s="29"/>
    </row>
    <row r="75" spans="2:13" ht="15" customHeight="1">
      <c r="B75" s="5"/>
      <c r="C75" s="6" t="s">
        <v>49</v>
      </c>
      <c r="D75" s="8">
        <v>26727221033.279999</v>
      </c>
      <c r="E75" s="8">
        <v>23270737828.82</v>
      </c>
      <c r="F75" s="8">
        <v>25678105835.130001</v>
      </c>
      <c r="G75" s="8">
        <v>24068272306.039997</v>
      </c>
      <c r="H75" s="8">
        <v>24068272306.039997</v>
      </c>
      <c r="I75" s="27" t="s">
        <v>50</v>
      </c>
      <c r="J75" s="27"/>
      <c r="K75" s="27"/>
      <c r="L75" s="27"/>
      <c r="M75" s="27"/>
    </row>
    <row r="76" spans="2:13">
      <c r="B76" s="5"/>
      <c r="C76" s="6" t="s">
        <v>51</v>
      </c>
      <c r="D76" s="8">
        <v>28128204736.459999</v>
      </c>
      <c r="E76" s="8">
        <v>24638652669.670002</v>
      </c>
      <c r="F76" s="8">
        <v>28128204736.459999</v>
      </c>
      <c r="G76" s="8">
        <v>24638652669.670002</v>
      </c>
      <c r="H76" s="8">
        <v>25678105835.130001</v>
      </c>
      <c r="I76" s="27"/>
      <c r="J76" s="27"/>
      <c r="K76" s="27"/>
      <c r="L76" s="27"/>
      <c r="M76" s="27"/>
    </row>
    <row r="77" spans="2:13">
      <c r="B77" s="5"/>
      <c r="C77" s="6" t="s">
        <v>40</v>
      </c>
      <c r="D77" s="8">
        <v>1400983703.1800003</v>
      </c>
      <c r="E77" s="8">
        <v>1367914840.8500023</v>
      </c>
      <c r="F77" s="8">
        <v>2450098901.329998</v>
      </c>
      <c r="G77" s="8">
        <v>570380363.63000488</v>
      </c>
      <c r="H77" s="8">
        <v>1609833529.090004</v>
      </c>
      <c r="I77" s="27"/>
      <c r="J77" s="27"/>
      <c r="K77" s="27"/>
      <c r="L77" s="27"/>
      <c r="M77" s="27"/>
    </row>
    <row r="78" spans="2:13">
      <c r="B78" s="9">
        <v>15</v>
      </c>
      <c r="C78" s="10" t="s">
        <v>52</v>
      </c>
      <c r="D78" s="12">
        <f>D77/D75</f>
        <v>5.2417858984872917E-2</v>
      </c>
      <c r="E78" s="12">
        <f t="shared" ref="E78:H78" si="6">E77/E75</f>
        <v>5.8782615786074792E-2</v>
      </c>
      <c r="F78" s="12">
        <f t="shared" si="6"/>
        <v>9.5415873626396475E-2</v>
      </c>
      <c r="G78" s="12">
        <f t="shared" si="6"/>
        <v>2.3698434037031667E-2</v>
      </c>
      <c r="H78" s="12">
        <f t="shared" si="6"/>
        <v>6.6886127455272809E-2</v>
      </c>
      <c r="I78" s="27"/>
      <c r="J78" s="27"/>
      <c r="K78" s="27"/>
      <c r="L78" s="27"/>
      <c r="M78" s="27"/>
    </row>
    <row r="79" spans="2:13" ht="14.5" thickBot="1">
      <c r="B79" s="18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</row>
    <row r="80" spans="2:13">
      <c r="B80" s="23"/>
      <c r="C80" s="24"/>
      <c r="D80" s="30"/>
      <c r="E80" s="30"/>
      <c r="F80" s="30"/>
      <c r="G80" s="30"/>
      <c r="H80" s="30"/>
      <c r="I80" s="29"/>
      <c r="J80" s="29"/>
      <c r="K80" s="29"/>
      <c r="L80" s="29"/>
      <c r="M80" s="29"/>
    </row>
    <row r="81" spans="2:13">
      <c r="C81" s="29" t="s">
        <v>53</v>
      </c>
      <c r="D81" s="29">
        <v>366</v>
      </c>
      <c r="E81" s="29">
        <v>365</v>
      </c>
      <c r="F81" s="29">
        <v>366</v>
      </c>
      <c r="G81" s="29">
        <v>365</v>
      </c>
      <c r="H81" s="29">
        <v>366</v>
      </c>
      <c r="I81" s="29"/>
      <c r="J81" s="29"/>
      <c r="K81" s="29"/>
      <c r="L81" s="29"/>
      <c r="M81" s="29"/>
    </row>
    <row r="82" spans="2:13">
      <c r="C82" s="29" t="s">
        <v>54</v>
      </c>
      <c r="D82" s="29">
        <v>91</v>
      </c>
      <c r="E82" s="29">
        <v>91</v>
      </c>
      <c r="F82" s="29">
        <v>182</v>
      </c>
      <c r="G82" s="29">
        <v>181</v>
      </c>
      <c r="H82" s="29">
        <v>365</v>
      </c>
      <c r="I82" s="29"/>
      <c r="J82" s="29"/>
      <c r="K82" s="29"/>
      <c r="L82" s="29"/>
      <c r="M82" s="29"/>
    </row>
    <row r="83" spans="2:13" ht="14.5" collapsed="1" thickBot="1">
      <c r="B83" s="18"/>
      <c r="C83" s="19"/>
      <c r="D83" s="20"/>
      <c r="E83" s="20"/>
      <c r="F83" s="20"/>
      <c r="G83" s="20"/>
      <c r="H83" s="20"/>
      <c r="I83" s="21"/>
      <c r="J83" s="21"/>
      <c r="K83" s="21"/>
      <c r="L83" s="21"/>
      <c r="M83" s="21"/>
    </row>
  </sheetData>
  <mergeCells count="12">
    <mergeCell ref="I47:M50"/>
    <mergeCell ref="I53:M55"/>
    <mergeCell ref="I58:M61"/>
    <mergeCell ref="I64:M67"/>
    <mergeCell ref="I70:M72"/>
    <mergeCell ref="I75:M78"/>
    <mergeCell ref="I4:M4"/>
    <mergeCell ref="I6:M10"/>
    <mergeCell ref="I13:M15"/>
    <mergeCell ref="I18:M24"/>
    <mergeCell ref="I27:M34"/>
    <mergeCell ref="I37:M44"/>
  </mergeCells>
  <pageMargins left="0.7" right="0.7" top="0.75" bottom="0.75" header="0.3" footer="0.3"/>
  <pageSetup paperSize="9" scale="43" orientation="portrait" r:id="rId1"/>
  <headerFooter>
    <oddFooter>&amp;C_x000D_&amp;1#&amp;"Calibri"&amp;11&amp;Kad921e BESKYTTET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56F0-3AB0-4B33-9216-7206F0ECC768}">
  <dimension ref="A1"/>
  <sheetViews>
    <sheetView workbookViewId="0"/>
  </sheetViews>
  <sheetFormatPr baseColWidth="10" defaultRowHeight="14"/>
  <sheetData/>
  <pageMargins left="0.7" right="0.7" top="0.75" bottom="0.75" header="0.3" footer="0.3"/>
  <headerFooter>
    <oddFooter>&amp;C_x000D_&amp;1#&amp;"Calibri"&amp;11&amp;Kad921e BESKYTTET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9423855179AF4E94482673ACB6BE46" ma:contentTypeVersion="15" ma:contentTypeDescription="Opprett et nytt dokument." ma:contentTypeScope="" ma:versionID="e9ad2075e98df474ce853d35996b82ba">
  <xsd:schema xmlns:xsd="http://www.w3.org/2001/XMLSchema" xmlns:xs="http://www.w3.org/2001/XMLSchema" xmlns:p="http://schemas.microsoft.com/office/2006/metadata/properties" xmlns:ns2="ff2593fc-91ae-4c03-82a7-e60e9eb47416" xmlns:ns3="709f70ce-d2cb-4a46-8c72-f83f41b82c5f" targetNamespace="http://schemas.microsoft.com/office/2006/metadata/properties" ma:root="true" ma:fieldsID="85b75065bef590a3747cd61bc2e5db4b" ns2:_="" ns3:_="">
    <xsd:import namespace="ff2593fc-91ae-4c03-82a7-e60e9eb47416"/>
    <xsd:import namespace="709f70ce-d2cb-4a46-8c72-f83f41b8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593fc-91ae-4c03-82a7-e60e9eb4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f70ce-d2cb-4a46-8c72-f83f41b8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32032-f31c-4a6a-b625-b43d18ec7464}" ma:internalName="TaxCatchAll" ma:showField="CatchAllData" ma:web="709f70ce-d2cb-4a46-8c72-f83f41b8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AB8E53-511B-4336-8FC9-41129A1DF3BB}"/>
</file>

<file path=customXml/itemProps2.xml><?xml version="1.0" encoding="utf-8"?>
<ds:datastoreItem xmlns:ds="http://schemas.openxmlformats.org/officeDocument/2006/customXml" ds:itemID="{B8A0A179-C39E-4087-B757-EC60D70D1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Definisjoner Nøkkeltall ink.OEM</vt:lpstr>
      <vt:lpstr>Ark1</vt:lpstr>
      <vt:lpstr>'Definisjoner Nøkkeltall ink.OEM'!Utskriftsområde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Marie Dolmseth</dc:creator>
  <cp:lastModifiedBy>Nora Marie Dolmseth</cp:lastModifiedBy>
  <dcterms:created xsi:type="dcterms:W3CDTF">2024-07-12T11:33:45Z</dcterms:created>
  <dcterms:modified xsi:type="dcterms:W3CDTF">2024-07-12T11:39:16Z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769e25-4e49-494a-a594-b4a38ae5b775_Enabled">
    <vt:lpwstr>true</vt:lpwstr>
  </property>
  <property fmtid="{D5CDD505-2E9C-101B-9397-08002B2CF9AE}" pid="3" name="MSIP_Label_a7769e25-4e49-494a-a594-b4a38ae5b775_SetDate">
    <vt:lpwstr>2024-07-12T11:39:16Z</vt:lpwstr>
  </property>
  <property fmtid="{D5CDD505-2E9C-101B-9397-08002B2CF9AE}" pid="4" name="MSIP_Label_a7769e25-4e49-494a-a594-b4a38ae5b775_Method">
    <vt:lpwstr>Privileged</vt:lpwstr>
  </property>
  <property fmtid="{D5CDD505-2E9C-101B-9397-08002B2CF9AE}" pid="5" name="MSIP_Label_a7769e25-4e49-494a-a594-b4a38ae5b775_Name">
    <vt:lpwstr>OBOS Beskyttet</vt:lpwstr>
  </property>
  <property fmtid="{D5CDD505-2E9C-101B-9397-08002B2CF9AE}" pid="6" name="MSIP_Label_a7769e25-4e49-494a-a594-b4a38ae5b775_SiteId">
    <vt:lpwstr>b4377ef1-c046-4443-9d44-349c6e4902fa</vt:lpwstr>
  </property>
  <property fmtid="{D5CDD505-2E9C-101B-9397-08002B2CF9AE}" pid="7" name="MSIP_Label_a7769e25-4e49-494a-a594-b4a38ae5b775_ActionId">
    <vt:lpwstr>993bdf14-12f5-4a15-ad5d-a0943c2ccf29</vt:lpwstr>
  </property>
  <property fmtid="{D5CDD505-2E9C-101B-9397-08002B2CF9AE}" pid="8" name="MSIP_Label_a7769e25-4e49-494a-a594-b4a38ae5b775_ContentBits">
    <vt:lpwstr>2</vt:lpwstr>
  </property>
</Properties>
</file>