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obosonline.sharepoint.com/sites/OBOSbankenkfin-AVD-9303/Delte dokumenter/General/01 Regnskap/03 Kvartalsregnskap/2026/Q1/00 Rapporten og covernote/"/>
    </mc:Choice>
  </mc:AlternateContent>
  <xr:revisionPtr revIDLastSave="6" documentId="8_{2EB81E54-40E3-482A-801D-63D2559F9D5C}" xr6:coauthVersionLast="47" xr6:coauthVersionMax="47" xr10:uidLastSave="{A7BF6C3E-C6D8-41FB-AF34-99930FE6C38B}"/>
  <bookViews>
    <workbookView xWindow="14430" yWindow="-21600" windowWidth="38610" windowHeight="20985" xr2:uid="{9AF904B4-2DA6-4B41-87D9-67D9BF7AE93A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E66" i="1"/>
  <c r="D66" i="1"/>
  <c r="E61" i="1"/>
  <c r="F61" i="1"/>
  <c r="D61" i="1"/>
  <c r="D56" i="1"/>
  <c r="F56" i="1"/>
  <c r="E56" i="1"/>
  <c r="E50" i="1"/>
  <c r="E51" i="1" s="1"/>
  <c r="F50" i="1"/>
  <c r="F51" i="1" s="1"/>
  <c r="D50" i="1"/>
  <c r="D51" i="1" s="1"/>
  <c r="F45" i="1"/>
  <c r="E45" i="1"/>
  <c r="D45" i="1"/>
  <c r="E39" i="1"/>
  <c r="E40" i="1" s="1"/>
  <c r="D39" i="1"/>
  <c r="D40" i="1" s="1"/>
  <c r="F39" i="1"/>
  <c r="F40" i="1" s="1"/>
  <c r="F28" i="1"/>
  <c r="E28" i="1"/>
  <c r="D28" i="1"/>
  <c r="F19" i="1"/>
  <c r="E19" i="1"/>
  <c r="D19" i="1"/>
  <c r="E10" i="1" l="1"/>
  <c r="F34" i="1"/>
  <c r="D34" i="1"/>
  <c r="E34" i="1"/>
  <c r="F10" i="1"/>
  <c r="D10" i="1"/>
</calcChain>
</file>

<file path=xl/sharedStrings.xml><?xml version="1.0" encoding="utf-8"?>
<sst xmlns="http://schemas.openxmlformats.org/spreadsheetml/2006/main" count="59" uniqueCount="48">
  <si>
    <t>Nøkkeltall og alternative resultatmål (APM)</t>
  </si>
  <si>
    <t>#</t>
  </si>
  <si>
    <t>mNOK</t>
  </si>
  <si>
    <t>1. kvartal 2026</t>
  </si>
  <si>
    <t>1. kvartal 2025</t>
  </si>
  <si>
    <t>Definisjon</t>
  </si>
  <si>
    <t>Netto renteinntekter</t>
  </si>
  <si>
    <t>Netto renteinntekter inkl. netto renteinntekter på derivater og fondsobligasjoner i prosent av gjennomsnittlig forvaltningskapital</t>
  </si>
  <si>
    <t>Rentekostnad fondsobligasjoner</t>
  </si>
  <si>
    <t>Netto renteinntekter derivater rapportert som verdiendringer</t>
  </si>
  <si>
    <t>Gjennomsnittlig forvaltningskapital</t>
  </si>
  <si>
    <t>Rentenetto i % av gjennomsnittlig forvaltningskapital</t>
  </si>
  <si>
    <t>Sum driftskostnader</t>
  </si>
  <si>
    <t>Sum driftskostnader før tap på utlån i prosent av netto inntekter</t>
  </si>
  <si>
    <t>Netto verdiendr. og gevinst/(tap) på fin. instrumenter</t>
  </si>
  <si>
    <t>Netto provisjonsinntekter</t>
  </si>
  <si>
    <t>Andre driftsinntekter</t>
  </si>
  <si>
    <t>Kostnadsprosent</t>
  </si>
  <si>
    <t>Kostnadsprosent eks. 'Netto verdiendring og gevinst/(tap) på fin. Instrumenter', men inkl. 'netto renteinntekter på derivater'</t>
  </si>
  <si>
    <t>Kostnadsprosent justert for verdiendringer på finansielle instrument</t>
  </si>
  <si>
    <t>Andel tilordnet kontrollerende eierinteresse</t>
  </si>
  <si>
    <t xml:space="preserve">Egenkapitalavkastning etter skatt justert for renter på fondsobligasjoner </t>
  </si>
  <si>
    <t>Netto verdiendring fra egen kredittrisiko</t>
  </si>
  <si>
    <t>Gjennomsnittlig egenkapital eks. kredittspread og fondsobligasjon</t>
  </si>
  <si>
    <t>Egenkapitalavkastning etter skatt</t>
  </si>
  <si>
    <t>IB utlån på egen balanse</t>
  </si>
  <si>
    <t>Endring i netto utlån på egen balanse ved periodeslutt i prosent av netto utlån 12 mnd. før (3 mnd. før på kvartal)</t>
  </si>
  <si>
    <t>UB på egen balanse</t>
  </si>
  <si>
    <t>Endring</t>
  </si>
  <si>
    <t>Utlånsvekst på egen balanse %</t>
  </si>
  <si>
    <t>Innskudd fra kunder</t>
  </si>
  <si>
    <t>Innskudd fra kunder i % av brutto utlån på egen balanse</t>
  </si>
  <si>
    <t>Brutto utlån til kunder på egen balanse</t>
  </si>
  <si>
    <t>Innskuddsdekning %</t>
  </si>
  <si>
    <t>IB innskudd fra kunder</t>
  </si>
  <si>
    <t>Endring i innskudd fra kunder ved periodeslutt i prosent av innskudd 12 mnd. før (3 mnd. før på kvartal)</t>
  </si>
  <si>
    <t>UB innskudd fra kunder</t>
  </si>
  <si>
    <t>Innskuddsvekst %</t>
  </si>
  <si>
    <t>Tap på utlån og garantier mv.</t>
  </si>
  <si>
    <t>Gjennomsnittlig brutto utlån</t>
  </si>
  <si>
    <t>Resultatførte tap på utlån i % av gjennomsnittlig brutto utlån</t>
  </si>
  <si>
    <t>Balanseførte tap</t>
  </si>
  <si>
    <t>Balanseførte tap i % av brutto utlån</t>
  </si>
  <si>
    <t>Misligholdte engasjementer</t>
  </si>
  <si>
    <t>Brutto misligholdte engasjement 90 dager eller mer i prosent av brutto utlån til kunder på egen balanse</t>
  </si>
  <si>
    <t>Betalingsmislighold over 90 dager i % av brutto utlån</t>
  </si>
  <si>
    <t>Antall dager i året</t>
  </si>
  <si>
    <t>Antall dager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</si>
</sst>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,,"/>
    <numFmt numFmtId="166" formatCode="0.0\ %"/>
  </numFmts>
  <fonts count="9">
    <font>
      <sz val="11"/>
      <color theme="1"/>
      <name val="OBOS Text"/>
      <family val="2"/>
      <scheme val="minor"/>
    </font>
    <font>
      <sz val="11"/>
      <color theme="1"/>
      <name val="OBOS Text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1"/>
      <color rgb="FF1F497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/>
      <top style="dashed">
        <color theme="2"/>
      </top>
      <bottom style="dashed">
        <color theme="2"/>
      </bottom>
      <diagonal/>
    </border>
    <border>
      <left/>
      <right/>
      <top style="dashed">
        <color theme="2"/>
      </top>
      <bottom/>
      <diagonal/>
    </border>
    <border>
      <left/>
      <right/>
      <top/>
      <bottom style="dashed">
        <color theme="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</cellStyleXfs>
  <cellXfs count="31">
    <xf numFmtId="0" fontId="0" fillId="0" borderId="0" xfId="0"/>
    <xf numFmtId="49" fontId="3" fillId="2" borderId="0" xfId="3" applyNumberFormat="1" applyFont="1" applyFill="1"/>
    <xf numFmtId="0" fontId="3" fillId="3" borderId="0" xfId="3" applyFont="1" applyFill="1" applyAlignment="1">
      <alignment horizontal="left"/>
    </xf>
    <xf numFmtId="0" fontId="4" fillId="2" borderId="0" xfId="3" applyFont="1" applyFill="1" applyAlignment="1">
      <alignment horizontal="left" vertical="top"/>
    </xf>
    <xf numFmtId="14" fontId="3" fillId="3" borderId="0" xfId="3" applyNumberFormat="1" applyFont="1" applyFill="1" applyAlignment="1">
      <alignment horizontal="left"/>
    </xf>
    <xf numFmtId="49" fontId="7" fillId="0" borderId="1" xfId="4" applyNumberFormat="1" applyFont="1" applyBorder="1" applyAlignment="1">
      <alignment horizontal="right"/>
    </xf>
    <xf numFmtId="49" fontId="7" fillId="0" borderId="1" xfId="4" applyNumberFormat="1" applyFont="1" applyBorder="1" applyAlignment="1">
      <alignment horizontal="left"/>
    </xf>
    <xf numFmtId="49" fontId="7" fillId="0" borderId="0" xfId="4" applyNumberFormat="1" applyFont="1" applyAlignment="1">
      <alignment horizontal="right"/>
    </xf>
    <xf numFmtId="49" fontId="7" fillId="0" borderId="0" xfId="4" applyNumberFormat="1" applyFont="1" applyAlignment="1">
      <alignment horizontal="left"/>
    </xf>
    <xf numFmtId="0" fontId="7" fillId="0" borderId="0" xfId="4" applyFont="1" applyAlignment="1">
      <alignment vertical="top" wrapText="1"/>
    </xf>
    <xf numFmtId="0" fontId="8" fillId="0" borderId="0" xfId="4" applyFont="1" applyAlignment="1">
      <alignment wrapText="1"/>
    </xf>
    <xf numFmtId="0" fontId="3" fillId="4" borderId="2" xfId="0" applyFont="1" applyFill="1" applyBorder="1" applyAlignment="1">
      <alignment horizontal="right" wrapText="1"/>
    </xf>
    <xf numFmtId="0" fontId="3" fillId="4" borderId="2" xfId="0" applyFont="1" applyFill="1" applyBorder="1" applyAlignment="1">
      <alignment wrapText="1"/>
    </xf>
    <xf numFmtId="165" fontId="3" fillId="0" borderId="2" xfId="5" applyNumberFormat="1" applyFont="1" applyFill="1" applyBorder="1" applyAlignment="1">
      <alignment wrapText="1"/>
    </xf>
    <xf numFmtId="165" fontId="3" fillId="0" borderId="2" xfId="5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wrapText="1"/>
    </xf>
    <xf numFmtId="10" fontId="4" fillId="0" borderId="2" xfId="1" applyNumberFormat="1" applyFont="1" applyFill="1" applyBorder="1" applyAlignment="1">
      <alignment horizontal="right" wrapText="1"/>
    </xf>
    <xf numFmtId="0" fontId="5" fillId="0" borderId="0" xfId="0" applyFont="1"/>
    <xf numFmtId="0" fontId="7" fillId="0" borderId="1" xfId="4" applyFont="1" applyBorder="1" applyAlignment="1">
      <alignment horizontal="right" vertical="top" wrapText="1"/>
    </xf>
    <xf numFmtId="0" fontId="7" fillId="0" borderId="1" xfId="4" applyFont="1" applyBorder="1" applyAlignment="1">
      <alignment horizontal="right" wrapText="1"/>
    </xf>
    <xf numFmtId="0" fontId="7" fillId="0" borderId="0" xfId="4" applyFont="1" applyAlignment="1">
      <alignment horizontal="right" vertical="top" wrapText="1"/>
    </xf>
    <xf numFmtId="0" fontId="7" fillId="0" borderId="0" xfId="4" applyFont="1" applyAlignment="1">
      <alignment horizontal="right" wrapText="1"/>
    </xf>
    <xf numFmtId="166" fontId="4" fillId="0" borderId="2" xfId="1" applyNumberFormat="1" applyFont="1" applyFill="1" applyBorder="1" applyAlignment="1">
      <alignment horizontal="right" wrapText="1"/>
    </xf>
    <xf numFmtId="3" fontId="3" fillId="4" borderId="2" xfId="0" applyNumberFormat="1" applyFont="1" applyFill="1" applyBorder="1" applyAlignment="1">
      <alignment wrapText="1"/>
    </xf>
    <xf numFmtId="165" fontId="3" fillId="0" borderId="3" xfId="5" applyNumberFormat="1" applyFont="1" applyFill="1" applyBorder="1" applyAlignment="1">
      <alignment horizontal="right" wrapText="1"/>
    </xf>
    <xf numFmtId="10" fontId="4" fillId="0" borderId="4" xfId="1" applyNumberFormat="1" applyFont="1" applyFill="1" applyBorder="1" applyAlignment="1">
      <alignment horizontal="right" wrapText="1"/>
    </xf>
    <xf numFmtId="9" fontId="7" fillId="0" borderId="1" xfId="1" applyFont="1" applyBorder="1" applyAlignment="1">
      <alignment horizontal="right" vertical="top" wrapText="1"/>
    </xf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8" fillId="0" borderId="1" xfId="4" applyFont="1" applyBorder="1" applyAlignment="1">
      <alignment horizontal="center" wrapText="1"/>
    </xf>
  </cellXfs>
  <cellStyles count="6">
    <cellStyle name="Komma 3" xfId="5" xr:uid="{16E28AB5-799D-4D0C-A295-7ACB3041D1C1}"/>
    <cellStyle name="Normal" xfId="0" builtinId="0"/>
    <cellStyle name="Normal 2 3 2 2 2 2" xfId="2" xr:uid="{55A227B8-88F6-4ADB-9691-1BF004CF35FA}"/>
    <cellStyle name="Normal 2 3 3 2" xfId="4" xr:uid="{25137220-D846-4A8E-A3C2-A64CA5D5CF78}"/>
    <cellStyle name="Normal_Gruppen 1999 finanskonsern" xfId="3" xr:uid="{709AD9C6-78B8-476A-8D99-FB9B0A8202FD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ppdatert OBOS- mal 2023">
  <a:themeElements>
    <a:clrScheme name="Office">
      <a:dk1>
        <a:srgbClr val="0C0C0C"/>
      </a:dk1>
      <a:lt1>
        <a:sysClr val="window" lastClr="FFFFFF"/>
      </a:lt1>
      <a:dk2>
        <a:srgbClr val="002169"/>
      </a:dk2>
      <a:lt2>
        <a:srgbClr val="CDECE2"/>
      </a:lt2>
      <a:accent1>
        <a:srgbClr val="0047BA"/>
      </a:accent1>
      <a:accent2>
        <a:srgbClr val="BEDFEC"/>
      </a:accent2>
      <a:accent3>
        <a:srgbClr val="002169"/>
      </a:accent3>
      <a:accent4>
        <a:srgbClr val="008761"/>
      </a:accent4>
      <a:accent5>
        <a:srgbClr val="00524C"/>
      </a:accent5>
      <a:accent6>
        <a:srgbClr val="C4C4C4"/>
      </a:accent6>
      <a:hlink>
        <a:srgbClr val="0563C1"/>
      </a:hlink>
      <a:folHlink>
        <a:srgbClr val="954F72"/>
      </a:folHlink>
    </a:clrScheme>
    <a:fontScheme name="OBOS font">
      <a:majorFont>
        <a:latin typeface="OBOS Display Medium"/>
        <a:ea typeface=""/>
        <a:cs typeface=""/>
      </a:majorFont>
      <a:minorFont>
        <a:latin typeface="OBOS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ppdatert OBOS- mal 2023" id="{B8C005D5-FE11-4DFB-B9F0-29525842D584}" vid="{D10C6C74-2E8C-4EBF-9D4F-C898ABBA2B1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8DA1-7E4F-4566-8509-56C149CB8DA0}">
  <dimension ref="B3:K74"/>
  <sheetViews>
    <sheetView showGridLines="0" tabSelected="1" workbookViewId="0"/>
  </sheetViews>
  <sheetFormatPr defaultColWidth="11" defaultRowHeight="14.45"/>
  <cols>
    <col min="2" max="2" width="3.625" customWidth="1"/>
    <col min="3" max="3" width="78.125" customWidth="1"/>
    <col min="4" max="4" width="16.875" customWidth="1"/>
    <col min="5" max="5" width="17.125" customWidth="1"/>
    <col min="6" max="6" width="12.25" customWidth="1"/>
    <col min="7" max="11" width="10.875" customWidth="1"/>
  </cols>
  <sheetData>
    <row r="3" spans="2:11">
      <c r="B3" s="2"/>
      <c r="C3" s="3" t="s">
        <v>0</v>
      </c>
      <c r="D3" s="4"/>
      <c r="E3" s="1"/>
      <c r="F3" s="1"/>
      <c r="G3" s="1"/>
    </row>
    <row r="4" spans="2:11" ht="15" thickBot="1">
      <c r="B4" s="5" t="s">
        <v>1</v>
      </c>
      <c r="C4" s="6" t="s">
        <v>2</v>
      </c>
      <c r="D4" s="19" t="s">
        <v>3</v>
      </c>
      <c r="E4" s="19" t="s">
        <v>4</v>
      </c>
      <c r="F4" s="20">
        <v>2025</v>
      </c>
      <c r="G4" s="30" t="s">
        <v>5</v>
      </c>
      <c r="H4" s="30"/>
      <c r="I4" s="30"/>
      <c r="J4" s="30"/>
      <c r="K4" s="30"/>
    </row>
    <row r="5" spans="2:11">
      <c r="B5" s="7"/>
      <c r="C5" s="8"/>
      <c r="D5" s="9"/>
      <c r="E5" s="9"/>
      <c r="F5" s="9"/>
      <c r="G5" s="10"/>
      <c r="H5" s="10"/>
      <c r="I5" s="10"/>
      <c r="J5" s="10"/>
      <c r="K5" s="10"/>
    </row>
    <row r="6" spans="2:11">
      <c r="B6" s="11"/>
      <c r="C6" s="12" t="s">
        <v>6</v>
      </c>
      <c r="D6" s="13">
        <v>222148973.45999977</v>
      </c>
      <c r="E6" s="13">
        <v>247520327.86999974</v>
      </c>
      <c r="F6" s="13">
        <v>971201516.03999937</v>
      </c>
      <c r="G6" s="29" t="s">
        <v>7</v>
      </c>
      <c r="H6" s="29"/>
      <c r="I6" s="29"/>
      <c r="J6" s="29"/>
      <c r="K6" s="29"/>
    </row>
    <row r="7" spans="2:11">
      <c r="B7" s="11"/>
      <c r="C7" s="12" t="s">
        <v>8</v>
      </c>
      <c r="D7" s="14">
        <v>-5358777.78</v>
      </c>
      <c r="E7" s="14">
        <v>-5888124.4299999997</v>
      </c>
      <c r="F7" s="14">
        <v>-22819874.420000002</v>
      </c>
      <c r="G7" s="29"/>
      <c r="H7" s="29"/>
      <c r="I7" s="29"/>
      <c r="J7" s="29"/>
      <c r="K7" s="29"/>
    </row>
    <row r="8" spans="2:11">
      <c r="B8" s="11"/>
      <c r="C8" s="12" t="s">
        <v>9</v>
      </c>
      <c r="D8" s="14">
        <v>-1584782.9700000009</v>
      </c>
      <c r="E8" s="14">
        <v>-4394853.9700000025</v>
      </c>
      <c r="F8" s="14">
        <v>-9274718.8800000008</v>
      </c>
      <c r="G8" s="29"/>
      <c r="H8" s="29"/>
      <c r="I8" s="29"/>
      <c r="J8" s="29"/>
      <c r="K8" s="29"/>
    </row>
    <row r="9" spans="2:11">
      <c r="B9" s="11"/>
      <c r="C9" s="12" t="s">
        <v>10</v>
      </c>
      <c r="D9" s="14">
        <v>77728524424.337494</v>
      </c>
      <c r="E9" s="14">
        <v>73396368327.919998</v>
      </c>
      <c r="F9" s="14">
        <v>74854437957.336914</v>
      </c>
      <c r="G9" s="29"/>
      <c r="H9" s="29"/>
      <c r="I9" s="29"/>
      <c r="J9" s="29"/>
      <c r="K9" s="29"/>
    </row>
    <row r="10" spans="2:11">
      <c r="B10" s="15">
        <v>2</v>
      </c>
      <c r="C10" s="16" t="s">
        <v>11</v>
      </c>
      <c r="D10" s="17">
        <f>((D6+D7+D8)/D70*D69)/D$9</f>
        <v>1.1228535644610684E-2</v>
      </c>
      <c r="E10" s="17">
        <f>((E6+E7+E8)/E70*E69)/E$9</f>
        <v>1.3108676526469744E-2</v>
      </c>
      <c r="F10" s="17">
        <f>((F6+F7+F8)/F70*F69)/F$9</f>
        <v>1.2545774817990627E-2</v>
      </c>
      <c r="G10" s="29"/>
      <c r="H10" s="29"/>
      <c r="I10" s="29"/>
      <c r="J10" s="29"/>
      <c r="K10" s="29"/>
    </row>
    <row r="11" spans="2:11" ht="15" thickBot="1">
      <c r="B11" s="5"/>
      <c r="C11" s="6"/>
      <c r="D11" s="19"/>
      <c r="E11" s="19"/>
      <c r="F11" s="19"/>
      <c r="G11" s="20"/>
      <c r="H11" s="20"/>
      <c r="I11" s="20"/>
      <c r="J11" s="20"/>
      <c r="K11" s="20"/>
    </row>
    <row r="12" spans="2:11">
      <c r="B12" s="7"/>
      <c r="C12" s="8"/>
      <c r="D12" s="21"/>
      <c r="E12" s="21"/>
      <c r="F12" s="21"/>
      <c r="G12" s="22"/>
      <c r="H12" s="18"/>
      <c r="I12" s="18"/>
      <c r="J12" s="18"/>
      <c r="K12" s="18"/>
    </row>
    <row r="13" spans="2:11">
      <c r="B13" s="11"/>
      <c r="C13" s="12" t="s">
        <v>12</v>
      </c>
      <c r="D13" s="14">
        <v>-112657980.21999998</v>
      </c>
      <c r="E13" s="14">
        <v>-105535285.98999999</v>
      </c>
      <c r="F13" s="14">
        <v>-427407989.73999989</v>
      </c>
      <c r="G13" s="29" t="s">
        <v>13</v>
      </c>
      <c r="H13" s="29"/>
      <c r="I13" s="29"/>
      <c r="J13" s="29"/>
      <c r="K13" s="29"/>
    </row>
    <row r="14" spans="2:11">
      <c r="B14" s="11"/>
      <c r="C14" s="12" t="s">
        <v>6</v>
      </c>
      <c r="D14" s="14">
        <v>222148973.45999977</v>
      </c>
      <c r="E14" s="14">
        <v>247520327.86999974</v>
      </c>
      <c r="F14" s="14">
        <v>971201516.03999937</v>
      </c>
      <c r="G14" s="29"/>
      <c r="H14" s="29"/>
      <c r="I14" s="29"/>
      <c r="J14" s="29"/>
      <c r="K14" s="29"/>
    </row>
    <row r="15" spans="2:11">
      <c r="B15" s="11"/>
      <c r="C15" s="12" t="s">
        <v>8</v>
      </c>
      <c r="D15" s="14">
        <v>-5358777.78</v>
      </c>
      <c r="E15" s="14">
        <v>-5888124.4299999997</v>
      </c>
      <c r="F15" s="14">
        <v>-22819874.420000002</v>
      </c>
      <c r="G15" s="29"/>
      <c r="H15" s="29"/>
      <c r="I15" s="29"/>
      <c r="J15" s="29"/>
      <c r="K15" s="29"/>
    </row>
    <row r="16" spans="2:11">
      <c r="B16" s="11"/>
      <c r="C16" s="12" t="s">
        <v>14</v>
      </c>
      <c r="D16" s="14">
        <v>-9733946.7600000016</v>
      </c>
      <c r="E16" s="14">
        <v>3159614.4899999965</v>
      </c>
      <c r="F16" s="14">
        <v>3985973.7699999809</v>
      </c>
      <c r="G16" s="29"/>
      <c r="H16" s="29"/>
      <c r="I16" s="29"/>
      <c r="J16" s="29"/>
      <c r="K16" s="29"/>
    </row>
    <row r="17" spans="2:11">
      <c r="B17" s="11"/>
      <c r="C17" s="12" t="s">
        <v>15</v>
      </c>
      <c r="D17" s="14">
        <v>778861.01000000071</v>
      </c>
      <c r="E17" s="14">
        <v>-319717.63999999873</v>
      </c>
      <c r="F17" s="14">
        <v>3490588.7699999958</v>
      </c>
      <c r="G17" s="29"/>
      <c r="H17" s="29"/>
      <c r="I17" s="29"/>
      <c r="J17" s="29"/>
      <c r="K17" s="29"/>
    </row>
    <row r="18" spans="2:11">
      <c r="B18" s="11"/>
      <c r="C18" s="12" t="s">
        <v>16</v>
      </c>
      <c r="D18" s="14">
        <v>24977081</v>
      </c>
      <c r="E18" s="14">
        <v>29906732</v>
      </c>
      <c r="F18" s="14">
        <v>105384300.00000001</v>
      </c>
      <c r="G18" s="29"/>
      <c r="H18" s="29"/>
      <c r="I18" s="29"/>
      <c r="J18" s="29"/>
      <c r="K18" s="29"/>
    </row>
    <row r="19" spans="2:11">
      <c r="B19" s="15">
        <v>3</v>
      </c>
      <c r="C19" s="16" t="s">
        <v>17</v>
      </c>
      <c r="D19" s="23">
        <f t="shared" ref="D19:F19" si="0">-D13/(SUM(D14:D18))</f>
        <v>0.48390069166899058</v>
      </c>
      <c r="E19" s="23">
        <f t="shared" si="0"/>
        <v>0.38463348323625923</v>
      </c>
      <c r="F19" s="23">
        <f t="shared" si="0"/>
        <v>0.40274299989360512</v>
      </c>
      <c r="G19" s="29"/>
      <c r="H19" s="29"/>
      <c r="I19" s="29"/>
      <c r="J19" s="29"/>
      <c r="K19" s="29"/>
    </row>
    <row r="20" spans="2:11" ht="15" thickBot="1">
      <c r="B20" s="5"/>
      <c r="C20" s="6"/>
      <c r="D20" s="19"/>
      <c r="E20" s="19"/>
      <c r="F20" s="19"/>
      <c r="G20" s="20"/>
      <c r="H20" s="20"/>
      <c r="I20" s="20"/>
      <c r="J20" s="20"/>
      <c r="K20" s="20"/>
    </row>
    <row r="21" spans="2:11">
      <c r="B21" s="7"/>
      <c r="C21" s="8"/>
      <c r="D21" s="21"/>
      <c r="E21" s="21"/>
      <c r="F21" s="21"/>
      <c r="G21" s="18"/>
      <c r="H21" s="18"/>
      <c r="I21" s="18"/>
      <c r="J21" s="18"/>
      <c r="K21" s="18"/>
    </row>
    <row r="22" spans="2:11">
      <c r="B22" s="11"/>
      <c r="C22" s="12" t="s">
        <v>12</v>
      </c>
      <c r="D22" s="14">
        <v>-112657980.21999998</v>
      </c>
      <c r="E22" s="14">
        <v>-105535285.98999999</v>
      </c>
      <c r="F22" s="14">
        <v>-427407989.73999989</v>
      </c>
      <c r="G22" s="29" t="s">
        <v>18</v>
      </c>
      <c r="H22" s="29"/>
      <c r="I22" s="29"/>
      <c r="J22" s="29"/>
      <c r="K22" s="29"/>
    </row>
    <row r="23" spans="2:11">
      <c r="B23" s="11"/>
      <c r="C23" s="12" t="s">
        <v>6</v>
      </c>
      <c r="D23" s="14">
        <v>222148973.45999977</v>
      </c>
      <c r="E23" s="14">
        <v>247520327.86999974</v>
      </c>
      <c r="F23" s="14">
        <v>971201516.03999937</v>
      </c>
      <c r="G23" s="29"/>
      <c r="H23" s="29"/>
      <c r="I23" s="29"/>
      <c r="J23" s="29"/>
      <c r="K23" s="29"/>
    </row>
    <row r="24" spans="2:11">
      <c r="B24" s="11"/>
      <c r="C24" s="12" t="s">
        <v>8</v>
      </c>
      <c r="D24" s="14">
        <v>-5358777.78</v>
      </c>
      <c r="E24" s="14">
        <v>-5888124.4299999997</v>
      </c>
      <c r="F24" s="14">
        <v>-22819874.420000002</v>
      </c>
      <c r="G24" s="29"/>
      <c r="H24" s="29"/>
      <c r="I24" s="29"/>
      <c r="J24" s="29"/>
      <c r="K24" s="29"/>
    </row>
    <row r="25" spans="2:11">
      <c r="B25" s="11"/>
      <c r="C25" s="12" t="s">
        <v>9</v>
      </c>
      <c r="D25" s="14">
        <v>-1584782.9700000009</v>
      </c>
      <c r="E25" s="14">
        <v>-4394853.9700000025</v>
      </c>
      <c r="F25" s="14">
        <v>-9274718.8800000008</v>
      </c>
      <c r="G25" s="29"/>
      <c r="H25" s="29"/>
      <c r="I25" s="29"/>
      <c r="J25" s="29"/>
      <c r="K25" s="29"/>
    </row>
    <row r="26" spans="2:11">
      <c r="B26" s="11"/>
      <c r="C26" s="12" t="s">
        <v>15</v>
      </c>
      <c r="D26" s="14">
        <v>778861.01000000071</v>
      </c>
      <c r="E26" s="14">
        <v>-319717.63999999873</v>
      </c>
      <c r="F26" s="14">
        <v>3490588.7699999958</v>
      </c>
      <c r="G26" s="29"/>
      <c r="H26" s="29"/>
      <c r="I26" s="29"/>
      <c r="J26" s="29"/>
      <c r="K26" s="29"/>
    </row>
    <row r="27" spans="2:11">
      <c r="B27" s="11"/>
      <c r="C27" s="12" t="s">
        <v>16</v>
      </c>
      <c r="D27" s="14">
        <v>24977081</v>
      </c>
      <c r="E27" s="14">
        <v>29906732</v>
      </c>
      <c r="F27" s="14">
        <v>105384300.00000001</v>
      </c>
      <c r="G27" s="29"/>
      <c r="H27" s="29"/>
      <c r="I27" s="29"/>
      <c r="J27" s="29"/>
      <c r="K27" s="29"/>
    </row>
    <row r="28" spans="2:11">
      <c r="B28" s="15">
        <v>4</v>
      </c>
      <c r="C28" s="16" t="s">
        <v>19</v>
      </c>
      <c r="D28" s="23">
        <f t="shared" ref="D28:F28" si="1">-D22/(SUM(D23:D27))</f>
        <v>0.46753546995496448</v>
      </c>
      <c r="E28" s="23">
        <f t="shared" si="1"/>
        <v>0.39552342400500984</v>
      </c>
      <c r="F28" s="23">
        <f t="shared" si="1"/>
        <v>0.40783912950184037</v>
      </c>
      <c r="G28" s="29"/>
      <c r="H28" s="29"/>
      <c r="I28" s="29"/>
      <c r="J28" s="29"/>
      <c r="K28" s="29"/>
    </row>
    <row r="29" spans="2:11" ht="15" thickBot="1">
      <c r="B29" s="5"/>
      <c r="C29" s="6"/>
      <c r="D29" s="19"/>
      <c r="E29" s="19"/>
      <c r="F29" s="19"/>
      <c r="G29" s="20"/>
      <c r="H29" s="20"/>
      <c r="I29" s="20"/>
      <c r="J29" s="20"/>
      <c r="K29" s="20"/>
    </row>
    <row r="30" spans="2:11">
      <c r="B30" s="7"/>
      <c r="C30" s="8"/>
      <c r="D30" s="21"/>
      <c r="E30" s="21"/>
      <c r="F30" s="21"/>
      <c r="G30" s="18"/>
      <c r="H30" s="18"/>
      <c r="I30" s="18"/>
      <c r="J30" s="18"/>
      <c r="K30" s="18"/>
    </row>
    <row r="31" spans="2:11">
      <c r="B31" s="11"/>
      <c r="C31" s="12" t="s">
        <v>20</v>
      </c>
      <c r="D31" s="14">
        <v>93580754.829999998</v>
      </c>
      <c r="E31" s="14">
        <v>125665514.69</v>
      </c>
      <c r="F31" s="14">
        <v>473012020.45999956</v>
      </c>
      <c r="G31" s="29" t="s">
        <v>21</v>
      </c>
      <c r="H31" s="29"/>
      <c r="I31" s="29"/>
      <c r="J31" s="29"/>
      <c r="K31" s="29"/>
    </row>
    <row r="32" spans="2:11">
      <c r="B32" s="11"/>
      <c r="C32" s="24" t="s">
        <v>22</v>
      </c>
      <c r="D32" s="14">
        <v>2023509.72</v>
      </c>
      <c r="E32" s="14">
        <v>-1633214.0999999996</v>
      </c>
      <c r="F32" s="14">
        <v>-8615905.5500000007</v>
      </c>
      <c r="G32" s="29"/>
      <c r="H32" s="29"/>
      <c r="I32" s="29"/>
      <c r="J32" s="29"/>
      <c r="K32" s="29"/>
    </row>
    <row r="33" spans="2:11">
      <c r="B33" s="11"/>
      <c r="C33" s="12" t="s">
        <v>23</v>
      </c>
      <c r="D33" s="14">
        <v>4137045165.8699999</v>
      </c>
      <c r="E33" s="14">
        <v>4497011845.1355</v>
      </c>
      <c r="F33" s="14">
        <v>4536457804.9413767</v>
      </c>
      <c r="G33" s="29"/>
      <c r="H33" s="29"/>
      <c r="I33" s="29"/>
      <c r="J33" s="29"/>
      <c r="K33" s="29"/>
    </row>
    <row r="34" spans="2:11">
      <c r="B34" s="15">
        <v>5</v>
      </c>
      <c r="C34" s="16" t="s">
        <v>24</v>
      </c>
      <c r="D34" s="23">
        <f>(D31-(D32)*0.75)/D33/D70*D69</f>
        <v>9.0249705552917656E-2</v>
      </c>
      <c r="E34" s="23">
        <f>(E31-(E32)*0.75)/E33/E70*E69</f>
        <v>0.11443402571575215</v>
      </c>
      <c r="F34" s="23">
        <f>(F31-(F32)*0.75)/F33/F70*F69</f>
        <v>0.10569346618858184</v>
      </c>
      <c r="G34" s="29"/>
      <c r="H34" s="29"/>
      <c r="I34" s="29"/>
      <c r="J34" s="29"/>
      <c r="K34" s="29"/>
    </row>
    <row r="35" spans="2:11" ht="15" thickBot="1">
      <c r="B35" s="5"/>
      <c r="C35" s="6"/>
      <c r="D35" s="19"/>
      <c r="E35" s="19"/>
      <c r="F35" s="19"/>
      <c r="G35" s="20"/>
      <c r="H35" s="20"/>
      <c r="I35" s="20"/>
      <c r="J35" s="20"/>
      <c r="K35" s="20"/>
    </row>
    <row r="36" spans="2:11">
      <c r="B36" s="7"/>
      <c r="C36" s="8"/>
      <c r="D36" s="21"/>
      <c r="E36" s="21"/>
      <c r="F36" s="21"/>
      <c r="G36" s="18"/>
      <c r="H36" s="18"/>
      <c r="I36" s="18"/>
      <c r="J36" s="18"/>
      <c r="K36" s="18"/>
    </row>
    <row r="37" spans="2:11">
      <c r="B37" s="11"/>
      <c r="C37" s="12" t="s">
        <v>25</v>
      </c>
      <c r="D37" s="14">
        <v>67181490675.720009</v>
      </c>
      <c r="E37" s="14">
        <v>62904239789.080002</v>
      </c>
      <c r="F37" s="14">
        <v>62904239789.080002</v>
      </c>
      <c r="G37" s="29" t="s">
        <v>26</v>
      </c>
      <c r="H37" s="29"/>
      <c r="I37" s="29"/>
      <c r="J37" s="29"/>
      <c r="K37" s="29"/>
    </row>
    <row r="38" spans="2:11">
      <c r="B38" s="11"/>
      <c r="C38" s="24" t="s">
        <v>27</v>
      </c>
      <c r="D38" s="14">
        <v>67367999650.18998</v>
      </c>
      <c r="E38" s="14">
        <v>63589814466.279984</v>
      </c>
      <c r="F38" s="14">
        <v>67181490675.720009</v>
      </c>
      <c r="G38" s="29"/>
      <c r="H38" s="29"/>
      <c r="I38" s="29"/>
      <c r="J38" s="29"/>
      <c r="K38" s="29"/>
    </row>
    <row r="39" spans="2:11">
      <c r="B39" s="11"/>
      <c r="C39" s="24" t="s">
        <v>28</v>
      </c>
      <c r="D39" s="14">
        <f>D38-D37</f>
        <v>186508974.4699707</v>
      </c>
      <c r="E39" s="14">
        <f t="shared" ref="E39:F39" si="2">E38-E37</f>
        <v>685574677.19998169</v>
      </c>
      <c r="F39" s="14">
        <f t="shared" si="2"/>
        <v>4277250886.640007</v>
      </c>
      <c r="G39" s="29"/>
      <c r="H39" s="29"/>
      <c r="I39" s="29"/>
      <c r="J39" s="29"/>
      <c r="K39" s="29"/>
    </row>
    <row r="40" spans="2:11">
      <c r="B40" s="15">
        <v>7</v>
      </c>
      <c r="C40" s="16" t="s">
        <v>29</v>
      </c>
      <c r="D40" s="23">
        <f>D39/D37</f>
        <v>2.7761958330194767E-3</v>
      </c>
      <c r="E40" s="23">
        <f t="shared" ref="E40:F40" si="3">E39/E37</f>
        <v>1.0898703799596598E-2</v>
      </c>
      <c r="F40" s="23">
        <f t="shared" si="3"/>
        <v>6.7996225707230087E-2</v>
      </c>
      <c r="G40" s="29"/>
      <c r="H40" s="29"/>
      <c r="I40" s="29"/>
      <c r="J40" s="29"/>
      <c r="K40" s="29"/>
    </row>
    <row r="41" spans="2:11" ht="15" thickBot="1">
      <c r="B41" s="5"/>
      <c r="C41" s="6"/>
      <c r="D41" s="19"/>
      <c r="E41" s="19"/>
      <c r="F41" s="19"/>
      <c r="G41" s="20"/>
      <c r="H41" s="20"/>
      <c r="I41" s="20"/>
      <c r="J41" s="20"/>
      <c r="K41" s="20"/>
    </row>
    <row r="42" spans="2:11">
      <c r="B42" s="7"/>
      <c r="C42" s="8"/>
      <c r="D42" s="21"/>
      <c r="E42" s="21"/>
      <c r="F42" s="21"/>
      <c r="G42" s="18"/>
      <c r="H42" s="18"/>
      <c r="I42" s="18"/>
      <c r="J42" s="18"/>
      <c r="K42" s="18"/>
    </row>
    <row r="43" spans="2:11">
      <c r="B43" s="11"/>
      <c r="C43" s="12" t="s">
        <v>30</v>
      </c>
      <c r="D43" s="14">
        <v>30467418766.820004</v>
      </c>
      <c r="E43" s="14">
        <v>29145498527.570004</v>
      </c>
      <c r="F43" s="14">
        <v>30451580172.410004</v>
      </c>
      <c r="G43" s="29" t="s">
        <v>31</v>
      </c>
      <c r="H43" s="29"/>
      <c r="I43" s="29"/>
      <c r="J43" s="29"/>
      <c r="K43" s="29"/>
    </row>
    <row r="44" spans="2:11">
      <c r="B44" s="11"/>
      <c r="C44" s="24" t="s">
        <v>32</v>
      </c>
      <c r="D44" s="14">
        <v>67367999650.18998</v>
      </c>
      <c r="E44" s="14">
        <v>63589814466.279984</v>
      </c>
      <c r="F44" s="14">
        <v>67181490675.720009</v>
      </c>
      <c r="G44" s="29"/>
      <c r="H44" s="29"/>
      <c r="I44" s="29"/>
      <c r="J44" s="29"/>
      <c r="K44" s="29"/>
    </row>
    <row r="45" spans="2:11">
      <c r="B45" s="15">
        <v>11</v>
      </c>
      <c r="C45" s="16" t="s">
        <v>33</v>
      </c>
      <c r="D45" s="23">
        <f>D43/D44</f>
        <v>0.45225357625315932</v>
      </c>
      <c r="E45" s="23">
        <f t="shared" ref="E45:F45" si="4">E43/E44</f>
        <v>0.45833595792334164</v>
      </c>
      <c r="F45" s="23">
        <f t="shared" si="4"/>
        <v>0.45327336244141242</v>
      </c>
      <c r="G45" s="29"/>
      <c r="H45" s="29"/>
      <c r="I45" s="29"/>
      <c r="J45" s="29"/>
      <c r="K45" s="29"/>
    </row>
    <row r="46" spans="2:11" ht="15" thickBot="1">
      <c r="B46" s="5"/>
      <c r="C46" s="6"/>
      <c r="D46" s="19"/>
      <c r="E46" s="19"/>
      <c r="F46" s="19"/>
      <c r="G46" s="20"/>
      <c r="H46" s="20"/>
      <c r="I46" s="20"/>
      <c r="J46" s="20"/>
      <c r="K46" s="20"/>
    </row>
    <row r="47" spans="2:11">
      <c r="B47" s="7"/>
      <c r="C47" s="8"/>
      <c r="D47" s="21"/>
      <c r="E47" s="21"/>
      <c r="F47" s="21"/>
      <c r="G47" s="18"/>
      <c r="H47" s="18"/>
      <c r="I47" s="18"/>
      <c r="J47" s="18"/>
      <c r="K47" s="18"/>
    </row>
    <row r="48" spans="2:11">
      <c r="B48" s="11"/>
      <c r="C48" s="12" t="s">
        <v>34</v>
      </c>
      <c r="D48" s="14">
        <v>30451580172.410004</v>
      </c>
      <c r="E48" s="14">
        <v>29090219709.189995</v>
      </c>
      <c r="F48" s="14">
        <v>29090219709.189995</v>
      </c>
      <c r="G48" s="29" t="s">
        <v>35</v>
      </c>
      <c r="H48" s="29"/>
      <c r="I48" s="29"/>
      <c r="J48" s="29"/>
      <c r="K48" s="29"/>
    </row>
    <row r="49" spans="2:11">
      <c r="B49" s="11"/>
      <c r="C49" s="12" t="s">
        <v>36</v>
      </c>
      <c r="D49" s="14">
        <v>30467418766.820004</v>
      </c>
      <c r="E49" s="14">
        <v>29145498527.570004</v>
      </c>
      <c r="F49" s="14">
        <v>30451580172.410004</v>
      </c>
      <c r="G49" s="29"/>
      <c r="H49" s="29"/>
      <c r="I49" s="29"/>
      <c r="J49" s="29"/>
      <c r="K49" s="29"/>
    </row>
    <row r="50" spans="2:11">
      <c r="B50" s="11"/>
      <c r="C50" s="12" t="s">
        <v>28</v>
      </c>
      <c r="D50" s="14">
        <f>D49-D48</f>
        <v>15838594.409999847</v>
      </c>
      <c r="E50" s="14">
        <f t="shared" ref="E50:F50" si="5">E49-E48</f>
        <v>55278818.380008698</v>
      </c>
      <c r="F50" s="14">
        <f t="shared" si="5"/>
        <v>1361360463.2200089</v>
      </c>
      <c r="G50" s="29"/>
      <c r="H50" s="29"/>
      <c r="I50" s="29"/>
      <c r="J50" s="29"/>
      <c r="K50" s="29"/>
    </row>
    <row r="51" spans="2:11">
      <c r="B51" s="15">
        <v>12</v>
      </c>
      <c r="C51" s="16" t="s">
        <v>37</v>
      </c>
      <c r="D51" s="23">
        <f>D50/D48</f>
        <v>5.2012389243268444E-4</v>
      </c>
      <c r="E51" s="23">
        <f t="shared" ref="E51:F51" si="6">E50/E48</f>
        <v>1.9002544130852807E-3</v>
      </c>
      <c r="F51" s="23">
        <f t="shared" si="6"/>
        <v>4.6797874915669224E-2</v>
      </c>
      <c r="G51" s="29"/>
      <c r="H51" s="29"/>
      <c r="I51" s="29"/>
      <c r="J51" s="29"/>
      <c r="K51" s="29"/>
    </row>
    <row r="52" spans="2:11" ht="15" thickBot="1">
      <c r="B52" s="5"/>
      <c r="C52" s="6"/>
      <c r="D52" s="19"/>
      <c r="E52" s="19"/>
      <c r="F52" s="19"/>
      <c r="G52" s="20"/>
      <c r="H52" s="20"/>
      <c r="I52" s="20"/>
      <c r="J52" s="20"/>
      <c r="K52" s="20"/>
    </row>
    <row r="53" spans="2:11">
      <c r="B53" s="7"/>
      <c r="C53" s="8"/>
      <c r="D53" s="21"/>
      <c r="E53" s="21"/>
      <c r="F53" s="21"/>
      <c r="G53" s="22"/>
      <c r="H53" s="22"/>
      <c r="I53" s="22"/>
      <c r="J53" s="22"/>
      <c r="K53" s="22"/>
    </row>
    <row r="54" spans="2:11">
      <c r="B54" s="11"/>
      <c r="C54" s="12" t="s">
        <v>38</v>
      </c>
      <c r="D54" s="25">
        <v>-3025738.879999999</v>
      </c>
      <c r="E54" s="14">
        <v>466155.90000000014</v>
      </c>
      <c r="F54" s="14">
        <v>5684115.8099999996</v>
      </c>
      <c r="G54" s="18"/>
      <c r="H54" s="18"/>
      <c r="I54" s="18"/>
      <c r="J54" s="18"/>
      <c r="K54" s="18"/>
    </row>
    <row r="55" spans="2:11">
      <c r="B55" s="11"/>
      <c r="C55" s="24" t="s">
        <v>39</v>
      </c>
      <c r="D55" s="14">
        <v>67528890102.784996</v>
      </c>
      <c r="E55" s="14">
        <v>63190617949.207489</v>
      </c>
      <c r="F55" s="14">
        <v>64887834005.380768</v>
      </c>
      <c r="G55" s="18"/>
      <c r="H55" s="18"/>
      <c r="I55" s="18"/>
      <c r="J55" s="18"/>
      <c r="K55" s="18"/>
    </row>
    <row r="56" spans="2:11">
      <c r="B56" s="15">
        <v>17</v>
      </c>
      <c r="C56" s="16" t="s">
        <v>40</v>
      </c>
      <c r="D56" s="26">
        <f>D54/D55</f>
        <v>-4.4806583899047566E-5</v>
      </c>
      <c r="E56" s="17">
        <f t="shared" ref="E56:F56" si="7">E54/E55</f>
        <v>7.3769796075533786E-6</v>
      </c>
      <c r="F56" s="17">
        <f t="shared" si="7"/>
        <v>8.7599099232201977E-5</v>
      </c>
      <c r="G56" s="18"/>
      <c r="H56" s="18"/>
      <c r="I56" s="18"/>
      <c r="J56" s="18"/>
      <c r="K56" s="18"/>
    </row>
    <row r="57" spans="2:11" ht="15" thickBot="1">
      <c r="B57" s="5"/>
      <c r="C57" s="6"/>
      <c r="D57" s="19"/>
      <c r="E57" s="19"/>
      <c r="F57" s="19"/>
      <c r="G57" s="20"/>
      <c r="H57" s="20"/>
      <c r="I57" s="20"/>
      <c r="J57" s="20"/>
      <c r="K57" s="20"/>
    </row>
    <row r="58" spans="2:11">
      <c r="B58" s="7"/>
      <c r="C58" s="8"/>
      <c r="D58" s="21"/>
      <c r="E58" s="21"/>
      <c r="F58" s="21"/>
      <c r="G58" s="22"/>
      <c r="H58" s="22"/>
      <c r="I58" s="22"/>
      <c r="J58" s="22"/>
      <c r="K58" s="22"/>
    </row>
    <row r="59" spans="2:11">
      <c r="B59" s="11"/>
      <c r="C59" s="12" t="s">
        <v>41</v>
      </c>
      <c r="D59" s="14">
        <v>41864808.859917797</v>
      </c>
      <c r="E59" s="14">
        <v>42763569.159917802</v>
      </c>
      <c r="F59" s="14">
        <v>47247882.549917795</v>
      </c>
      <c r="G59" s="18"/>
      <c r="H59" s="18"/>
      <c r="I59" s="18"/>
      <c r="J59" s="18"/>
      <c r="K59" s="18"/>
    </row>
    <row r="60" spans="2:11">
      <c r="B60" s="11"/>
      <c r="C60" s="24" t="s">
        <v>32</v>
      </c>
      <c r="D60" s="14">
        <v>67367999650.18998</v>
      </c>
      <c r="E60" s="14">
        <v>63589814466.279984</v>
      </c>
      <c r="F60" s="14">
        <v>67181490675.720009</v>
      </c>
      <c r="G60" s="18"/>
      <c r="H60" s="18"/>
      <c r="I60" s="18"/>
      <c r="J60" s="18"/>
      <c r="K60" s="18"/>
    </row>
    <row r="61" spans="2:11">
      <c r="B61" s="15">
        <v>18</v>
      </c>
      <c r="C61" s="16" t="s">
        <v>42</v>
      </c>
      <c r="D61" s="17">
        <f>D59/D60</f>
        <v>6.2143464370772268E-4</v>
      </c>
      <c r="E61" s="17">
        <f t="shared" ref="E61:F61" si="8">E59/E60</f>
        <v>6.7249086223697353E-4</v>
      </c>
      <c r="F61" s="17">
        <f t="shared" si="8"/>
        <v>7.0328720120218472E-4</v>
      </c>
      <c r="G61" s="18"/>
      <c r="H61" s="18"/>
      <c r="I61" s="18"/>
      <c r="J61" s="18"/>
      <c r="K61" s="18"/>
    </row>
    <row r="62" spans="2:11" ht="15" thickBot="1">
      <c r="B62" s="5"/>
      <c r="C62" s="6"/>
      <c r="D62" s="27"/>
      <c r="E62" s="19"/>
      <c r="F62" s="19"/>
      <c r="G62" s="20"/>
      <c r="H62" s="20"/>
      <c r="I62" s="20"/>
      <c r="J62" s="20"/>
      <c r="K62" s="20"/>
    </row>
    <row r="63" spans="2:11">
      <c r="B63" s="7"/>
      <c r="C63" s="8"/>
      <c r="D63" s="21"/>
      <c r="E63" s="21"/>
      <c r="F63" s="21"/>
      <c r="G63" s="18"/>
      <c r="H63" s="18"/>
      <c r="I63" s="18"/>
      <c r="J63" s="18"/>
      <c r="K63" s="18"/>
    </row>
    <row r="64" spans="2:11">
      <c r="B64" s="11"/>
      <c r="C64" s="12" t="s">
        <v>43</v>
      </c>
      <c r="D64" s="14">
        <v>11670000</v>
      </c>
      <c r="E64" s="14">
        <v>13724000</v>
      </c>
      <c r="F64" s="14">
        <v>11418000</v>
      </c>
      <c r="G64" s="29" t="s">
        <v>44</v>
      </c>
      <c r="H64" s="29"/>
      <c r="I64" s="29"/>
      <c r="J64" s="29"/>
      <c r="K64" s="29"/>
    </row>
    <row r="65" spans="2:11">
      <c r="B65" s="11"/>
      <c r="C65" s="24" t="s">
        <v>32</v>
      </c>
      <c r="D65" s="14">
        <v>67367999650.18998</v>
      </c>
      <c r="E65" s="14">
        <v>63589814466.279984</v>
      </c>
      <c r="F65" s="14">
        <v>67181490675.720009</v>
      </c>
      <c r="G65" s="29"/>
      <c r="H65" s="29"/>
      <c r="I65" s="29"/>
      <c r="J65" s="29"/>
      <c r="K65" s="29"/>
    </row>
    <row r="66" spans="2:11">
      <c r="B66" s="15">
        <v>19</v>
      </c>
      <c r="C66" s="16" t="s">
        <v>45</v>
      </c>
      <c r="D66" s="17">
        <f>D64/D65</f>
        <v>1.732276460722712E-4</v>
      </c>
      <c r="E66" s="17">
        <f t="shared" ref="E66:F66" si="9">E64/E65</f>
        <v>2.1582072719016155E-4</v>
      </c>
      <c r="F66" s="17">
        <f t="shared" si="9"/>
        <v>1.6995752677048841E-4</v>
      </c>
      <c r="G66" s="29"/>
      <c r="H66" s="29"/>
      <c r="I66" s="29"/>
      <c r="J66" s="29"/>
      <c r="K66" s="29"/>
    </row>
    <row r="67" spans="2:11" ht="15" thickBot="1">
      <c r="B67" s="5"/>
      <c r="C67" s="6"/>
      <c r="D67" s="19"/>
      <c r="E67" s="19"/>
      <c r="F67" s="19"/>
      <c r="G67" s="20"/>
      <c r="H67" s="20"/>
      <c r="I67" s="20"/>
      <c r="J67" s="20"/>
      <c r="K67" s="20"/>
    </row>
    <row r="68" spans="2:11">
      <c r="B68" s="7"/>
      <c r="C68" s="8"/>
      <c r="D68" s="21"/>
      <c r="E68" s="21"/>
      <c r="F68" s="21"/>
      <c r="G68" s="18"/>
      <c r="H68" s="18"/>
      <c r="I68" s="18"/>
      <c r="J68" s="18"/>
      <c r="K68" s="18"/>
    </row>
    <row r="69" spans="2:11">
      <c r="C69" s="18" t="s">
        <v>46</v>
      </c>
      <c r="D69" s="18">
        <v>365</v>
      </c>
      <c r="E69" s="18">
        <v>365</v>
      </c>
      <c r="F69" s="18">
        <v>365</v>
      </c>
      <c r="G69" s="18"/>
      <c r="H69" s="18"/>
      <c r="I69" s="18"/>
      <c r="J69" s="18"/>
      <c r="K69" s="18"/>
    </row>
    <row r="70" spans="2:11">
      <c r="C70" s="18" t="s">
        <v>47</v>
      </c>
      <c r="D70" s="18">
        <v>90</v>
      </c>
      <c r="E70" s="18">
        <v>90</v>
      </c>
      <c r="F70" s="18">
        <v>365</v>
      </c>
      <c r="G70" s="18"/>
      <c r="H70" s="18"/>
      <c r="I70" s="18"/>
      <c r="J70" s="18"/>
      <c r="K70" s="18"/>
    </row>
    <row r="71" spans="2:11" ht="15" thickBot="1">
      <c r="B71" s="5"/>
      <c r="C71" s="6"/>
      <c r="D71" s="19"/>
      <c r="E71" s="19"/>
      <c r="F71" s="19"/>
      <c r="G71" s="20"/>
      <c r="H71" s="20"/>
      <c r="I71" s="20"/>
      <c r="J71" s="20"/>
      <c r="K71" s="20"/>
    </row>
    <row r="74" spans="2:11">
      <c r="D74" s="28"/>
    </row>
  </sheetData>
  <mergeCells count="9">
    <mergeCell ref="G43:K45"/>
    <mergeCell ref="G48:K51"/>
    <mergeCell ref="G64:K66"/>
    <mergeCell ref="G4:K4"/>
    <mergeCell ref="G6:K10"/>
    <mergeCell ref="G13:K19"/>
    <mergeCell ref="G22:K28"/>
    <mergeCell ref="G31:K34"/>
    <mergeCell ref="G37:K40"/>
  </mergeCells>
  <pageMargins left="0.7" right="0.7" top="0.75" bottom="0.75" header="0.3" footer="0.3"/>
  <headerFooter>
    <oddFooter>&amp;C_x000D_&amp;1#&amp;"Aptos"&amp;11&amp;Kad921e BESKYTTET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5f4790-808e-43c3-aa37-d9960c9a975e">
      <Terms xmlns="http://schemas.microsoft.com/office/infopath/2007/PartnerControls"/>
    </lcf76f155ced4ddcb4097134ff3c332f>
    <TaxCatchAll xmlns="90bc0e0d-1133-46ce-a4a3-8317266b91bf" xsi:nil="true"/>
    <Filnavn xmlns="6a5f4790-808e-43c3-aa37-d9960c9a97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69B43B597BA341BC27A63DBBF7B5F4" ma:contentTypeVersion="18" ma:contentTypeDescription="Opprett et nytt dokument." ma:contentTypeScope="" ma:versionID="98db5d5beedd78d8407bddd589dc90ba">
  <xsd:schema xmlns:xsd="http://www.w3.org/2001/XMLSchema" xmlns:xs="http://www.w3.org/2001/XMLSchema" xmlns:p="http://schemas.microsoft.com/office/2006/metadata/properties" xmlns:ns2="6a5f4790-808e-43c3-aa37-d9960c9a975e" xmlns:ns3="06f6d0cc-b3c0-491d-86db-f5d8f7ddbd1d" xmlns:ns4="90bc0e0d-1133-46ce-a4a3-8317266b91bf" targetNamespace="http://schemas.microsoft.com/office/2006/metadata/properties" ma:root="true" ma:fieldsID="6ebe71ef1aa956805507b7d9f48dd465" ns2:_="" ns3:_="" ns4:_="">
    <xsd:import namespace="6a5f4790-808e-43c3-aa37-d9960c9a975e"/>
    <xsd:import namespace="06f6d0cc-b3c0-491d-86db-f5d8f7ddbd1d"/>
    <xsd:import namespace="90bc0e0d-1133-46ce-a4a3-8317266b9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BillingMetadata" minOccurs="0"/>
                <xsd:element ref="ns2:Filnav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4790-808e-43c3-aa37-d9960c9a9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70e1d460-43d4-4c34-8f42-fbf0878efc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Filnavn" ma:index="23" nillable="true" ma:displayName="Filnavn" ma:format="Dropdown" ma:internalName="Filnavn">
      <xsd:simpleType>
        <xsd:restriction base="dms:Text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6d0cc-b3c0-491d-86db-f5d8f7ddbd1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c0e0d-1133-46ce-a4a3-8317266b91b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864250c-ee30-47b3-bdef-3c7668c97a70}" ma:internalName="TaxCatchAll" ma:showField="CatchAllData" ma:web="06f6d0cc-b3c0-491d-86db-f5d8f7ddbd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D9709-72D5-4255-AA36-FDADFB8180C9}"/>
</file>

<file path=customXml/itemProps2.xml><?xml version="1.0" encoding="utf-8"?>
<ds:datastoreItem xmlns:ds="http://schemas.openxmlformats.org/officeDocument/2006/customXml" ds:itemID="{2D6405CC-E60E-4693-95E6-93C85B326D65}"/>
</file>

<file path=customXml/itemProps3.xml><?xml version="1.0" encoding="utf-8"?>
<ds:datastoreItem xmlns:ds="http://schemas.openxmlformats.org/officeDocument/2006/customXml" ds:itemID="{F80BEE52-A100-41F8-B823-0BF570A54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Nora Marie Dolmseth</dc:creator>
  <cp:keywords/>
  <dc:description/>
  <cp:lastModifiedBy>Nora Marie Dolmseth</cp:lastModifiedBy>
  <cp:revision/>
  <dcterms:created xsi:type="dcterms:W3CDTF">2026-04-15T07:41:02Z</dcterms:created>
  <dcterms:modified xsi:type="dcterms:W3CDTF">2026-07-10T08:45:22Z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769e25-4e49-494a-a594-b4a38ae5b775_Enabled">
    <vt:lpwstr>true</vt:lpwstr>
  </property>
  <property fmtid="{D5CDD505-2E9C-101B-9397-08002B2CF9AE}" pid="3" name="MSIP_Label_a7769e25-4e49-494a-a594-b4a38ae5b775_SetDate">
    <vt:lpwstr>2026-04-15T07:48:06Z</vt:lpwstr>
  </property>
  <property fmtid="{D5CDD505-2E9C-101B-9397-08002B2CF9AE}" pid="4" name="MSIP_Label_a7769e25-4e49-494a-a594-b4a38ae5b775_Method">
    <vt:lpwstr>Privileged</vt:lpwstr>
  </property>
  <property fmtid="{D5CDD505-2E9C-101B-9397-08002B2CF9AE}" pid="5" name="MSIP_Label_a7769e25-4e49-494a-a594-b4a38ae5b775_Name">
    <vt:lpwstr>OBOS Beskyttet</vt:lpwstr>
  </property>
  <property fmtid="{D5CDD505-2E9C-101B-9397-08002B2CF9AE}" pid="6" name="MSIP_Label_a7769e25-4e49-494a-a594-b4a38ae5b775_SiteId">
    <vt:lpwstr>b4377ef1-c046-4443-9d44-349c6e4902fa</vt:lpwstr>
  </property>
  <property fmtid="{D5CDD505-2E9C-101B-9397-08002B2CF9AE}" pid="7" name="MSIP_Label_a7769e25-4e49-494a-a594-b4a38ae5b775_ActionId">
    <vt:lpwstr>f8a523c7-3889-4335-84af-fd83371a878b</vt:lpwstr>
  </property>
  <property fmtid="{D5CDD505-2E9C-101B-9397-08002B2CF9AE}" pid="8" name="MSIP_Label_a7769e25-4e49-494a-a594-b4a38ae5b775_ContentBits">
    <vt:lpwstr>2</vt:lpwstr>
  </property>
  <property fmtid="{D5CDD505-2E9C-101B-9397-08002B2CF9AE}" pid="9" name="MSIP_Label_a7769e25-4e49-494a-a594-b4a38ae5b775_Tag">
    <vt:lpwstr>10, 0, 1, 1</vt:lpwstr>
  </property>
  <property fmtid="{D5CDD505-2E9C-101B-9397-08002B2CF9AE}" pid="10" name="ContentTypeId">
    <vt:lpwstr>0x0101005369B43B597BA341BC27A63DBBF7B5F4</vt:lpwstr>
  </property>
  <property fmtid="{D5CDD505-2E9C-101B-9397-08002B2CF9AE}" pid="11" name="MediaServiceImageTags">
    <vt:lpwstr/>
  </property>
</Properties>
</file>