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obosonline.sharepoint.com/sites/OBOSbankenkfin-AVD-9303/Delte dokumenter/General/07 Business Controlling/11 APM til IR-sider/"/>
    </mc:Choice>
  </mc:AlternateContent>
  <xr:revisionPtr revIDLastSave="0" documentId="8_{36BFE051-C9B6-43A9-A648-8F9B35DFCAE0}" xr6:coauthVersionLast="47" xr6:coauthVersionMax="47" xr10:uidLastSave="{00000000-0000-0000-0000-000000000000}"/>
  <bookViews>
    <workbookView xWindow="14550" yWindow="-16200" windowWidth="28800" windowHeight="15600" xr2:uid="{6DF774E7-8031-4A79-B838-D947C9CF572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F14" i="1"/>
  <c r="E49" i="1"/>
  <c r="C9" i="1"/>
  <c r="F76" i="1"/>
  <c r="F77" i="1" s="1"/>
  <c r="E76" i="1"/>
  <c r="E77" i="1" s="1"/>
  <c r="D76" i="1"/>
  <c r="D77" i="1" s="1"/>
  <c r="C76" i="1"/>
  <c r="C77" i="1" s="1"/>
  <c r="D71" i="1"/>
  <c r="C71" i="1"/>
  <c r="F71" i="1"/>
  <c r="E71" i="1"/>
  <c r="F65" i="1"/>
  <c r="F66" i="1" s="1"/>
  <c r="C65" i="1"/>
  <c r="C66" i="1" s="1"/>
  <c r="F59" i="1"/>
  <c r="F60" i="1" s="1"/>
  <c r="E59" i="1"/>
  <c r="E60" i="1" s="1"/>
  <c r="D59" i="1"/>
  <c r="D60" i="1" s="1"/>
  <c r="C59" i="1"/>
  <c r="C60" i="1" s="1"/>
  <c r="D54" i="1"/>
  <c r="F54" i="1"/>
  <c r="E54" i="1"/>
  <c r="C54" i="1"/>
  <c r="F43" i="1"/>
  <c r="E43" i="1"/>
  <c r="D43" i="1"/>
  <c r="C43" i="1"/>
  <c r="F33" i="1"/>
  <c r="E33" i="1"/>
  <c r="D33" i="1"/>
  <c r="C33" i="1"/>
  <c r="F23" i="1" l="1"/>
  <c r="F9" i="1"/>
  <c r="C49" i="1"/>
  <c r="C23" i="1"/>
  <c r="D14" i="1"/>
  <c r="C14" i="1"/>
  <c r="D23" i="1"/>
  <c r="E23" i="1"/>
  <c r="D9" i="1"/>
  <c r="F49" i="1"/>
  <c r="E14" i="1"/>
  <c r="E9" i="1"/>
  <c r="D65" i="1"/>
  <c r="D66" i="1" s="1"/>
  <c r="E65" i="1"/>
  <c r="E66" i="1" s="1"/>
</calcChain>
</file>

<file path=xl/sharedStrings.xml><?xml version="1.0" encoding="utf-8"?>
<sst xmlns="http://schemas.openxmlformats.org/spreadsheetml/2006/main" count="73" uniqueCount="54">
  <si>
    <t>Nøkkeltall og alternative resultatmål (APM)</t>
  </si>
  <si>
    <t>#</t>
  </si>
  <si>
    <t>mNOK</t>
  </si>
  <si>
    <t>4. kvartal 2024</t>
  </si>
  <si>
    <t>4. kvartal 2023</t>
  </si>
  <si>
    <t>2023</t>
  </si>
  <si>
    <t>Definisjon</t>
  </si>
  <si>
    <t>Netto renteinntekter</t>
  </si>
  <si>
    <t>Netto renteinntekter inkl. netto renteinntekter på derivater og fondsobligasjoner i prosent av gjennomsnittlig forvaltningskapital</t>
  </si>
  <si>
    <t>Rentekostnad fondsobligasjoner</t>
  </si>
  <si>
    <t>Netto renteinntekter derivater rapportert som verdiendringer</t>
  </si>
  <si>
    <t>Gjennomsnittlig forvaltningskapital</t>
  </si>
  <si>
    <t>Porteføljeprovisjon fra Eika Boligkreditt</t>
  </si>
  <si>
    <t>Provisjonsinntekter fra Eika Boligkreditt i % av gjennomsnittlig utlånsportefølje i EBK</t>
  </si>
  <si>
    <t>Gjennomsnittlig utlån til Eika Boligkreditt</t>
  </si>
  <si>
    <t>Provisjonsinntekt i % av gjennomsnittlig portefølje i Eika Boligkreditt</t>
  </si>
  <si>
    <t>Netto renteinntekter og provisjonsinntekter fra EBK inkl. netto renteinntekter på derivater og fondsobligasjoner, i prosent av gjennomsnittlig forretningskapital</t>
  </si>
  <si>
    <t>Rentenetto i % av gjennomsnittlig forretningskapital</t>
  </si>
  <si>
    <t>Sum driftskostnader</t>
  </si>
  <si>
    <t>Sum driftskostnader før tap på utlån i prosent av netto inntekter</t>
  </si>
  <si>
    <t>Netto verdiendr. og gevinst/(tap) på fin. instrumenter</t>
  </si>
  <si>
    <t>Netto provisjonsinntekter eks. provisjon fra Eika Boligkreditt</t>
  </si>
  <si>
    <t>Andre driftsinntekter</t>
  </si>
  <si>
    <t>Kostnadsprosent</t>
  </si>
  <si>
    <t>Kostnadsprosent eks. 'Netto verdiendring og gevinst/(tap) på fin. Instrumenter', men inkl. 'netto renteinntekter på derivater'</t>
  </si>
  <si>
    <t>Kostnadsprosent justert for verdiendringer på finansielle instrument</t>
  </si>
  <si>
    <t>Andel tilordnet kontrollerende eierinteresse</t>
  </si>
  <si>
    <t xml:space="preserve">Egenkapitalavkastning etter skatt justert for renter på fondsobligasjoner </t>
  </si>
  <si>
    <t>Netto verdiendring fra egen kredittrisiko</t>
  </si>
  <si>
    <t>Gjennomsnittlig egenkapital eks. kredittspread og fondsobligasjon</t>
  </si>
  <si>
    <t>Egenkapitalavkastning etter skatt</t>
  </si>
  <si>
    <t>Misligholdte engasjementer</t>
  </si>
  <si>
    <t>Brutto misligholdte engasjement 90 dager eller mer i prosent av brutto utlån til kunder på egen balanse</t>
  </si>
  <si>
    <t>Brutto utlån til kunder på egen balanse</t>
  </si>
  <si>
    <t>Misligholdte engasjement i % av brutto utlån</t>
  </si>
  <si>
    <t>IB utlån på egen balanse</t>
  </si>
  <si>
    <t>Endring i netto utlån på egen balanse ved periodeslutt i prosent av netto utlån 12 mnd. før (3 mnd. før på kvartal)</t>
  </si>
  <si>
    <t>UB på egen balanse</t>
  </si>
  <si>
    <t>Endring</t>
  </si>
  <si>
    <t>Utlånsvekst på egen balanse %</t>
  </si>
  <si>
    <t>IB utlån inklusive Eika Boligkreditt</t>
  </si>
  <si>
    <t>Endring i netto utlån inkl. utlån formidlet gjennom EBK ved periodeslutt i prosent av netto utlån inkl. EBK 12 mnd. før (3 mnd. før på kvartal)</t>
  </si>
  <si>
    <t>UB utlån inklusive Eika Boligkreditt</t>
  </si>
  <si>
    <t>Utlånsvekst inklusive Eika Boligkreditt %</t>
  </si>
  <si>
    <t>Innskudd fra kunder</t>
  </si>
  <si>
    <t>Innskudd fra kunder i % av brutto utlån på egen balanse</t>
  </si>
  <si>
    <t>Innskuddsdekning %</t>
  </si>
  <si>
    <t>IB innskudd fra kunder</t>
  </si>
  <si>
    <t>Endring i innskudd fra kunder ved periodeslutt i prosent av innskudd 12 mnd. før (3 mnd. før på kvartal)</t>
  </si>
  <si>
    <t>UB innskudd fra kunder</t>
  </si>
  <si>
    <t>Innskuddsvekst %</t>
  </si>
  <si>
    <t>Antall dager i året</t>
  </si>
  <si>
    <t>Antall dager YTD</t>
  </si>
  <si>
    <t>Rentenetto i % av gjennomsnittlig forvaltningskapital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</si>
</sst>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,,"/>
    <numFmt numFmtId="167" formatCode="0.0\ %"/>
  </numFmts>
  <fonts count="11" x14ac:knownFonts="1">
    <font>
      <sz val="11"/>
      <color theme="1"/>
      <name val="OBOS Text"/>
      <family val="2"/>
      <scheme val="minor"/>
    </font>
    <font>
      <sz val="11"/>
      <color theme="1"/>
      <name val="OBOS Text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1"/>
      <color rgb="FF1F497D"/>
      <name val="Arial"/>
      <family val="2"/>
    </font>
    <font>
      <b/>
      <sz val="11"/>
      <color theme="1"/>
      <name val="Arial"/>
      <family val="2"/>
    </font>
    <font>
      <sz val="11"/>
      <color theme="3"/>
      <name val="OBOS Text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 style="dashed">
        <color theme="2"/>
      </top>
      <bottom style="dashed">
        <color theme="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</cellStyleXfs>
  <cellXfs count="32">
    <xf numFmtId="0" fontId="0" fillId="0" borderId="0" xfId="0"/>
    <xf numFmtId="165" fontId="3" fillId="0" borderId="2" xfId="5" applyNumberFormat="1" applyFont="1" applyFill="1" applyBorder="1" applyAlignment="1">
      <alignment wrapText="1"/>
    </xf>
    <xf numFmtId="165" fontId="3" fillId="0" borderId="2" xfId="5" applyNumberFormat="1" applyFont="1" applyFill="1" applyBorder="1" applyAlignment="1">
      <alignment horizontal="right" wrapText="1"/>
    </xf>
    <xf numFmtId="10" fontId="4" fillId="0" borderId="2" xfId="1" applyNumberFormat="1" applyFont="1" applyFill="1" applyBorder="1" applyAlignment="1">
      <alignment horizontal="right" wrapText="1"/>
    </xf>
    <xf numFmtId="10" fontId="9" fillId="0" borderId="0" xfId="1" applyNumberFormat="1" applyFont="1" applyFill="1"/>
    <xf numFmtId="167" fontId="4" fillId="0" borderId="2" xfId="1" applyNumberFormat="1" applyFont="1" applyFill="1" applyBorder="1" applyAlignment="1">
      <alignment horizontal="right" wrapText="1"/>
    </xf>
    <xf numFmtId="0" fontId="0" fillId="0" borderId="0" xfId="0" applyFill="1"/>
    <xf numFmtId="14" fontId="5" fillId="0" borderId="0" xfId="0" applyNumberFormat="1" applyFont="1" applyFill="1"/>
    <xf numFmtId="49" fontId="3" fillId="0" borderId="0" xfId="3" applyNumberFormat="1" applyFont="1" applyFill="1"/>
    <xf numFmtId="14" fontId="0" fillId="0" borderId="0" xfId="0" applyNumberFormat="1" applyFill="1"/>
    <xf numFmtId="0" fontId="3" fillId="0" borderId="0" xfId="3" applyFont="1" applyFill="1" applyAlignment="1">
      <alignment horizontal="left"/>
    </xf>
    <xf numFmtId="0" fontId="4" fillId="0" borderId="0" xfId="3" applyFont="1" applyFill="1" applyAlignment="1">
      <alignment horizontal="left" vertical="top"/>
    </xf>
    <xf numFmtId="14" fontId="3" fillId="0" borderId="0" xfId="3" applyNumberFormat="1" applyFont="1" applyFill="1" applyAlignment="1">
      <alignment horizontal="left"/>
    </xf>
    <xf numFmtId="49" fontId="7" fillId="0" borderId="1" xfId="4" applyNumberFormat="1" applyFont="1" applyFill="1" applyBorder="1" applyAlignment="1">
      <alignment horizontal="right"/>
    </xf>
    <xf numFmtId="49" fontId="7" fillId="0" borderId="1" xfId="4" applyNumberFormat="1" applyFont="1" applyFill="1" applyBorder="1" applyAlignment="1">
      <alignment horizontal="left"/>
    </xf>
    <xf numFmtId="49" fontId="7" fillId="0" borderId="0" xfId="4" applyNumberFormat="1" applyFont="1" applyFill="1" applyAlignment="1">
      <alignment horizontal="right"/>
    </xf>
    <xf numFmtId="49" fontId="7" fillId="0" borderId="0" xfId="4" applyNumberFormat="1" applyFont="1" applyFill="1" applyAlignment="1">
      <alignment horizontal="left"/>
    </xf>
    <xf numFmtId="0" fontId="7" fillId="0" borderId="0" xfId="4" applyFont="1" applyFill="1" applyAlignment="1">
      <alignment vertical="top" wrapText="1"/>
    </xf>
    <xf numFmtId="0" fontId="8" fillId="0" borderId="0" xfId="4" applyFont="1" applyFill="1" applyAlignment="1">
      <alignment wrapText="1"/>
    </xf>
    <xf numFmtId="0" fontId="3" fillId="0" borderId="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wrapText="1"/>
    </xf>
    <xf numFmtId="0" fontId="5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5" fillId="0" borderId="0" xfId="0" applyFont="1" applyFill="1"/>
    <xf numFmtId="0" fontId="7" fillId="0" borderId="1" xfId="4" applyFont="1" applyFill="1" applyBorder="1" applyAlignment="1">
      <alignment horizontal="right" vertical="top" wrapText="1"/>
    </xf>
    <xf numFmtId="0" fontId="7" fillId="0" borderId="1" xfId="4" applyFont="1" applyFill="1" applyBorder="1" applyAlignment="1">
      <alignment horizontal="right" wrapText="1"/>
    </xf>
    <xf numFmtId="0" fontId="7" fillId="0" borderId="0" xfId="4" applyFont="1" applyFill="1" applyAlignment="1">
      <alignment horizontal="right" vertical="top" wrapText="1"/>
    </xf>
    <xf numFmtId="0" fontId="7" fillId="0" borderId="0" xfId="4" applyFont="1" applyFill="1" applyAlignment="1">
      <alignment horizontal="right" wrapText="1"/>
    </xf>
    <xf numFmtId="3" fontId="3" fillId="0" borderId="2" xfId="0" applyNumberFormat="1" applyFont="1" applyFill="1" applyBorder="1" applyAlignment="1">
      <alignment wrapText="1"/>
    </xf>
    <xf numFmtId="0" fontId="7" fillId="0" borderId="1" xfId="4" applyFont="1" applyFill="1" applyBorder="1" applyAlignment="1">
      <alignment horizontal="center" wrapText="1"/>
    </xf>
    <xf numFmtId="0" fontId="10" fillId="0" borderId="0" xfId="0" applyFont="1" applyFill="1"/>
  </cellXfs>
  <cellStyles count="6">
    <cellStyle name="Komma 3" xfId="5" xr:uid="{17ED3ACA-0166-4737-A23C-443B62455613}"/>
    <cellStyle name="Normal" xfId="0" builtinId="0"/>
    <cellStyle name="Normal 2 3 2 2 2 2" xfId="2" xr:uid="{AAD9B591-4C95-45A5-93FF-BC88516929CA}"/>
    <cellStyle name="Normal 2 3 3 2" xfId="4" xr:uid="{E0BB27F9-33A5-46C5-95DB-DA52B74E3469}"/>
    <cellStyle name="Normal_Gruppen 1999 finanskonsern" xfId="3" xr:uid="{ED0B26FC-28B5-4727-A710-94A0DC1C6022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BOS-mal">
  <a:themeElements>
    <a:clrScheme name="Office">
      <a:dk1>
        <a:srgbClr val="0C0C0C"/>
      </a:dk1>
      <a:lt1>
        <a:sysClr val="window" lastClr="FFFFFF"/>
      </a:lt1>
      <a:dk2>
        <a:srgbClr val="002169"/>
      </a:dk2>
      <a:lt2>
        <a:srgbClr val="CDECE2"/>
      </a:lt2>
      <a:accent1>
        <a:srgbClr val="0047BA"/>
      </a:accent1>
      <a:accent2>
        <a:srgbClr val="BEDFEC"/>
      </a:accent2>
      <a:accent3>
        <a:srgbClr val="002169"/>
      </a:accent3>
      <a:accent4>
        <a:srgbClr val="008761"/>
      </a:accent4>
      <a:accent5>
        <a:srgbClr val="00524C"/>
      </a:accent5>
      <a:accent6>
        <a:srgbClr val="C4C4C4"/>
      </a:accent6>
      <a:hlink>
        <a:srgbClr val="0563C1"/>
      </a:hlink>
      <a:folHlink>
        <a:srgbClr val="954F72"/>
      </a:folHlink>
    </a:clrScheme>
    <a:fontScheme name="OBOS font">
      <a:majorFont>
        <a:latin typeface="OBOS Display Medium"/>
        <a:ea typeface=""/>
        <a:cs typeface=""/>
      </a:majorFont>
      <a:minorFont>
        <a:latin typeface="OBOS Tex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BOS-mal" id="{74DD22EC-E98F-4FD5-ADCC-A17EB1FCB4DC}" vid="{1F7A9A9C-A4F0-4901-BD9F-BBF6903E3D9D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402A-FD7A-4D79-9037-D3028B39CE12}">
  <dimension ref="A1:L86"/>
  <sheetViews>
    <sheetView showGridLines="0" tabSelected="1" workbookViewId="0"/>
  </sheetViews>
  <sheetFormatPr baseColWidth="10" defaultRowHeight="14.5" x14ac:dyDescent="0.35"/>
  <cols>
    <col min="1" max="1" width="3.61328125" style="6" customWidth="1"/>
    <col min="2" max="2" width="78.07421875" style="6" customWidth="1"/>
    <col min="3" max="6" width="12.61328125" style="6" customWidth="1"/>
    <col min="7" max="13" width="10.84375" style="6" customWidth="1"/>
    <col min="14" max="16384" width="11.07421875" style="6"/>
  </cols>
  <sheetData>
    <row r="1" spans="1:12" x14ac:dyDescent="0.35">
      <c r="C1" s="7"/>
      <c r="D1" s="7"/>
      <c r="E1" s="7"/>
      <c r="F1" s="7"/>
      <c r="G1" s="8"/>
      <c r="L1" s="9"/>
    </row>
    <row r="2" spans="1:12" x14ac:dyDescent="0.35">
      <c r="A2" s="10"/>
      <c r="B2" s="11" t="s">
        <v>0</v>
      </c>
      <c r="C2" s="12"/>
      <c r="D2" s="8"/>
      <c r="E2" s="8"/>
      <c r="F2" s="8"/>
      <c r="G2" s="8"/>
    </row>
    <row r="3" spans="1:12" s="31" customFormat="1" ht="15" thickBot="1" x14ac:dyDescent="0.4">
      <c r="A3" s="13" t="s">
        <v>1</v>
      </c>
      <c r="B3" s="14" t="s">
        <v>2</v>
      </c>
      <c r="C3" s="25" t="s">
        <v>3</v>
      </c>
      <c r="D3" s="25" t="s">
        <v>4</v>
      </c>
      <c r="E3" s="26">
        <v>2024</v>
      </c>
      <c r="F3" s="26" t="s">
        <v>5</v>
      </c>
      <c r="G3" s="30" t="s">
        <v>6</v>
      </c>
      <c r="H3" s="30"/>
      <c r="I3" s="30"/>
      <c r="J3" s="30"/>
      <c r="K3" s="30"/>
    </row>
    <row r="4" spans="1:12" x14ac:dyDescent="0.35">
      <c r="A4" s="15"/>
      <c r="B4" s="16"/>
      <c r="C4" s="17"/>
      <c r="D4" s="17"/>
      <c r="E4" s="17"/>
      <c r="F4" s="17"/>
      <c r="G4" s="18"/>
      <c r="H4" s="18"/>
      <c r="I4" s="18"/>
      <c r="J4" s="18"/>
      <c r="K4" s="18"/>
    </row>
    <row r="5" spans="1:12" x14ac:dyDescent="0.35">
      <c r="A5" s="19"/>
      <c r="B5" s="20" t="s">
        <v>7</v>
      </c>
      <c r="C5" s="1">
        <v>258337777.10999966</v>
      </c>
      <c r="D5" s="1">
        <v>238523743.15000021</v>
      </c>
      <c r="E5" s="1">
        <v>994681023.6700002</v>
      </c>
      <c r="F5" s="1">
        <v>811398305.4799999</v>
      </c>
      <c r="G5" s="21" t="s">
        <v>8</v>
      </c>
      <c r="H5" s="21"/>
      <c r="I5" s="21"/>
      <c r="J5" s="21"/>
      <c r="K5" s="21"/>
    </row>
    <row r="6" spans="1:12" x14ac:dyDescent="0.35">
      <c r="A6" s="19"/>
      <c r="B6" s="20" t="s">
        <v>9</v>
      </c>
      <c r="C6" s="2">
        <v>-5903277.7699999958</v>
      </c>
      <c r="D6" s="2">
        <v>-6075833.3200000022</v>
      </c>
      <c r="E6" s="2">
        <v>-24112305.529999994</v>
      </c>
      <c r="F6" s="2">
        <v>-21729499.960000001</v>
      </c>
      <c r="G6" s="21"/>
      <c r="H6" s="21"/>
      <c r="I6" s="21"/>
      <c r="J6" s="21"/>
      <c r="K6" s="21"/>
    </row>
    <row r="7" spans="1:12" x14ac:dyDescent="0.35">
      <c r="A7" s="19"/>
      <c r="B7" s="20" t="s">
        <v>10</v>
      </c>
      <c r="C7" s="2">
        <v>-6514439.6900000032</v>
      </c>
      <c r="D7" s="2">
        <v>-10681052.159999996</v>
      </c>
      <c r="E7" s="2">
        <v>-33816720.119999997</v>
      </c>
      <c r="F7" s="2">
        <v>-28119874.470000003</v>
      </c>
      <c r="G7" s="21"/>
      <c r="H7" s="21"/>
      <c r="I7" s="21"/>
      <c r="J7" s="21"/>
      <c r="K7" s="21"/>
    </row>
    <row r="8" spans="1:12" x14ac:dyDescent="0.35">
      <c r="A8" s="19"/>
      <c r="B8" s="20" t="s">
        <v>11</v>
      </c>
      <c r="C8" s="2">
        <v>72499785096.342499</v>
      </c>
      <c r="D8" s="2">
        <v>64642064882.880936</v>
      </c>
      <c r="E8" s="2">
        <v>70019377402.923355</v>
      </c>
      <c r="F8" s="2">
        <v>61011790749.21875</v>
      </c>
      <c r="G8" s="21"/>
      <c r="H8" s="21"/>
      <c r="I8" s="21"/>
      <c r="J8" s="21"/>
      <c r="K8" s="21"/>
    </row>
    <row r="9" spans="1:12" x14ac:dyDescent="0.35">
      <c r="A9" s="22">
        <v>1</v>
      </c>
      <c r="B9" s="23" t="s">
        <v>53</v>
      </c>
      <c r="C9" s="3">
        <f>((C5+C6+C7)/C81*C80)/C$8</f>
        <v>1.3494304142373154E-2</v>
      </c>
      <c r="D9" s="3">
        <f>((D5+D6+D7)/D81*D80)/D$8</f>
        <v>1.3610887961369975E-2</v>
      </c>
      <c r="E9" s="3">
        <f>((E5+E6+E7)/E81*E80)/E$8</f>
        <v>1.3378467972222932E-2</v>
      </c>
      <c r="F9" s="3">
        <f>((F5+F6+F7)/F81*F80)/F$8</f>
        <v>1.2481996048603956E-2</v>
      </c>
      <c r="G9" s="21"/>
      <c r="H9" s="21"/>
      <c r="I9" s="21"/>
      <c r="J9" s="21"/>
      <c r="K9" s="21"/>
    </row>
    <row r="10" spans="1:12" ht="15" thickBot="1" x14ac:dyDescent="0.4">
      <c r="A10" s="13"/>
      <c r="B10" s="14"/>
      <c r="C10" s="25"/>
      <c r="D10" s="25"/>
      <c r="E10" s="25"/>
      <c r="F10" s="25"/>
      <c r="G10" s="26"/>
      <c r="H10" s="26"/>
      <c r="I10" s="26"/>
      <c r="J10" s="26"/>
      <c r="K10" s="26"/>
    </row>
    <row r="11" spans="1:12" x14ac:dyDescent="0.35">
      <c r="A11" s="15"/>
      <c r="B11" s="16"/>
      <c r="C11" s="27"/>
      <c r="D11" s="27"/>
      <c r="E11" s="27"/>
      <c r="F11" s="27"/>
      <c r="G11" s="28"/>
      <c r="H11" s="24"/>
      <c r="I11" s="24"/>
      <c r="J11" s="24"/>
      <c r="K11" s="24"/>
    </row>
    <row r="12" spans="1:12" x14ac:dyDescent="0.35">
      <c r="A12" s="19"/>
      <c r="B12" s="20" t="s">
        <v>12</v>
      </c>
      <c r="C12" s="2">
        <v>0</v>
      </c>
      <c r="D12" s="2">
        <v>3580.3300000000745</v>
      </c>
      <c r="E12" s="2">
        <v>0</v>
      </c>
      <c r="F12" s="2">
        <v>2835360.4500000007</v>
      </c>
      <c r="G12" s="21" t="s">
        <v>13</v>
      </c>
      <c r="H12" s="21"/>
      <c r="I12" s="21"/>
      <c r="J12" s="21"/>
      <c r="K12" s="21"/>
    </row>
    <row r="13" spans="1:12" x14ac:dyDescent="0.35">
      <c r="A13" s="19"/>
      <c r="B13" s="20" t="s">
        <v>14</v>
      </c>
      <c r="C13" s="2">
        <v>0</v>
      </c>
      <c r="D13" s="2">
        <v>0</v>
      </c>
      <c r="E13" s="2">
        <v>0</v>
      </c>
      <c r="F13" s="2">
        <v>859954657.08615386</v>
      </c>
      <c r="G13" s="21"/>
      <c r="H13" s="21"/>
      <c r="I13" s="21"/>
      <c r="J13" s="21"/>
      <c r="K13" s="21"/>
    </row>
    <row r="14" spans="1:12" x14ac:dyDescent="0.35">
      <c r="A14" s="22">
        <v>2</v>
      </c>
      <c r="B14" s="23" t="s">
        <v>15</v>
      </c>
      <c r="C14" s="3" t="str">
        <f>IFERROR(C12/C13/C81*C80,"-")</f>
        <v>-</v>
      </c>
      <c r="D14" s="3" t="str">
        <f>IFERROR(D12/D13/D81*D80,"-")</f>
        <v>-</v>
      </c>
      <c r="E14" s="3" t="str">
        <f>IFERROR(E12/E13/E81*E80,"-")</f>
        <v>-</v>
      </c>
      <c r="F14" s="4">
        <f>F12/F13/F81*F80</f>
        <v>3.2971045934064203E-3</v>
      </c>
      <c r="G14" s="21"/>
      <c r="H14" s="21"/>
      <c r="I14" s="21"/>
      <c r="J14" s="21"/>
      <c r="K14" s="21"/>
    </row>
    <row r="15" spans="1:12" ht="15" thickBot="1" x14ac:dyDescent="0.4">
      <c r="A15" s="13"/>
      <c r="B15" s="14"/>
      <c r="C15" s="25"/>
      <c r="D15" s="25"/>
      <c r="E15" s="25"/>
      <c r="F15" s="25"/>
      <c r="G15" s="26"/>
      <c r="H15" s="26"/>
      <c r="I15" s="26"/>
      <c r="J15" s="26"/>
      <c r="K15" s="26"/>
    </row>
    <row r="16" spans="1:12" x14ac:dyDescent="0.35">
      <c r="A16" s="15"/>
      <c r="B16" s="16"/>
      <c r="C16" s="27"/>
      <c r="D16" s="27"/>
      <c r="E16" s="27"/>
      <c r="F16" s="27"/>
      <c r="G16" s="28"/>
      <c r="H16" s="28"/>
      <c r="I16" s="28"/>
      <c r="J16" s="28"/>
      <c r="K16" s="28"/>
    </row>
    <row r="17" spans="1:11" x14ac:dyDescent="0.35">
      <c r="A17" s="19"/>
      <c r="B17" s="20" t="s">
        <v>7</v>
      </c>
      <c r="C17" s="2">
        <v>258337777.10999966</v>
      </c>
      <c r="D17" s="2">
        <v>238523743.15000021</v>
      </c>
      <c r="E17" s="2">
        <v>994681023.6700002</v>
      </c>
      <c r="F17" s="2">
        <v>811398305.4799999</v>
      </c>
      <c r="G17" s="21" t="s">
        <v>16</v>
      </c>
      <c r="H17" s="21"/>
      <c r="I17" s="21"/>
      <c r="J17" s="21"/>
      <c r="K17" s="21"/>
    </row>
    <row r="18" spans="1:11" x14ac:dyDescent="0.35">
      <c r="A18" s="19"/>
      <c r="B18" s="20" t="s">
        <v>9</v>
      </c>
      <c r="C18" s="2">
        <v>-5903277.7699999958</v>
      </c>
      <c r="D18" s="2">
        <v>-6075833.3200000022</v>
      </c>
      <c r="E18" s="2">
        <v>-24112305.529999994</v>
      </c>
      <c r="F18" s="2">
        <v>-21729499.960000001</v>
      </c>
      <c r="G18" s="21"/>
      <c r="H18" s="21"/>
      <c r="I18" s="21"/>
      <c r="J18" s="21"/>
      <c r="K18" s="21"/>
    </row>
    <row r="19" spans="1:11" x14ac:dyDescent="0.35">
      <c r="A19" s="19"/>
      <c r="B19" s="20" t="s">
        <v>12</v>
      </c>
      <c r="C19" s="2">
        <v>0</v>
      </c>
      <c r="D19" s="2">
        <v>3580.3300000000745</v>
      </c>
      <c r="E19" s="2">
        <v>0</v>
      </c>
      <c r="F19" s="2">
        <v>2835360.4500000007</v>
      </c>
      <c r="G19" s="21"/>
      <c r="H19" s="21"/>
      <c r="I19" s="21"/>
      <c r="J19" s="21"/>
      <c r="K19" s="21"/>
    </row>
    <row r="20" spans="1:11" x14ac:dyDescent="0.35">
      <c r="A20" s="19"/>
      <c r="B20" s="20" t="s">
        <v>10</v>
      </c>
      <c r="C20" s="2">
        <v>-6514439.6900000032</v>
      </c>
      <c r="D20" s="2">
        <v>-10681052.159999996</v>
      </c>
      <c r="E20" s="2">
        <v>-33816720.119999997</v>
      </c>
      <c r="F20" s="2">
        <v>-28119874.470000003</v>
      </c>
      <c r="G20" s="21"/>
      <c r="H20" s="21"/>
      <c r="I20" s="21"/>
      <c r="J20" s="21"/>
      <c r="K20" s="21"/>
    </row>
    <row r="21" spans="1:11" x14ac:dyDescent="0.35">
      <c r="A21" s="19"/>
      <c r="B21" s="20" t="s">
        <v>11</v>
      </c>
      <c r="C21" s="2">
        <v>72499785096.342499</v>
      </c>
      <c r="D21" s="2">
        <v>64642064882.880936</v>
      </c>
      <c r="E21" s="2">
        <v>70019377402.923355</v>
      </c>
      <c r="F21" s="2">
        <v>61011790749.21875</v>
      </c>
      <c r="G21" s="21"/>
      <c r="H21" s="21"/>
      <c r="I21" s="21"/>
      <c r="J21" s="21"/>
      <c r="K21" s="21"/>
    </row>
    <row r="22" spans="1:11" x14ac:dyDescent="0.35">
      <c r="A22" s="19"/>
      <c r="B22" s="20" t="s">
        <v>14</v>
      </c>
      <c r="C22" s="2">
        <v>0</v>
      </c>
      <c r="D22" s="2">
        <v>0</v>
      </c>
      <c r="E22" s="2">
        <v>0</v>
      </c>
      <c r="F22" s="2">
        <v>859954657.08615386</v>
      </c>
      <c r="G22" s="21"/>
      <c r="H22" s="21"/>
      <c r="I22" s="21"/>
      <c r="J22" s="21"/>
      <c r="K22" s="21"/>
    </row>
    <row r="23" spans="1:11" x14ac:dyDescent="0.35">
      <c r="A23" s="22">
        <v>3</v>
      </c>
      <c r="B23" s="23" t="s">
        <v>17</v>
      </c>
      <c r="C23" s="3">
        <f>((C17+C18+C19+C20)/(C21+C22)/C81*C80)</f>
        <v>1.349430414237315E-2</v>
      </c>
      <c r="D23" s="3">
        <f>((D17+D18+D19+D20)/(D21+D22)/D81*D80)</f>
        <v>1.3611107703269221E-2</v>
      </c>
      <c r="E23" s="3">
        <f>((E17+E18+E19+E20)/(E21+E22)/E81*E80)</f>
        <v>1.3378467972222932E-2</v>
      </c>
      <c r="F23" s="3">
        <f>((F17+F18+F19+F20)/(F21+F22)/F81*F80)</f>
        <v>1.2354335350980853E-2</v>
      </c>
      <c r="G23" s="21"/>
      <c r="H23" s="21"/>
      <c r="I23" s="21"/>
      <c r="J23" s="21"/>
      <c r="K23" s="21"/>
    </row>
    <row r="24" spans="1:11" ht="15" thickBot="1" x14ac:dyDescent="0.4">
      <c r="A24" s="13"/>
      <c r="B24" s="14"/>
      <c r="C24" s="25"/>
      <c r="D24" s="25"/>
      <c r="E24" s="25"/>
      <c r="F24" s="25"/>
      <c r="G24" s="26"/>
      <c r="H24" s="26"/>
      <c r="I24" s="26"/>
      <c r="J24" s="26"/>
      <c r="K24" s="26"/>
    </row>
    <row r="25" spans="1:11" x14ac:dyDescent="0.35">
      <c r="A25" s="15"/>
      <c r="B25" s="16"/>
      <c r="C25" s="27"/>
      <c r="D25" s="27"/>
      <c r="E25" s="27"/>
      <c r="F25" s="27"/>
      <c r="G25" s="24"/>
      <c r="H25" s="24"/>
      <c r="I25" s="24"/>
      <c r="J25" s="24"/>
      <c r="K25" s="24"/>
    </row>
    <row r="26" spans="1:11" x14ac:dyDescent="0.35">
      <c r="A26" s="19"/>
      <c r="B26" s="20" t="s">
        <v>18</v>
      </c>
      <c r="C26" s="2">
        <v>-102852821.66999996</v>
      </c>
      <c r="D26" s="2">
        <v>-96151985.919999957</v>
      </c>
      <c r="E26" s="2">
        <v>-408948504.57999992</v>
      </c>
      <c r="F26" s="2">
        <v>-327107051.30999994</v>
      </c>
      <c r="G26" s="21" t="s">
        <v>19</v>
      </c>
      <c r="H26" s="21"/>
      <c r="I26" s="21"/>
      <c r="J26" s="21"/>
      <c r="K26" s="21"/>
    </row>
    <row r="27" spans="1:11" x14ac:dyDescent="0.35">
      <c r="A27" s="19"/>
      <c r="B27" s="20" t="s">
        <v>7</v>
      </c>
      <c r="C27" s="2">
        <v>258337777.10999966</v>
      </c>
      <c r="D27" s="2">
        <v>238523743.15000021</v>
      </c>
      <c r="E27" s="2">
        <v>994681023.6700002</v>
      </c>
      <c r="F27" s="2">
        <v>811398305.4799999</v>
      </c>
      <c r="G27" s="21"/>
      <c r="H27" s="21"/>
      <c r="I27" s="21"/>
      <c r="J27" s="21"/>
      <c r="K27" s="21"/>
    </row>
    <row r="28" spans="1:11" x14ac:dyDescent="0.35">
      <c r="A28" s="19"/>
      <c r="B28" s="20" t="s">
        <v>9</v>
      </c>
      <c r="C28" s="2">
        <v>-5903277.7699999958</v>
      </c>
      <c r="D28" s="2">
        <v>-6075833.3200000022</v>
      </c>
      <c r="E28" s="2">
        <v>-24112305.529999994</v>
      </c>
      <c r="F28" s="2">
        <v>-21729499.960000001</v>
      </c>
      <c r="G28" s="21"/>
      <c r="H28" s="21"/>
      <c r="I28" s="21"/>
      <c r="J28" s="21"/>
      <c r="K28" s="21"/>
    </row>
    <row r="29" spans="1:11" x14ac:dyDescent="0.35">
      <c r="A29" s="19"/>
      <c r="B29" s="20" t="s">
        <v>12</v>
      </c>
      <c r="C29" s="2">
        <v>0</v>
      </c>
      <c r="D29" s="2">
        <v>3580.3300000000745</v>
      </c>
      <c r="E29" s="2">
        <v>0</v>
      </c>
      <c r="F29" s="2">
        <v>2835360.4500000007</v>
      </c>
      <c r="G29" s="21"/>
      <c r="H29" s="21"/>
      <c r="I29" s="21"/>
      <c r="J29" s="21"/>
      <c r="K29" s="21"/>
    </row>
    <row r="30" spans="1:11" x14ac:dyDescent="0.35">
      <c r="A30" s="19"/>
      <c r="B30" s="20" t="s">
        <v>20</v>
      </c>
      <c r="C30" s="2">
        <v>-32078601.61000004</v>
      </c>
      <c r="D30" s="2">
        <v>-13254013.48999998</v>
      </c>
      <c r="E30" s="2">
        <v>-44679519.930000007</v>
      </c>
      <c r="F30" s="2">
        <v>-50427110.020000085</v>
      </c>
      <c r="G30" s="21"/>
      <c r="H30" s="21"/>
      <c r="I30" s="21"/>
      <c r="J30" s="21"/>
      <c r="K30" s="21"/>
    </row>
    <row r="31" spans="1:11" x14ac:dyDescent="0.35">
      <c r="A31" s="19"/>
      <c r="B31" s="20" t="s">
        <v>21</v>
      </c>
      <c r="C31" s="2">
        <v>2561171.849999994</v>
      </c>
      <c r="D31" s="2">
        <v>1028526.859999992</v>
      </c>
      <c r="E31" s="2">
        <v>6058706.2599999979</v>
      </c>
      <c r="F31" s="2">
        <v>2395400.4499999955</v>
      </c>
      <c r="G31" s="21"/>
      <c r="H31" s="21"/>
      <c r="I31" s="21"/>
      <c r="J31" s="21"/>
      <c r="K31" s="21"/>
    </row>
    <row r="32" spans="1:11" x14ac:dyDescent="0.35">
      <c r="A32" s="19"/>
      <c r="B32" s="20" t="s">
        <v>22</v>
      </c>
      <c r="C32" s="2">
        <v>26074284.000000015</v>
      </c>
      <c r="D32" s="2">
        <v>23912638</v>
      </c>
      <c r="E32" s="2">
        <v>104571224.00000001</v>
      </c>
      <c r="F32" s="2">
        <v>69656440</v>
      </c>
      <c r="G32" s="21"/>
      <c r="H32" s="21"/>
      <c r="I32" s="21"/>
      <c r="J32" s="21"/>
      <c r="K32" s="21"/>
    </row>
    <row r="33" spans="1:11" x14ac:dyDescent="0.35">
      <c r="A33" s="22">
        <v>4</v>
      </c>
      <c r="B33" s="23" t="s">
        <v>23</v>
      </c>
      <c r="C33" s="5">
        <f>-C26/(SUM(C27:C32))</f>
        <v>0.41307788479873409</v>
      </c>
      <c r="D33" s="5">
        <f t="shared" ref="D33:F33" si="0">-D26/(SUM(D27:D32))</f>
        <v>0.39384173401400946</v>
      </c>
      <c r="E33" s="5">
        <f t="shared" ref="E33" si="1">-E26/(SUM(E27:E32))</f>
        <v>0.39454023890870821</v>
      </c>
      <c r="F33" s="5">
        <f t="shared" si="0"/>
        <v>0.40178779153575811</v>
      </c>
      <c r="G33" s="21"/>
      <c r="H33" s="21"/>
      <c r="I33" s="21"/>
      <c r="J33" s="21"/>
      <c r="K33" s="21"/>
    </row>
    <row r="34" spans="1:11" ht="15" thickBot="1" x14ac:dyDescent="0.4">
      <c r="A34" s="13"/>
      <c r="B34" s="14"/>
      <c r="C34" s="25"/>
      <c r="D34" s="25"/>
      <c r="E34" s="25"/>
      <c r="F34" s="25"/>
      <c r="G34" s="26"/>
      <c r="H34" s="26"/>
      <c r="I34" s="26"/>
      <c r="J34" s="26"/>
      <c r="K34" s="26"/>
    </row>
    <row r="35" spans="1:11" x14ac:dyDescent="0.35">
      <c r="A35" s="15"/>
      <c r="B35" s="16"/>
      <c r="C35" s="27"/>
      <c r="D35" s="27"/>
      <c r="E35" s="27"/>
      <c r="F35" s="27"/>
      <c r="G35" s="24"/>
      <c r="H35" s="24"/>
      <c r="I35" s="24"/>
      <c r="J35" s="24"/>
      <c r="K35" s="24"/>
    </row>
    <row r="36" spans="1:11" x14ac:dyDescent="0.35">
      <c r="A36" s="19"/>
      <c r="B36" s="20" t="s">
        <v>18</v>
      </c>
      <c r="C36" s="2">
        <v>-102852821.66999996</v>
      </c>
      <c r="D36" s="2">
        <v>-96151985.919999957</v>
      </c>
      <c r="E36" s="2">
        <v>-408948504.57999992</v>
      </c>
      <c r="F36" s="2">
        <v>-327107051.30999994</v>
      </c>
      <c r="G36" s="21" t="s">
        <v>24</v>
      </c>
      <c r="H36" s="21"/>
      <c r="I36" s="21"/>
      <c r="J36" s="21"/>
      <c r="K36" s="21"/>
    </row>
    <row r="37" spans="1:11" x14ac:dyDescent="0.35">
      <c r="A37" s="19"/>
      <c r="B37" s="20" t="s">
        <v>7</v>
      </c>
      <c r="C37" s="2">
        <v>258337777.10999966</v>
      </c>
      <c r="D37" s="2">
        <v>238523743.15000021</v>
      </c>
      <c r="E37" s="2">
        <v>994681023.6700002</v>
      </c>
      <c r="F37" s="2">
        <v>811398305.4799999</v>
      </c>
      <c r="G37" s="21"/>
      <c r="H37" s="21"/>
      <c r="I37" s="21"/>
      <c r="J37" s="21"/>
      <c r="K37" s="21"/>
    </row>
    <row r="38" spans="1:11" x14ac:dyDescent="0.35">
      <c r="A38" s="19"/>
      <c r="B38" s="20" t="s">
        <v>9</v>
      </c>
      <c r="C38" s="2">
        <v>-5903277.7699999958</v>
      </c>
      <c r="D38" s="2">
        <v>-6075833.3200000022</v>
      </c>
      <c r="E38" s="2">
        <v>-24112305.529999994</v>
      </c>
      <c r="F38" s="2">
        <v>-21729499.960000001</v>
      </c>
      <c r="G38" s="21"/>
      <c r="H38" s="21"/>
      <c r="I38" s="21"/>
      <c r="J38" s="21"/>
      <c r="K38" s="21"/>
    </row>
    <row r="39" spans="1:11" x14ac:dyDescent="0.35">
      <c r="A39" s="19"/>
      <c r="B39" s="20" t="s">
        <v>12</v>
      </c>
      <c r="C39" s="2">
        <v>0</v>
      </c>
      <c r="D39" s="2">
        <v>3580.3300000000745</v>
      </c>
      <c r="E39" s="2">
        <v>0</v>
      </c>
      <c r="F39" s="2">
        <v>2835360.4500000007</v>
      </c>
      <c r="G39" s="21"/>
      <c r="H39" s="21"/>
      <c r="I39" s="21"/>
      <c r="J39" s="21"/>
      <c r="K39" s="21"/>
    </row>
    <row r="40" spans="1:11" x14ac:dyDescent="0.35">
      <c r="A40" s="19"/>
      <c r="B40" s="20" t="s">
        <v>10</v>
      </c>
      <c r="C40" s="2">
        <v>-6514439.6900000032</v>
      </c>
      <c r="D40" s="2">
        <v>-10681052.159999996</v>
      </c>
      <c r="E40" s="2">
        <v>-33816720.119999997</v>
      </c>
      <c r="F40" s="2">
        <v>-28119874.470000003</v>
      </c>
      <c r="G40" s="21"/>
      <c r="H40" s="21"/>
      <c r="I40" s="21"/>
      <c r="J40" s="21"/>
      <c r="K40" s="21"/>
    </row>
    <row r="41" spans="1:11" x14ac:dyDescent="0.35">
      <c r="A41" s="19"/>
      <c r="B41" s="20" t="s">
        <v>21</v>
      </c>
      <c r="C41" s="2">
        <v>2561171.849999994</v>
      </c>
      <c r="D41" s="2">
        <v>1028526.859999992</v>
      </c>
      <c r="E41" s="2">
        <v>6058706.2599999979</v>
      </c>
      <c r="F41" s="2">
        <v>2395400.4499999955</v>
      </c>
      <c r="G41" s="21"/>
      <c r="H41" s="21"/>
      <c r="I41" s="21"/>
      <c r="J41" s="21"/>
      <c r="K41" s="21"/>
    </row>
    <row r="42" spans="1:11" x14ac:dyDescent="0.35">
      <c r="A42" s="19"/>
      <c r="B42" s="20" t="s">
        <v>22</v>
      </c>
      <c r="C42" s="2">
        <v>26074284.000000015</v>
      </c>
      <c r="D42" s="2">
        <v>23912638</v>
      </c>
      <c r="E42" s="2">
        <v>104571224.00000001</v>
      </c>
      <c r="F42" s="2">
        <v>69656440</v>
      </c>
      <c r="G42" s="21"/>
      <c r="H42" s="21"/>
      <c r="I42" s="21"/>
      <c r="J42" s="21"/>
      <c r="K42" s="21"/>
    </row>
    <row r="43" spans="1:11" x14ac:dyDescent="0.35">
      <c r="A43" s="22">
        <v>5</v>
      </c>
      <c r="B43" s="23" t="s">
        <v>25</v>
      </c>
      <c r="C43" s="5">
        <f>-C36/(SUM(C37:C42))</f>
        <v>0.37461575478712272</v>
      </c>
      <c r="D43" s="5">
        <f t="shared" ref="D43:F43" si="2">-D36/(SUM(D37:D42))</f>
        <v>0.38973434895383774</v>
      </c>
      <c r="E43" s="5">
        <f t="shared" ref="E43" si="3">-E36/(SUM(E37:E42))</f>
        <v>0.39044831072421782</v>
      </c>
      <c r="F43" s="5">
        <f t="shared" si="2"/>
        <v>0.39107235904241588</v>
      </c>
      <c r="G43" s="21"/>
      <c r="H43" s="21"/>
      <c r="I43" s="21"/>
      <c r="J43" s="21"/>
      <c r="K43" s="21"/>
    </row>
    <row r="44" spans="1:11" ht="15" thickBot="1" x14ac:dyDescent="0.4">
      <c r="A44" s="13"/>
      <c r="B44" s="14"/>
      <c r="C44" s="25"/>
      <c r="D44" s="25"/>
      <c r="E44" s="25"/>
      <c r="F44" s="25"/>
      <c r="G44" s="26"/>
      <c r="H44" s="26"/>
      <c r="I44" s="26"/>
      <c r="J44" s="26"/>
      <c r="K44" s="26"/>
    </row>
    <row r="45" spans="1:11" x14ac:dyDescent="0.35">
      <c r="A45" s="15"/>
      <c r="B45" s="16"/>
      <c r="C45" s="27"/>
      <c r="D45" s="27"/>
      <c r="E45" s="27"/>
      <c r="F45" s="27"/>
      <c r="G45" s="24"/>
      <c r="H45" s="24"/>
      <c r="I45" s="24"/>
      <c r="J45" s="24"/>
      <c r="K45" s="24"/>
    </row>
    <row r="46" spans="1:11" x14ac:dyDescent="0.35">
      <c r="A46" s="19"/>
      <c r="B46" s="20" t="s">
        <v>26</v>
      </c>
      <c r="C46" s="2">
        <v>114256713.75450033</v>
      </c>
      <c r="D46" s="2">
        <v>111153166.9811649</v>
      </c>
      <c r="E46" s="2">
        <v>474343993.74450034</v>
      </c>
      <c r="F46" s="2">
        <v>355818591.7611649</v>
      </c>
      <c r="G46" s="21" t="s">
        <v>27</v>
      </c>
      <c r="H46" s="21"/>
      <c r="I46" s="21"/>
      <c r="J46" s="21"/>
      <c r="K46" s="21"/>
    </row>
    <row r="47" spans="1:11" x14ac:dyDescent="0.35">
      <c r="A47" s="19"/>
      <c r="B47" s="29" t="s">
        <v>28</v>
      </c>
      <c r="C47" s="2">
        <v>3544664.1899999995</v>
      </c>
      <c r="D47" s="2">
        <v>-2397543</v>
      </c>
      <c r="E47" s="2">
        <v>2608563.6999999993</v>
      </c>
      <c r="F47" s="2">
        <v>-7641166.8000000007</v>
      </c>
      <c r="G47" s="21"/>
      <c r="H47" s="21"/>
      <c r="I47" s="21"/>
      <c r="J47" s="21"/>
      <c r="K47" s="21"/>
    </row>
    <row r="48" spans="1:11" x14ac:dyDescent="0.35">
      <c r="A48" s="19"/>
      <c r="B48" s="20" t="s">
        <v>29</v>
      </c>
      <c r="C48" s="2">
        <v>4563031662.4749994</v>
      </c>
      <c r="D48" s="2">
        <v>4303076803.3306408</v>
      </c>
      <c r="E48" s="2">
        <v>4423120001.0901966</v>
      </c>
      <c r="F48" s="2">
        <v>4211262737.9516854</v>
      </c>
      <c r="G48" s="21"/>
      <c r="H48" s="21"/>
      <c r="I48" s="21"/>
      <c r="J48" s="21"/>
      <c r="K48" s="21"/>
    </row>
    <row r="49" spans="1:11" x14ac:dyDescent="0.35">
      <c r="A49" s="22">
        <v>6</v>
      </c>
      <c r="B49" s="23" t="s">
        <v>30</v>
      </c>
      <c r="C49" s="5">
        <f>(C46-(C47)*0.75)/C48/C81*C80</f>
        <v>9.7296457075582599E-2</v>
      </c>
      <c r="D49" s="5">
        <f>(D46-(D47)*0.75)/D48/D81*D80</f>
        <v>0.10413992639463067</v>
      </c>
      <c r="E49" s="5">
        <f>(E46-(E47)*0.75)/E48/E81*E80</f>
        <v>0.10679962805735946</v>
      </c>
      <c r="F49" s="5">
        <f>(F46-(F47)*0.75)/F48/F81*F80</f>
        <v>8.5852982670233211E-2</v>
      </c>
      <c r="G49" s="21"/>
      <c r="H49" s="21"/>
      <c r="I49" s="21"/>
      <c r="J49" s="21"/>
      <c r="K49" s="21"/>
    </row>
    <row r="50" spans="1:11" ht="15" thickBot="1" x14ac:dyDescent="0.4">
      <c r="A50" s="13"/>
      <c r="B50" s="14"/>
      <c r="C50" s="25"/>
      <c r="D50" s="25"/>
      <c r="E50" s="25"/>
      <c r="F50" s="25"/>
      <c r="G50" s="26"/>
      <c r="H50" s="26"/>
      <c r="I50" s="26"/>
      <c r="J50" s="26"/>
      <c r="K50" s="26"/>
    </row>
    <row r="51" spans="1:11" x14ac:dyDescent="0.35">
      <c r="A51" s="15"/>
      <c r="B51" s="16"/>
      <c r="C51" s="27"/>
      <c r="D51" s="27"/>
      <c r="E51" s="27"/>
      <c r="F51" s="27"/>
      <c r="G51" s="24"/>
      <c r="H51" s="24"/>
      <c r="I51" s="24"/>
      <c r="J51" s="24"/>
      <c r="K51" s="24"/>
    </row>
    <row r="52" spans="1:11" x14ac:dyDescent="0.35">
      <c r="A52" s="19"/>
      <c r="B52" s="20" t="s">
        <v>31</v>
      </c>
      <c r="C52" s="2">
        <v>19509000</v>
      </c>
      <c r="D52" s="2">
        <v>36293000</v>
      </c>
      <c r="E52" s="2">
        <v>19509000</v>
      </c>
      <c r="F52" s="2">
        <v>36293000</v>
      </c>
      <c r="G52" s="21" t="s">
        <v>32</v>
      </c>
      <c r="H52" s="21"/>
      <c r="I52" s="21"/>
      <c r="J52" s="21"/>
      <c r="K52" s="21"/>
    </row>
    <row r="53" spans="1:11" x14ac:dyDescent="0.35">
      <c r="A53" s="19"/>
      <c r="B53" s="29" t="s">
        <v>33</v>
      </c>
      <c r="C53" s="2">
        <v>62904239789.080002</v>
      </c>
      <c r="D53" s="2">
        <v>56811511085.976799</v>
      </c>
      <c r="E53" s="2">
        <v>62904239789.080002</v>
      </c>
      <c r="F53" s="2">
        <v>56811511085.976799</v>
      </c>
      <c r="G53" s="21"/>
      <c r="H53" s="21"/>
      <c r="I53" s="21"/>
      <c r="J53" s="21"/>
      <c r="K53" s="21"/>
    </row>
    <row r="54" spans="1:11" x14ac:dyDescent="0.35">
      <c r="A54" s="22">
        <v>10</v>
      </c>
      <c r="B54" s="23" t="s">
        <v>34</v>
      </c>
      <c r="C54" s="3">
        <f>C52/C53</f>
        <v>3.101380775829153E-4</v>
      </c>
      <c r="D54" s="3">
        <f t="shared" ref="D54:F54" si="4">D52/D53</f>
        <v>6.3883180197540045E-4</v>
      </c>
      <c r="E54" s="3">
        <f t="shared" si="4"/>
        <v>3.101380775829153E-4</v>
      </c>
      <c r="F54" s="3">
        <f t="shared" si="4"/>
        <v>6.3883180197540045E-4</v>
      </c>
      <c r="G54" s="21"/>
      <c r="H54" s="21"/>
      <c r="I54" s="21"/>
      <c r="J54" s="21"/>
      <c r="K54" s="21"/>
    </row>
    <row r="55" spans="1:11" ht="15" thickBot="1" x14ac:dyDescent="0.4">
      <c r="A55" s="13"/>
      <c r="B55" s="14"/>
      <c r="C55" s="25"/>
      <c r="D55" s="25"/>
      <c r="E55" s="25"/>
      <c r="F55" s="25"/>
      <c r="G55" s="26"/>
      <c r="H55" s="26"/>
      <c r="I55" s="26"/>
      <c r="J55" s="26"/>
      <c r="K55" s="26"/>
    </row>
    <row r="56" spans="1:11" x14ac:dyDescent="0.35">
      <c r="A56" s="15"/>
      <c r="B56" s="16"/>
      <c r="C56" s="27"/>
      <c r="D56" s="27"/>
      <c r="E56" s="27"/>
      <c r="F56" s="27"/>
      <c r="G56" s="24"/>
      <c r="H56" s="24"/>
      <c r="I56" s="24"/>
      <c r="J56" s="24"/>
      <c r="K56" s="24"/>
    </row>
    <row r="57" spans="1:11" x14ac:dyDescent="0.35">
      <c r="A57" s="19"/>
      <c r="B57" s="20" t="s">
        <v>35</v>
      </c>
      <c r="C57" s="2">
        <v>61499569417.07</v>
      </c>
      <c r="D57" s="2">
        <v>55724368093.32</v>
      </c>
      <c r="E57" s="2">
        <v>56811511085.976799</v>
      </c>
      <c r="F57" s="2">
        <v>50242062640.959991</v>
      </c>
      <c r="G57" s="21" t="s">
        <v>36</v>
      </c>
      <c r="H57" s="21"/>
      <c r="I57" s="21"/>
      <c r="J57" s="21"/>
      <c r="K57" s="21"/>
    </row>
    <row r="58" spans="1:11" x14ac:dyDescent="0.35">
      <c r="A58" s="19"/>
      <c r="B58" s="29" t="s">
        <v>37</v>
      </c>
      <c r="C58" s="2">
        <v>62904239789.080002</v>
      </c>
      <c r="D58" s="2">
        <v>56811511085.976799</v>
      </c>
      <c r="E58" s="2">
        <v>62904239789.080002</v>
      </c>
      <c r="F58" s="2">
        <v>56811511085.976799</v>
      </c>
      <c r="G58" s="21"/>
      <c r="H58" s="21"/>
      <c r="I58" s="21"/>
      <c r="J58" s="21"/>
      <c r="K58" s="21"/>
    </row>
    <row r="59" spans="1:11" x14ac:dyDescent="0.35">
      <c r="A59" s="19"/>
      <c r="B59" s="29" t="s">
        <v>38</v>
      </c>
      <c r="C59" s="2">
        <f>C58-C57</f>
        <v>1404670372.0100021</v>
      </c>
      <c r="D59" s="2">
        <f t="shared" ref="D59:F59" si="5">D58-D57</f>
        <v>1087142992.6567993</v>
      </c>
      <c r="E59" s="2">
        <f t="shared" si="5"/>
        <v>6092728703.1032028</v>
      </c>
      <c r="F59" s="2">
        <f t="shared" si="5"/>
        <v>6569448445.0168076</v>
      </c>
      <c r="G59" s="21"/>
      <c r="H59" s="21"/>
      <c r="I59" s="21"/>
      <c r="J59" s="21"/>
      <c r="K59" s="21"/>
    </row>
    <row r="60" spans="1:11" x14ac:dyDescent="0.35">
      <c r="A60" s="22">
        <v>11</v>
      </c>
      <c r="B60" s="23" t="s">
        <v>39</v>
      </c>
      <c r="C60" s="5">
        <f>C59/C57</f>
        <v>2.2840328563668248E-2</v>
      </c>
      <c r="D60" s="5">
        <f t="shared" ref="D60:F60" si="6">D59/D57</f>
        <v>1.9509292430848067E-2</v>
      </c>
      <c r="E60" s="5">
        <f t="shared" si="6"/>
        <v>0.10724461621664409</v>
      </c>
      <c r="F60" s="5">
        <f t="shared" si="6"/>
        <v>0.13075594630665194</v>
      </c>
      <c r="G60" s="21"/>
      <c r="H60" s="21"/>
      <c r="I60" s="21"/>
      <c r="J60" s="21"/>
      <c r="K60" s="21"/>
    </row>
    <row r="61" spans="1:11" ht="15" thickBot="1" x14ac:dyDescent="0.4">
      <c r="A61" s="13"/>
      <c r="B61" s="14"/>
      <c r="C61" s="25"/>
      <c r="D61" s="25"/>
      <c r="E61" s="25"/>
      <c r="F61" s="25"/>
      <c r="G61" s="26"/>
      <c r="H61" s="26"/>
      <c r="I61" s="26"/>
      <c r="J61" s="26"/>
      <c r="K61" s="26"/>
    </row>
    <row r="62" spans="1:11" x14ac:dyDescent="0.35">
      <c r="A62" s="15"/>
      <c r="B62" s="16"/>
      <c r="C62" s="27"/>
      <c r="D62" s="27"/>
      <c r="E62" s="27"/>
      <c r="F62" s="27"/>
      <c r="G62" s="24"/>
      <c r="H62" s="24"/>
      <c r="I62" s="24"/>
      <c r="J62" s="24"/>
      <c r="K62" s="24"/>
    </row>
    <row r="63" spans="1:11" x14ac:dyDescent="0.35">
      <c r="A63" s="19"/>
      <c r="B63" s="20" t="s">
        <v>40</v>
      </c>
      <c r="C63" s="2">
        <v>61499569417.07</v>
      </c>
      <c r="D63" s="2">
        <v>55724368093.32</v>
      </c>
      <c r="E63" s="2">
        <v>56811511085.976799</v>
      </c>
      <c r="F63" s="2">
        <v>52070872731.869995</v>
      </c>
      <c r="G63" s="21" t="s">
        <v>41</v>
      </c>
      <c r="H63" s="21"/>
      <c r="I63" s="21"/>
      <c r="J63" s="21"/>
      <c r="K63" s="21"/>
    </row>
    <row r="64" spans="1:11" x14ac:dyDescent="0.35">
      <c r="A64" s="19"/>
      <c r="B64" s="29" t="s">
        <v>42</v>
      </c>
      <c r="C64" s="2">
        <v>62904239789.080002</v>
      </c>
      <c r="D64" s="2">
        <v>56811511085.976799</v>
      </c>
      <c r="E64" s="2">
        <v>62904239789.080002</v>
      </c>
      <c r="F64" s="2">
        <v>56811511085.976799</v>
      </c>
      <c r="G64" s="21"/>
      <c r="H64" s="21"/>
      <c r="I64" s="21"/>
      <c r="J64" s="21"/>
      <c r="K64" s="21"/>
    </row>
    <row r="65" spans="1:11" x14ac:dyDescent="0.35">
      <c r="A65" s="19"/>
      <c r="B65" s="29" t="s">
        <v>38</v>
      </c>
      <c r="C65" s="2">
        <f>C64-C63</f>
        <v>1404670372.0100021</v>
      </c>
      <c r="D65" s="2">
        <f t="shared" ref="D65:F65" si="7">D64-D63</f>
        <v>1087142992.6567993</v>
      </c>
      <c r="E65" s="2">
        <f t="shared" si="7"/>
        <v>6092728703.1032028</v>
      </c>
      <c r="F65" s="2">
        <f t="shared" si="7"/>
        <v>4740638354.1068039</v>
      </c>
      <c r="G65" s="21"/>
      <c r="H65" s="21"/>
      <c r="I65" s="21"/>
      <c r="J65" s="21"/>
      <c r="K65" s="21"/>
    </row>
    <row r="66" spans="1:11" x14ac:dyDescent="0.35">
      <c r="A66" s="22">
        <v>12</v>
      </c>
      <c r="B66" s="23" t="s">
        <v>43</v>
      </c>
      <c r="C66" s="5">
        <f>C65/C63</f>
        <v>2.2840328563668248E-2</v>
      </c>
      <c r="D66" s="5">
        <f t="shared" ref="D66:F66" si="8">D65/D63</f>
        <v>1.9509292430848067E-2</v>
      </c>
      <c r="E66" s="5">
        <f t="shared" si="8"/>
        <v>0.10724461621664409</v>
      </c>
      <c r="F66" s="5">
        <f t="shared" si="8"/>
        <v>9.1042037618956489E-2</v>
      </c>
      <c r="G66" s="21"/>
      <c r="H66" s="21"/>
      <c r="I66" s="21"/>
      <c r="J66" s="21"/>
      <c r="K66" s="21"/>
    </row>
    <row r="67" spans="1:11" ht="15" thickBot="1" x14ac:dyDescent="0.4">
      <c r="A67" s="13"/>
      <c r="B67" s="14"/>
      <c r="C67" s="25"/>
      <c r="D67" s="25"/>
      <c r="E67" s="25"/>
      <c r="F67" s="25"/>
      <c r="G67" s="26"/>
      <c r="H67" s="26"/>
      <c r="I67" s="26"/>
      <c r="J67" s="26"/>
      <c r="K67" s="26"/>
    </row>
    <row r="68" spans="1:11" x14ac:dyDescent="0.35">
      <c r="A68" s="15"/>
      <c r="B68" s="16"/>
      <c r="C68" s="27"/>
      <c r="D68" s="27"/>
      <c r="E68" s="27"/>
      <c r="F68" s="27"/>
      <c r="G68" s="24"/>
      <c r="H68" s="24"/>
      <c r="I68" s="24"/>
      <c r="J68" s="24"/>
      <c r="K68" s="24"/>
    </row>
    <row r="69" spans="1:11" x14ac:dyDescent="0.35">
      <c r="A69" s="19"/>
      <c r="B69" s="20" t="s">
        <v>44</v>
      </c>
      <c r="C69" s="2">
        <v>29090219709.189995</v>
      </c>
      <c r="D69" s="2">
        <v>25678105835.130001</v>
      </c>
      <c r="E69" s="2">
        <v>29090219709.189995</v>
      </c>
      <c r="F69" s="2">
        <v>25678105835.130001</v>
      </c>
      <c r="G69" s="21" t="s">
        <v>45</v>
      </c>
      <c r="H69" s="21"/>
      <c r="I69" s="21"/>
      <c r="J69" s="21"/>
      <c r="K69" s="21"/>
    </row>
    <row r="70" spans="1:11" x14ac:dyDescent="0.35">
      <c r="A70" s="19"/>
      <c r="B70" s="29" t="s">
        <v>33</v>
      </c>
      <c r="C70" s="2">
        <v>62904239789.080002</v>
      </c>
      <c r="D70" s="2">
        <v>56811511085.976799</v>
      </c>
      <c r="E70" s="2">
        <v>62904239789.080002</v>
      </c>
      <c r="F70" s="2">
        <v>56811511085.976799</v>
      </c>
      <c r="G70" s="21"/>
      <c r="H70" s="21"/>
      <c r="I70" s="21"/>
      <c r="J70" s="21"/>
      <c r="K70" s="21"/>
    </row>
    <row r="71" spans="1:11" x14ac:dyDescent="0.35">
      <c r="A71" s="22">
        <v>14</v>
      </c>
      <c r="B71" s="23" t="s">
        <v>46</v>
      </c>
      <c r="C71" s="5">
        <f>C69/C70</f>
        <v>0.46245244846341782</v>
      </c>
      <c r="D71" s="5">
        <f t="shared" ref="D71:F71" si="9">D69/D70</f>
        <v>0.45198772826636391</v>
      </c>
      <c r="E71" s="5">
        <f t="shared" si="9"/>
        <v>0.46245244846341782</v>
      </c>
      <c r="F71" s="5">
        <f t="shared" si="9"/>
        <v>0.45198772826636391</v>
      </c>
      <c r="G71" s="21"/>
      <c r="H71" s="21"/>
      <c r="I71" s="21"/>
      <c r="J71" s="21"/>
      <c r="K71" s="21"/>
    </row>
    <row r="72" spans="1:11" ht="15" thickBot="1" x14ac:dyDescent="0.4">
      <c r="A72" s="13"/>
      <c r="B72" s="14"/>
      <c r="C72" s="25"/>
      <c r="D72" s="25"/>
      <c r="E72" s="25"/>
      <c r="F72" s="25"/>
      <c r="G72" s="26"/>
      <c r="H72" s="26"/>
      <c r="I72" s="26"/>
      <c r="J72" s="26"/>
      <c r="K72" s="26"/>
    </row>
    <row r="73" spans="1:11" x14ac:dyDescent="0.35">
      <c r="A73" s="15"/>
      <c r="B73" s="16"/>
      <c r="C73" s="27"/>
      <c r="D73" s="27"/>
      <c r="E73" s="27"/>
      <c r="F73" s="27"/>
      <c r="G73" s="24"/>
      <c r="H73" s="24"/>
      <c r="I73" s="24"/>
      <c r="J73" s="24"/>
      <c r="K73" s="24"/>
    </row>
    <row r="74" spans="1:11" x14ac:dyDescent="0.35">
      <c r="A74" s="19"/>
      <c r="B74" s="20" t="s">
        <v>47</v>
      </c>
      <c r="C74" s="2">
        <v>28280444350.559998</v>
      </c>
      <c r="D74" s="2">
        <v>25771773060.219997</v>
      </c>
      <c r="E74" s="2">
        <v>25678105835.130001</v>
      </c>
      <c r="F74" s="2">
        <v>24068272306.039997</v>
      </c>
      <c r="G74" s="21" t="s">
        <v>48</v>
      </c>
      <c r="H74" s="21"/>
      <c r="I74" s="21"/>
      <c r="J74" s="21"/>
      <c r="K74" s="21"/>
    </row>
    <row r="75" spans="1:11" x14ac:dyDescent="0.35">
      <c r="A75" s="19"/>
      <c r="B75" s="20" t="s">
        <v>49</v>
      </c>
      <c r="C75" s="2">
        <v>29090219709.189995</v>
      </c>
      <c r="D75" s="2">
        <v>25678105835.130001</v>
      </c>
      <c r="E75" s="2">
        <v>29090219709.189995</v>
      </c>
      <c r="F75" s="2">
        <v>25678105835.130001</v>
      </c>
      <c r="G75" s="21"/>
      <c r="H75" s="21"/>
      <c r="I75" s="21"/>
      <c r="J75" s="21"/>
      <c r="K75" s="21"/>
    </row>
    <row r="76" spans="1:11" x14ac:dyDescent="0.35">
      <c r="A76" s="19"/>
      <c r="B76" s="20" t="s">
        <v>38</v>
      </c>
      <c r="C76" s="2">
        <f>C75-C74</f>
        <v>809775358.62999725</v>
      </c>
      <c r="D76" s="2">
        <f t="shared" ref="D76:F76" si="10">D75-D74</f>
        <v>-93667225.089996338</v>
      </c>
      <c r="E76" s="2">
        <f t="shared" si="10"/>
        <v>3412113874.0599937</v>
      </c>
      <c r="F76" s="2">
        <f t="shared" si="10"/>
        <v>1609833529.090004</v>
      </c>
      <c r="G76" s="21"/>
      <c r="H76" s="21"/>
      <c r="I76" s="21"/>
      <c r="J76" s="21"/>
      <c r="K76" s="21"/>
    </row>
    <row r="77" spans="1:11" x14ac:dyDescent="0.35">
      <c r="A77" s="22">
        <v>15</v>
      </c>
      <c r="B77" s="23" t="s">
        <v>50</v>
      </c>
      <c r="C77" s="5">
        <f>C76/C74</f>
        <v>2.8633756548947661E-2</v>
      </c>
      <c r="D77" s="5">
        <f t="shared" ref="D77:F77" si="11">D76/D74</f>
        <v>-3.6344889764133581E-3</v>
      </c>
      <c r="E77" s="5">
        <f t="shared" si="11"/>
        <v>0.13288027925299339</v>
      </c>
      <c r="F77" s="5">
        <f t="shared" si="11"/>
        <v>6.6886127455272809E-2</v>
      </c>
      <c r="G77" s="21"/>
      <c r="H77" s="21"/>
      <c r="I77" s="21"/>
      <c r="J77" s="21"/>
      <c r="K77" s="21"/>
    </row>
    <row r="78" spans="1:11" ht="15" thickBot="1" x14ac:dyDescent="0.4">
      <c r="A78" s="13"/>
      <c r="B78" s="14"/>
      <c r="C78" s="25"/>
      <c r="D78" s="25"/>
      <c r="E78" s="25"/>
      <c r="F78" s="25"/>
      <c r="G78" s="26"/>
      <c r="H78" s="26"/>
      <c r="I78" s="26"/>
      <c r="J78" s="26"/>
      <c r="K78" s="26"/>
    </row>
    <row r="79" spans="1:11" x14ac:dyDescent="0.35">
      <c r="A79" s="15"/>
      <c r="B79" s="16"/>
      <c r="C79" s="27"/>
      <c r="D79" s="27"/>
      <c r="E79" s="27"/>
      <c r="F79" s="27"/>
      <c r="G79" s="24"/>
      <c r="H79" s="24"/>
      <c r="I79" s="24"/>
      <c r="J79" s="24"/>
      <c r="K79" s="24"/>
    </row>
    <row r="80" spans="1:11" x14ac:dyDescent="0.35">
      <c r="B80" s="24" t="s">
        <v>51</v>
      </c>
      <c r="C80" s="24">
        <v>366</v>
      </c>
      <c r="D80" s="24">
        <v>365</v>
      </c>
      <c r="E80" s="24">
        <v>366</v>
      </c>
      <c r="F80" s="24">
        <v>365</v>
      </c>
      <c r="G80" s="24"/>
      <c r="H80" s="24"/>
      <c r="I80" s="24"/>
      <c r="J80" s="24"/>
      <c r="K80" s="24"/>
    </row>
    <row r="81" spans="1:11" x14ac:dyDescent="0.35">
      <c r="B81" s="24" t="s">
        <v>52</v>
      </c>
      <c r="C81" s="24">
        <v>92</v>
      </c>
      <c r="D81" s="24">
        <v>92</v>
      </c>
      <c r="E81" s="24">
        <v>366</v>
      </c>
      <c r="F81" s="24">
        <v>365</v>
      </c>
      <c r="G81" s="24"/>
      <c r="H81" s="24"/>
      <c r="I81" s="24"/>
      <c r="J81" s="24"/>
      <c r="K81" s="24"/>
    </row>
    <row r="82" spans="1:11" ht="15" thickBot="1" x14ac:dyDescent="0.4">
      <c r="A82" s="13"/>
      <c r="B82" s="14"/>
      <c r="C82" s="25"/>
      <c r="D82" s="25"/>
      <c r="E82" s="25"/>
      <c r="F82" s="25"/>
      <c r="G82" s="26"/>
      <c r="H82" s="26"/>
      <c r="I82" s="26"/>
      <c r="J82" s="26"/>
      <c r="K82" s="26"/>
    </row>
    <row r="83" spans="1:11" x14ac:dyDescent="0.35">
      <c r="A83" s="15"/>
      <c r="B83" s="16"/>
      <c r="C83" s="27"/>
      <c r="D83" s="27"/>
      <c r="E83" s="27"/>
      <c r="F83" s="27"/>
      <c r="G83" s="24"/>
      <c r="H83" s="24"/>
      <c r="I83" s="24"/>
      <c r="J83" s="24"/>
      <c r="K83" s="24"/>
    </row>
    <row r="86" spans="1:11" x14ac:dyDescent="0.35">
      <c r="C86" s="9"/>
    </row>
  </sheetData>
  <mergeCells count="12">
    <mergeCell ref="G46:K49"/>
    <mergeCell ref="G52:K54"/>
    <mergeCell ref="G57:K60"/>
    <mergeCell ref="G63:K66"/>
    <mergeCell ref="G69:K71"/>
    <mergeCell ref="G74:K77"/>
    <mergeCell ref="G3:K3"/>
    <mergeCell ref="G5:K9"/>
    <mergeCell ref="G12:K14"/>
    <mergeCell ref="G17:K23"/>
    <mergeCell ref="G26:K33"/>
    <mergeCell ref="G36:K43"/>
  </mergeCells>
  <pageMargins left="0.7" right="0.7" top="0.75" bottom="0.75" header="0.3" footer="0.3"/>
  <headerFooter>
    <oddFooter>&amp;C_x000D_&amp;1#&amp;"Calibri"&amp;11&amp;Kad921e BESKYTTET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9423855179AF4E94482673ACB6BE46" ma:contentTypeVersion="16" ma:contentTypeDescription="Opprett et nytt dokument." ma:contentTypeScope="" ma:versionID="1cfb9d14c9a914da04ee655e2331f978">
  <xsd:schema xmlns:xsd="http://www.w3.org/2001/XMLSchema" xmlns:xs="http://www.w3.org/2001/XMLSchema" xmlns:p="http://schemas.microsoft.com/office/2006/metadata/properties" xmlns:ns2="ff2593fc-91ae-4c03-82a7-e60e9eb47416" xmlns:ns3="709f70ce-d2cb-4a46-8c72-f83f41b82c5f" targetNamespace="http://schemas.microsoft.com/office/2006/metadata/properties" ma:root="true" ma:fieldsID="0c2f2208ec75241eea305f0dc525063e" ns2:_="" ns3:_="">
    <xsd:import namespace="ff2593fc-91ae-4c03-82a7-e60e9eb47416"/>
    <xsd:import namespace="709f70ce-d2cb-4a46-8c72-f83f41b82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593fc-91ae-4c03-82a7-e60e9eb47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f70ce-d2cb-4a46-8c72-f83f41b82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32032-f31c-4a6a-b625-b43d18ec7464}" ma:internalName="TaxCatchAll" ma:showField="CatchAllData" ma:web="709f70ce-d2cb-4a46-8c72-f83f41b82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2593fc-91ae-4c03-82a7-e60e9eb47416">
      <Terms xmlns="http://schemas.microsoft.com/office/infopath/2007/PartnerControls"/>
    </lcf76f155ced4ddcb4097134ff3c332f>
    <TaxCatchAll xmlns="709f70ce-d2cb-4a46-8c72-f83f41b82c5f" xsi:nil="true"/>
  </documentManagement>
</p:properties>
</file>

<file path=customXml/itemProps1.xml><?xml version="1.0" encoding="utf-8"?>
<ds:datastoreItem xmlns:ds="http://schemas.openxmlformats.org/officeDocument/2006/customXml" ds:itemID="{40086B10-50CF-4618-AB50-A5E7966CF254}"/>
</file>

<file path=customXml/itemProps2.xml><?xml version="1.0" encoding="utf-8"?>
<ds:datastoreItem xmlns:ds="http://schemas.openxmlformats.org/officeDocument/2006/customXml" ds:itemID="{54C884A2-9FE5-4E4F-93B4-A77A2CA17F75}"/>
</file>

<file path=customXml/itemProps3.xml><?xml version="1.0" encoding="utf-8"?>
<ds:datastoreItem xmlns:ds="http://schemas.openxmlformats.org/officeDocument/2006/customXml" ds:itemID="{1F2E3D96-83E5-44AA-BB26-8A7E60CA65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Marie Dolmseth</dc:creator>
  <cp:lastModifiedBy>Nora Marie Dolmseth</cp:lastModifiedBy>
  <dcterms:created xsi:type="dcterms:W3CDTF">2025-09-09T12:35:43Z</dcterms:created>
  <dcterms:modified xsi:type="dcterms:W3CDTF">2025-09-09T12:38:57Z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769e25-4e49-494a-a594-b4a38ae5b775_Enabled">
    <vt:lpwstr>true</vt:lpwstr>
  </property>
  <property fmtid="{D5CDD505-2E9C-101B-9397-08002B2CF9AE}" pid="3" name="MSIP_Label_a7769e25-4e49-494a-a594-b4a38ae5b775_SetDate">
    <vt:lpwstr>2025-09-09T12:38:57Z</vt:lpwstr>
  </property>
  <property fmtid="{D5CDD505-2E9C-101B-9397-08002B2CF9AE}" pid="4" name="MSIP_Label_a7769e25-4e49-494a-a594-b4a38ae5b775_Method">
    <vt:lpwstr>Privileged</vt:lpwstr>
  </property>
  <property fmtid="{D5CDD505-2E9C-101B-9397-08002B2CF9AE}" pid="5" name="MSIP_Label_a7769e25-4e49-494a-a594-b4a38ae5b775_Name">
    <vt:lpwstr>OBOS Beskyttet</vt:lpwstr>
  </property>
  <property fmtid="{D5CDD505-2E9C-101B-9397-08002B2CF9AE}" pid="6" name="MSIP_Label_a7769e25-4e49-494a-a594-b4a38ae5b775_SiteId">
    <vt:lpwstr>b4377ef1-c046-4443-9d44-349c6e4902fa</vt:lpwstr>
  </property>
  <property fmtid="{D5CDD505-2E9C-101B-9397-08002B2CF9AE}" pid="7" name="MSIP_Label_a7769e25-4e49-494a-a594-b4a38ae5b775_ActionId">
    <vt:lpwstr>27d48c31-df74-4931-a960-092ac58387d1</vt:lpwstr>
  </property>
  <property fmtid="{D5CDD505-2E9C-101B-9397-08002B2CF9AE}" pid="8" name="MSIP_Label_a7769e25-4e49-494a-a594-b4a38ae5b775_ContentBits">
    <vt:lpwstr>2</vt:lpwstr>
  </property>
  <property fmtid="{D5CDD505-2E9C-101B-9397-08002B2CF9AE}" pid="9" name="MSIP_Label_a7769e25-4e49-494a-a594-b4a38ae5b775_Tag">
    <vt:lpwstr>10, 0, 1, 1</vt:lpwstr>
  </property>
  <property fmtid="{D5CDD505-2E9C-101B-9397-08002B2CF9AE}" pid="10" name="ContentTypeId">
    <vt:lpwstr>0x010100C19423855179AF4E94482673ACB6BE46</vt:lpwstr>
  </property>
</Properties>
</file>