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bosonline.sharepoint.com/sites/OBOSbankenkfin-AVD-9303/Delte dokumenter/General/01 Regnskap/03 Kvartalsregnskap/2023/Q4/"/>
    </mc:Choice>
  </mc:AlternateContent>
  <xr:revisionPtr revIDLastSave="69" documentId="8_{130D2EF7-F080-452F-A81E-AA062E5D30AD}" xr6:coauthVersionLast="47" xr6:coauthVersionMax="47" xr10:uidLastSave="{828E5435-60B6-4F52-AF29-AE32AFA7F2BA}"/>
  <bookViews>
    <workbookView xWindow="19200" yWindow="0" windowWidth="19200" windowHeight="21000" xr2:uid="{EDC1F7C2-71AB-4277-9FF2-FDE72D9ACB55}"/>
  </bookViews>
  <sheets>
    <sheet name="Definisjoner og beregninge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P">#REF!</definedName>
    <definedName name="\S">#REF!</definedName>
    <definedName name="\X">'[1]ABC Prof&amp;Bal'!#REF!</definedName>
    <definedName name="_1_2">#REF!</definedName>
    <definedName name="Agg_fonsec_date">#REF!</definedName>
    <definedName name="Agg_fonsec_head1">#REF!</definedName>
    <definedName name="Agg_fonsec_head2">#REF!</definedName>
    <definedName name="Agg_fonsec_head3">#REF!</definedName>
    <definedName name="Aggregert_header_1">#REF!</definedName>
    <definedName name="Aggregert_header_1_1">#REF!</definedName>
    <definedName name="Aggregert_header_1_2">#REF!</definedName>
    <definedName name="Aggregert_header_2">#REF!</definedName>
    <definedName name="Aggregert_header_2_1">#REF!</definedName>
    <definedName name="Aggregert_header_2_2">#REF!</definedName>
    <definedName name="Aggregert_header_2_3">#REF!</definedName>
    <definedName name="Aggregert_header_date">#REF!</definedName>
    <definedName name="AJTASBASE">#REF!</definedName>
    <definedName name="Arbeidsgiveravgift">[2]Input!$B$3</definedName>
    <definedName name="AVK_DATO">#REF!</definedName>
    <definedName name="AVK_Header_1_1">#REF!</definedName>
    <definedName name="AVK_Header_1_2">#REF!</definedName>
    <definedName name="Beta1">#REF!</definedName>
    <definedName name="Beta2">#REF!</definedName>
    <definedName name="Beta3">#REF!</definedName>
    <definedName name="Beta4">#REF!</definedName>
    <definedName name="BLablabla">'[1]ABC Prof&amp;Bal'!#REF!</definedName>
    <definedName name="BO_AGG_Header_1_1">#REF!</definedName>
    <definedName name="BO_AGG_Header_1_2">#REF!</definedName>
    <definedName name="BO_AGG_Header_1_3">#REF!</definedName>
    <definedName name="BO_AGG_Header_1_4">#REF!</definedName>
    <definedName name="BO_AGG_Header_1_5">#REF!</definedName>
    <definedName name="CONTROLLERFDOPTION.VIEWABLE_RANGE_LRC.3138393A3132">"A1"</definedName>
    <definedName name="CONTROLLERFDOPTION.VIEWABLE_RANGE_ULC.333A33">"A1"</definedName>
    <definedName name="CountryList">'[3]Bokføring KF'!$E$194:$E$220</definedName>
    <definedName name="d">'[4]Form 1.1'!$F$6</definedName>
    <definedName name="Dag">#REF!</definedName>
    <definedName name="Dato">#REF!</definedName>
    <definedName name="Diff_KundeID">[5]Dashboard!$E$15</definedName>
    <definedName name="Disclamer_head_1_1">#REF!</definedName>
    <definedName name="EksterneData_1" hidden="1">#REF!</definedName>
    <definedName name="er">'[1]ABC Prof&amp;Bal'!#REF!</definedName>
    <definedName name="Femteferieuke">'[6]Lønn 500'!#REF!</definedName>
    <definedName name="Femteferieuke2">'[2]Lønn 500'!#REF!</definedName>
    <definedName name="Feriepenger">[2]Input!$B$2</definedName>
    <definedName name="fgsd">'[1]ABC Prof&amp;Bal'!#REF!</definedName>
    <definedName name="Filname">[5]Dashboard!$B$28</definedName>
    <definedName name="fjla">'[1]ABC Prof&amp;Bal'!#REF!</definedName>
    <definedName name="fvgsdadsa">'[1]ABC Prof&amp;Bal'!#REF!</definedName>
    <definedName name="ifjor">#REF!</definedName>
    <definedName name="iår">#REF!</definedName>
    <definedName name="Kons_Header_1">#REF!</definedName>
    <definedName name="Kons_Header_2">#REF!</definedName>
    <definedName name="Kons_Header_3">#REF!</definedName>
    <definedName name="Kons_Header_Dato">#REF!</definedName>
    <definedName name="Kundenavn">[5]Dashboard!$C$28</definedName>
    <definedName name="Lambda1">#REF!</definedName>
    <definedName name="Lambda2">#REF!</definedName>
    <definedName name="Lønnsøkning">[2]Input!$B$13</definedName>
    <definedName name="MIL">[7]Cover!$J$8</definedName>
    <definedName name="MMÆ__AS__HL__LL__ØH__VV__AJ__HLH__GV.__E_post__OBU__RAS">#REF!</definedName>
    <definedName name="Måned">#REF!</definedName>
    <definedName name="n">'[8]P &amp; L Detail'!#REF!</definedName>
    <definedName name="NULL">'[1]ABC Prof&amp;Bal'!#REF!</definedName>
    <definedName name="Ordinærbonus">[2]Input!$I$9</definedName>
    <definedName name="Parametername">#REF!</definedName>
    <definedName name="Path">#REF!</definedName>
    <definedName name="Print_Area_MI">'[1]ABC Prof&amp;Bal'!#REF!</definedName>
    <definedName name="Prosjekt_5220">'[9]Bokført pr prosjekt'!#REF!</definedName>
    <definedName name="på">'[1]ABC Prof&amp;Bal'!#REF!</definedName>
    <definedName name="rapp.dato">#REF!</definedName>
    <definedName name="Regnskapsprinsipper">[9]Regnskapsprinsipper!$A$1:$A$4</definedName>
    <definedName name="Renteinntekter_og_lignende_inntekter">#REF!</definedName>
    <definedName name="Report_Version_4">"A1"</definedName>
    <definedName name="Run_date">[5]Dashboard!$F$28</definedName>
    <definedName name="SaldoIB">#REF!</definedName>
    <definedName name="Salgstype">[10]Lister!$A$1:$A$2</definedName>
    <definedName name="SOL_V_CTRL_SPREAD_D4">#REF!</definedName>
    <definedName name="spreadstress_DET_MOTOR_ISS1">#REF!</definedName>
    <definedName name="spreadstress_konsent_iss1">#REF!</definedName>
    <definedName name="spreadstress_v_alle_kunde_a2">#REF!</definedName>
    <definedName name="spreadstress_v_fondMotOseMapp">#REF!</definedName>
    <definedName name="spreadstress_v_kontroll_ALL">#REF!</definedName>
    <definedName name="spreadstress_v_kunde_info_a1">[5]Dashboard!#REF!</definedName>
    <definedName name="SPREADSTRESS_V_RAPPORT_ALL">#REF!</definedName>
    <definedName name="spreadstress_v_rapport_b1">#REF!</definedName>
    <definedName name="SPREADSTRESS_V_RPT_DET_SEC1">#REF!</definedName>
    <definedName name="SPREADSTRESS_V_RPT_DET_SEC2">#REF!</definedName>
    <definedName name="SPREADSTRESS_V_RPT_FON_OG_PAP">#REF!</definedName>
    <definedName name="SPREADSTRESS_V_RPT_POR1">[5]Dashboard!#REF!</definedName>
    <definedName name="sta_bo_graf_kunde_a2">#REF!</definedName>
    <definedName name="sta_bo_graf_kunde_a2_">#REF!</definedName>
    <definedName name="sta_bo_kunde_all">#REF!</definedName>
    <definedName name="sta_bo_mv_kunde_a1">#REF!</definedName>
    <definedName name="sta_bo_mv_kunde_a1_">#REF!</definedName>
    <definedName name="sta_bo_mv_kunde_a2">#REF!</definedName>
    <definedName name="sta_bo_RISIKO_kunde">#REF!</definedName>
    <definedName name="sta_bo_trans_kunde_a1">#REF!</definedName>
    <definedName name="STAND_GJLYS_BEHOL_KUNDE_ADN_BO">#REF!</definedName>
    <definedName name="standardpakke_PB_v_bo">#REF!</definedName>
    <definedName name="standardpakke_v_alle_kunde_a2">#REF!</definedName>
    <definedName name="standardpakke_v_avk_A4">#REF!</definedName>
    <definedName name="standardpakke_v_avk_tot_graf">#REF!</definedName>
    <definedName name="standardpakke_v_behold">#REF!</definedName>
    <definedName name="standardpakke_v_behold_EXPORT">#REF!</definedName>
    <definedName name="standardpakke_v_bo_NOROBL_PM">#REF!</definedName>
    <definedName name="standardpakke_v_kunde_info_a1">[5]Dashboard!#REF!</definedName>
    <definedName name="standardpakke_v_PBANK_kunde_a3">#REF!</definedName>
    <definedName name="standardpakke_v_PBANK_nfo_a1">[5]Dashboard!#REF!</definedName>
    <definedName name="standardpakke_v_regnskap">#REF!</definedName>
    <definedName name="standardpakke_v_regnskap_ctrl">#REF!</definedName>
    <definedName name="standardpakke_v_trans">[11]TRANSACTIONS!#REF!</definedName>
    <definedName name="Sted1">[12]Listeverdier!$B:$B</definedName>
    <definedName name="Str_test_prod">[5]Dashboard!#REF!</definedName>
    <definedName name="Strto">#REF!</definedName>
    <definedName name="Strtobcc">[5]Dashboard!#REF!</definedName>
    <definedName name="Strtoprod">#REF!</definedName>
    <definedName name="SUB_RPT_VERDI_PR_FOND">[5]Dashboard!#REF!</definedName>
    <definedName name="TBEL">'[1]ABC Prof&amp;Bal'!#REF!</definedName>
    <definedName name="TEst">#REF!</definedName>
    <definedName name="TGMBH">'[1]ABC Prof&amp;Bal'!#REF!</definedName>
    <definedName name="TINT">'[1]ABC Prof&amp;Bal'!#REF!</definedName>
    <definedName name="TRANS_Header_1_1">#REF!</definedName>
    <definedName name="TRANS_Header_1_2">#REF!</definedName>
    <definedName name="TRANS_Header_1_3">#REF!</definedName>
    <definedName name="TSBV">'[1]ABC Prof&amp;Bal'!#REF!</definedName>
    <definedName name="tttttt">'[1]ABC Prof&amp;Bal'!#REF!</definedName>
    <definedName name="_xlnm.Print_Area" localSheetId="0">'Definisjoner og beregninger'!$B$2:$L$102</definedName>
    <definedName name="Verdipapir_Header_1">#REF!</definedName>
    <definedName name="Verdipapir_Header_1_1">#REF!</definedName>
    <definedName name="Verdipapir_Header_1_2">#REF!</definedName>
    <definedName name="Verdipapir_Header_1_3">#REF!</definedName>
    <definedName name="Verdipapir_Header_dato">#REF!</definedName>
    <definedName name="Verdipapir_pr_fond_Header_1">#REF!</definedName>
    <definedName name="VPS_liste">#REF!</definedName>
    <definedName name="xx">'[1]ABC Prof&amp;Bal'!#REF!</definedName>
    <definedName name="y">'[1]ABC Prof&amp;Bal'!#REF!</definedName>
    <definedName name="aar">[13]Forside!$B$1:$B$1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" l="1"/>
  <c r="F61" i="1"/>
  <c r="E61" i="1"/>
  <c r="D61" i="1"/>
  <c r="D17" i="1"/>
  <c r="E17" i="1"/>
  <c r="F17" i="1"/>
  <c r="G17" i="1"/>
  <c r="D23" i="1"/>
  <c r="E23" i="1"/>
  <c r="F23" i="1"/>
  <c r="G23" i="1"/>
  <c r="D33" i="1"/>
  <c r="E33" i="1"/>
  <c r="F33" i="1"/>
  <c r="G33" i="1"/>
  <c r="D44" i="1"/>
  <c r="E44" i="1"/>
  <c r="F44" i="1"/>
  <c r="G44" i="1"/>
  <c r="D54" i="1"/>
  <c r="E54" i="1"/>
  <c r="F54" i="1"/>
  <c r="G54" i="1"/>
  <c r="D67" i="1"/>
  <c r="E67" i="1"/>
  <c r="F67" i="1"/>
  <c r="G67" i="1"/>
  <c r="D73" i="1"/>
  <c r="D74" i="1" s="1"/>
  <c r="E73" i="1"/>
  <c r="E74" i="1" s="1"/>
  <c r="F73" i="1"/>
  <c r="F74" i="1" s="1"/>
  <c r="G73" i="1"/>
  <c r="G74" i="1" s="1"/>
  <c r="D80" i="1"/>
  <c r="D81" i="1" s="1"/>
  <c r="E80" i="1"/>
  <c r="E81" i="1" s="1"/>
  <c r="F80" i="1"/>
  <c r="F81" i="1" s="1"/>
  <c r="G80" i="1"/>
  <c r="G81" i="1" s="1"/>
  <c r="D87" i="1"/>
  <c r="E87" i="1"/>
  <c r="F87" i="1"/>
  <c r="G87" i="1"/>
  <c r="D93" i="1"/>
  <c r="D94" i="1" s="1"/>
  <c r="E93" i="1"/>
  <c r="E94" i="1" s="1"/>
  <c r="F93" i="1"/>
  <c r="G93" i="1"/>
  <c r="F94" i="1"/>
  <c r="G94" i="1"/>
</calcChain>
</file>

<file path=xl/sharedStrings.xml><?xml version="1.0" encoding="utf-8"?>
<sst xmlns="http://schemas.openxmlformats.org/spreadsheetml/2006/main" count="87" uniqueCount="59">
  <si>
    <t>Nøkkeltall og alternative resultatmål (APM)</t>
  </si>
  <si>
    <t>#</t>
  </si>
  <si>
    <t>mNOK</t>
  </si>
  <si>
    <t>4. kvartal 2023</t>
  </si>
  <si>
    <t>4. kvartal 2022</t>
  </si>
  <si>
    <t>2023</t>
  </si>
  <si>
    <t>2022</t>
  </si>
  <si>
    <t>Definisjon</t>
  </si>
  <si>
    <t>Netto renteinntekter inkl. netto renteinntekter på derivater og fondsobligasjoner i prosent av gjennomsnittlig forvaltningskapital</t>
  </si>
  <si>
    <t>Rentekostnad fondsobligasjoner</t>
  </si>
  <si>
    <t>Netto renteinntekter derivater rapportert som verdiendringer</t>
  </si>
  <si>
    <t>Gjennomsnittlig forvaltningskapital</t>
  </si>
  <si>
    <t>Kontroll</t>
  </si>
  <si>
    <t>Porteføljeprovisjon fra Eika Boligkreditt</t>
  </si>
  <si>
    <t>Provisjonsinntekter fra Eika Boligkreditt i % av gjennomsnittlig utlånsportefølje i EBK</t>
  </si>
  <si>
    <t>Provisjonsinntekt i % av gjennomsnittlig portefølje i Eika Boligkreditt</t>
  </si>
  <si>
    <t>Netto renteinntekter og provisjonsinntekter fra EBK inkl. netto renteinntekter på derivater og fondsobligasjoner, i prosent av gjennomsnittlig forretningskapital</t>
  </si>
  <si>
    <t>Rentenetto i % av gjennomsnittlig forretningskapital</t>
  </si>
  <si>
    <t>Sum driftskostnader</t>
  </si>
  <si>
    <t>Sum driftskostnader før tap på utlån i prosent av netto inntekter</t>
  </si>
  <si>
    <t>Andre driftsinntekter</t>
  </si>
  <si>
    <t>Kostnadsprosent</t>
  </si>
  <si>
    <t>Kostnadsprosent eks. 'Netto verdiendring og gevinst/(tap) på fin. Instrumenter', men inkl. 'netto renteinntekter på derivater'</t>
  </si>
  <si>
    <t>Netto provisjonsinntekter eks. provisjon fra Eika Boligkreditt</t>
  </si>
  <si>
    <t>Kostnadsprosent justert for verdiendringer på finansielle instrument</t>
  </si>
  <si>
    <t>Andel tilordnet kontrollerende eierinteresse</t>
  </si>
  <si>
    <t xml:space="preserve">Egenkapitalavkastning etter skatt justert for renter på fondsobligasjoner </t>
  </si>
  <si>
    <t>Verdijust Innlån VV - Kredittspreadeffekt ikke swappet</t>
  </si>
  <si>
    <t>Gjennomsnittlig egentkapital eks. kredittspread og fondsobligasjon</t>
  </si>
  <si>
    <t>Egenkapitalavkastning etter skatt</t>
  </si>
  <si>
    <t>Brutto misligholdte engasjement 90 dager eller mer i prosent av brutto utlån til kunder på egen balanse</t>
  </si>
  <si>
    <t>Brutto utlån til kunder på egen balanse</t>
  </si>
  <si>
    <t>Misligholdte engasjement i % av brutto utlån</t>
  </si>
  <si>
    <t>IB utlån på egen balanse</t>
  </si>
  <si>
    <t>Endring i netto utlån på egen balanse ved periodeslutt i prosent av netto utlån 12 mnd. før (3 mnd. før på kvartal)</t>
  </si>
  <si>
    <t>UB på egen balanse</t>
  </si>
  <si>
    <t>Endring</t>
  </si>
  <si>
    <t>Utlånsvekst på egen balanse %</t>
  </si>
  <si>
    <t>IB utlån inklusive Eika Boligkreditt</t>
  </si>
  <si>
    <t>Endring i netto utlån inkl. utlån formidlet gjennom EBK ved periodeslutt i prosent av netto utlån inkl. EBK 12 mnd. før (3 mnd. før på kvartal)</t>
  </si>
  <si>
    <t>UB utlån inklusive Eika Boligkreditt</t>
  </si>
  <si>
    <t>Utlånsvekst inklusive Eika Boligkreditt %</t>
  </si>
  <si>
    <t>Innskudd fra kunder</t>
  </si>
  <si>
    <t>Innskudd fra kunder i % av brutto utlån på egen balanse</t>
  </si>
  <si>
    <t>Innskuddsdekning %</t>
  </si>
  <si>
    <t>IB innskudd fra kunder</t>
  </si>
  <si>
    <t>Endring i innskudd fra kunder ved periodeslutt i prosent av innskudd 12 mnd. før (3 mnd. før på kvartal)</t>
  </si>
  <si>
    <t>UB innskudd fra kunder</t>
  </si>
  <si>
    <t>Innskuddsvekst %</t>
  </si>
  <si>
    <t>Antall dager i et år</t>
  </si>
  <si>
    <t>Antall dager i et kvartal</t>
  </si>
  <si>
    <t>Antall dager YTD 4. kvartal</t>
  </si>
  <si>
    <t>Rentenetto i % av gjennomsnittlig forvaltningskapital</t>
  </si>
  <si>
    <t>Misligholdte engasjementer</t>
  </si>
  <si>
    <t>OBOS-banken Konsern</t>
  </si>
  <si>
    <t>OBOS-banken bruker alternative resultatmål (APM) for å tilføre ekstra informasjon til regnskapet. Disse tallene er ikke i henhold til IFRS-definisjoner og kan ikke direkte sammenlignes med andre selskaper. APM-ene er ikke ment å erstatte IFRS-regnskapstall, men å tilføre ytterligere forståelse for bankens resultater og utvikling. Administrasjonen, ledelsen og styret i OBOS-banken bruker APM-ene som et viktige verktøy i virksomhetsstyringen.</t>
  </si>
  <si>
    <t>Netto renteinntekter</t>
  </si>
  <si>
    <t>Netto verdiendr. og gevinst/(tap) på fin. instrumenter</t>
  </si>
  <si>
    <t>Gjennomsnittlig utlån til Eika Boligkreditt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</si>
</sst>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,##0,,"/>
    <numFmt numFmtId="166" formatCode="0.0\ %"/>
    <numFmt numFmtId="167" formatCode="_ * #,##0.000000_ ;_ * \-#,##0.0000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theme="3"/>
      <name val="Arial"/>
      <family val="2"/>
    </font>
    <font>
      <b/>
      <sz val="11"/>
      <color rgb="FF00524C"/>
      <name val="Arial"/>
      <family val="2"/>
    </font>
    <font>
      <b/>
      <sz val="11"/>
      <color rgb="FF1F497D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name val="Arial"/>
      <family val="2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dashed">
        <color theme="2"/>
      </top>
      <bottom style="dashed">
        <color theme="2"/>
      </bottom>
      <diagonal/>
    </border>
    <border>
      <left/>
      <right/>
      <top style="medium">
        <color rgb="FF00AC79"/>
      </top>
      <bottom/>
      <diagonal/>
    </border>
    <border>
      <left/>
      <right/>
      <top/>
      <bottom style="medium">
        <color rgb="FF00AC79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0" fontId="2" fillId="0" borderId="0"/>
  </cellStyleXfs>
  <cellXfs count="42">
    <xf numFmtId="0" fontId="0" fillId="0" borderId="0" xfId="0"/>
    <xf numFmtId="0" fontId="3" fillId="2" borderId="0" xfId="5" applyFont="1" applyFill="1" applyAlignment="1">
      <alignment horizontal="left"/>
    </xf>
    <xf numFmtId="0" fontId="4" fillId="3" borderId="0" xfId="5" applyFont="1" applyFill="1" applyAlignment="1">
      <alignment horizontal="left" vertical="top"/>
    </xf>
    <xf numFmtId="49" fontId="3" fillId="3" borderId="0" xfId="5" applyNumberFormat="1" applyFont="1" applyFill="1"/>
    <xf numFmtId="0" fontId="4" fillId="2" borderId="0" xfId="5" applyFont="1" applyFill="1" applyAlignment="1">
      <alignment horizontal="right"/>
    </xf>
    <xf numFmtId="0" fontId="3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wrapText="1"/>
    </xf>
    <xf numFmtId="165" fontId="3" fillId="5" borderId="1" xfId="4" applyNumberFormat="1" applyFont="1" applyFill="1" applyBorder="1" applyAlignment="1">
      <alignment wrapText="1"/>
    </xf>
    <xf numFmtId="165" fontId="3" fillId="0" borderId="1" xfId="4" applyNumberFormat="1" applyFont="1" applyFill="1" applyBorder="1" applyAlignment="1">
      <alignment wrapText="1"/>
    </xf>
    <xf numFmtId="165" fontId="3" fillId="0" borderId="1" xfId="4" applyNumberFormat="1" applyFont="1" applyFill="1" applyBorder="1" applyAlignment="1">
      <alignment horizontal="right" wrapText="1"/>
    </xf>
    <xf numFmtId="165" fontId="3" fillId="5" borderId="1" xfId="4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wrapText="1"/>
    </xf>
    <xf numFmtId="10" fontId="4" fillId="5" borderId="1" xfId="2" applyNumberFormat="1" applyFont="1" applyFill="1" applyBorder="1" applyAlignment="1">
      <alignment horizontal="right" wrapText="1"/>
    </xf>
    <xf numFmtId="10" fontId="10" fillId="0" borderId="0" xfId="2" applyNumberFormat="1" applyFont="1" applyFill="1"/>
    <xf numFmtId="0" fontId="11" fillId="4" borderId="0" xfId="0" applyFont="1" applyFill="1" applyAlignment="1">
      <alignment wrapText="1"/>
    </xf>
    <xf numFmtId="164" fontId="0" fillId="0" borderId="0" xfId="1" applyFont="1" applyFill="1"/>
    <xf numFmtId="0" fontId="9" fillId="0" borderId="0" xfId="0" applyFont="1"/>
    <xf numFmtId="164" fontId="0" fillId="0" borderId="0" xfId="1" applyFont="1"/>
    <xf numFmtId="10" fontId="4" fillId="0" borderId="1" xfId="2" applyNumberFormat="1" applyFont="1" applyFill="1" applyBorder="1" applyAlignment="1">
      <alignment horizontal="right" wrapText="1"/>
    </xf>
    <xf numFmtId="0" fontId="12" fillId="0" borderId="0" xfId="0" applyFont="1"/>
    <xf numFmtId="3" fontId="3" fillId="4" borderId="1" xfId="0" applyNumberFormat="1" applyFont="1" applyFill="1" applyBorder="1" applyAlignment="1">
      <alignment wrapText="1"/>
    </xf>
    <xf numFmtId="166" fontId="4" fillId="5" borderId="1" xfId="2" applyNumberFormat="1" applyFont="1" applyFill="1" applyBorder="1" applyAlignment="1">
      <alignment horizontal="right" wrapText="1"/>
    </xf>
    <xf numFmtId="166" fontId="4" fillId="0" borderId="1" xfId="2" applyNumberFormat="1" applyFont="1" applyFill="1" applyBorder="1" applyAlignment="1">
      <alignment horizontal="right" wrapText="1"/>
    </xf>
    <xf numFmtId="167" fontId="0" fillId="0" borderId="0" xfId="1" applyNumberFormat="1" applyFont="1"/>
    <xf numFmtId="0" fontId="0" fillId="0" borderId="2" xfId="0" applyBorder="1"/>
    <xf numFmtId="49" fontId="6" fillId="0" borderId="0" xfId="6" applyNumberFormat="1" applyFont="1" applyAlignment="1">
      <alignment horizontal="right"/>
    </xf>
    <xf numFmtId="49" fontId="6" fillId="0" borderId="0" xfId="6" applyNumberFormat="1" applyFont="1" applyAlignment="1">
      <alignment horizontal="left"/>
    </xf>
    <xf numFmtId="0" fontId="7" fillId="0" borderId="0" xfId="6" applyFont="1" applyAlignment="1">
      <alignment horizontal="right" vertical="top" wrapText="1"/>
    </xf>
    <xf numFmtId="0" fontId="7" fillId="0" borderId="0" xfId="6" applyFont="1" applyAlignment="1">
      <alignment horizontal="right" wrapText="1"/>
    </xf>
    <xf numFmtId="0" fontId="6" fillId="0" borderId="0" xfId="6" applyFont="1" applyAlignment="1">
      <alignment horizontal="right" wrapText="1"/>
    </xf>
    <xf numFmtId="49" fontId="6" fillId="0" borderId="2" xfId="6" applyNumberFormat="1" applyFont="1" applyBorder="1" applyAlignment="1">
      <alignment horizontal="right"/>
    </xf>
    <xf numFmtId="49" fontId="6" fillId="0" borderId="2" xfId="6" applyNumberFormat="1" applyFont="1" applyBorder="1" applyAlignment="1">
      <alignment horizontal="left"/>
    </xf>
    <xf numFmtId="0" fontId="6" fillId="0" borderId="2" xfId="6" applyFont="1" applyBorder="1" applyAlignment="1">
      <alignment vertical="top" wrapText="1"/>
    </xf>
    <xf numFmtId="0" fontId="6" fillId="0" borderId="2" xfId="6" applyFont="1" applyBorder="1" applyAlignment="1">
      <alignment horizontal="right" wrapText="1"/>
    </xf>
    <xf numFmtId="0" fontId="8" fillId="0" borderId="2" xfId="6" applyFont="1" applyBorder="1" applyAlignment="1">
      <alignment wrapText="1"/>
    </xf>
    <xf numFmtId="0" fontId="6" fillId="0" borderId="0" xfId="6" applyFont="1" applyAlignment="1">
      <alignment horizontal="right" vertical="top" wrapText="1"/>
    </xf>
    <xf numFmtId="0" fontId="6" fillId="0" borderId="2" xfId="6" applyFont="1" applyBorder="1" applyAlignment="1">
      <alignment horizontal="right" vertical="top" wrapText="1"/>
    </xf>
    <xf numFmtId="0" fontId="9" fillId="0" borderId="2" xfId="0" applyFont="1" applyBorder="1"/>
    <xf numFmtId="0" fontId="3" fillId="3" borderId="0" xfId="5" applyFont="1" applyFill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8" fillId="0" borderId="3" xfId="6" applyFont="1" applyBorder="1" applyAlignment="1">
      <alignment horizontal="center" wrapText="1"/>
    </xf>
  </cellXfs>
  <cellStyles count="7">
    <cellStyle name="Komma" xfId="1" builtinId="3"/>
    <cellStyle name="Komma 3" xfId="4" xr:uid="{E79B2621-9AEC-4C5F-8FA3-A7B49190CABD}"/>
    <cellStyle name="Normal" xfId="0" builtinId="0"/>
    <cellStyle name="Normal 2 3 2 2 2 2" xfId="3" xr:uid="{FF715DDE-DD9E-4499-83A9-F3D78BEF5AB9}"/>
    <cellStyle name="Normal 2 3 3 2" xfId="6" xr:uid="{6D533E33-7A0C-4B18-919D-C177AE41C689}"/>
    <cellStyle name="Normal_Gruppen 1999 finanskonsern" xfId="5" xr:uid="{B77509C3-AE48-4767-A01F-923CF1978FC6}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E\OKONOMI\YEAR%202002\GROUP\GRCONS4Q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%20-%20DP\Mislighold\Nedskrivning\Mal%20Nedskrivningsvurdering%20des%2020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filsrv05\Obosbanken\2%20-%20&#216;konomi%20&amp;%20Finans\4%20-%20Finans\Verdifastsettelse%20periodisk\Verdipapirportef&#248;lje\2017\1703\Fond\OBOS%20Boligkreditt_5252208_2017_3_31_Monthly_Report_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\P&#229;l%20Anders\Utvikling\REsql\Balanseoppstilling_excelerator_NY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l\AppData\Local\Microsoft\Windows\Temporary%20Internet%20Files\Content.IE5\HSG253E9\Rapporteringsskjema-LCR-NSFR-2.8.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OBOS%20MOR\Budsjett\Prog%202014%20-%20OBOS%20mor\OBOS%20uten%20forvaltning\L&#248;nn%20999%20prognose%202014%20-%20under%20arbeid%20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filsrv05\obosboligkreditt\2%20-%20&#216;konomi%20&amp;%20Finans\Regnskap\IROS\Bokf&#248;rings.%20eks%20kredittforetak%20T%20detal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nskap-finans\&#197;rsoppgj&#248;r\&#197;r%202001\Norgips%20AS\&#197;rsoppgj&#248;rspakke%20Norgips%20Grou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bnor.net\dfsroot\Department\1185\Kunderapportering\Kunde-mapper\DASHBOARD_STANDARDPAKKE_TILLEGG\DASHBOARD_ADN_BEDRIFT_ENG_Standardpakke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filsrv01\okonomi\OBOS%20MOR\Budsjett\Prog%202014%20-%20OBOS%20mor\OBOS%20uten%20forvaltning\L&#248;nn%20999%20prognose%202014%20-%20under%20arbeid%20v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noask-sfi001\finance\FINANCE\OKONOMI\YEAR%202002\BUSA\Yearend%20Reporting%20Model%202002%20-%20TL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w-fil1\HEL\&#216;konomi\1OKONOMI\Konsern\2000\WANI%20Konsolidering%2020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usca2\AppData\Local\Microsoft\Windows\Temporary%20Internet%20Files\Content.Outlook\WFSVKYNG\ONH%20konsern%2031%2012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Rates"/>
      <sheetName val="ABC Prof&amp;Bal"/>
      <sheetName val="Oppsum"/>
      <sheetName val="Elim Group"/>
      <sheetName val="Elim"/>
      <sheetName val="Change"/>
      <sheetName val="EK"/>
      <sheetName val="Segment"/>
      <sheetName val="Segment2"/>
      <sheetName val="Goodw"/>
      <sheetName val="Saldobal"/>
      <sheetName val="Datavalidering"/>
      <sheetName val="ABC Prof_Ba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utsetnigner og forklaringer"/>
      <sheetName val="Beregninger"/>
      <sheetName val="Lister"/>
    </sheetNames>
    <sheetDataSet>
      <sheetData sheetId="0"/>
      <sheetData sheetId="1"/>
      <sheetData sheetId="2">
        <row r="1">
          <cell r="A1" t="str">
            <v>Tvangssalg</v>
          </cell>
        </row>
        <row r="2">
          <cell r="A2" t="str">
            <v>Frivillig salg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PAGE"/>
      <sheetName val="HOLDINGS"/>
      <sheetName val="TRANSACTIONS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ontrol"/>
      <sheetName val="Listeverdier"/>
      <sheetName val="Balanse"/>
    </sheetNames>
    <sheetDataSet>
      <sheetData sheetId="0"/>
      <sheetData sheetId="1">
        <row r="2">
          <cell r="B2">
            <v>1000</v>
          </cell>
        </row>
        <row r="3">
          <cell r="B3">
            <v>1100</v>
          </cell>
        </row>
        <row r="4">
          <cell r="B4">
            <v>1500</v>
          </cell>
        </row>
        <row r="5">
          <cell r="B5">
            <v>1800</v>
          </cell>
        </row>
        <row r="6">
          <cell r="B6">
            <v>3401</v>
          </cell>
        </row>
        <row r="7">
          <cell r="B7">
            <v>3402</v>
          </cell>
        </row>
        <row r="8">
          <cell r="B8">
            <v>3405</v>
          </cell>
        </row>
        <row r="9">
          <cell r="B9">
            <v>3406</v>
          </cell>
        </row>
        <row r="10">
          <cell r="B10">
            <v>3407</v>
          </cell>
        </row>
        <row r="11">
          <cell r="B11">
            <v>3408</v>
          </cell>
        </row>
        <row r="12">
          <cell r="B12">
            <v>3409</v>
          </cell>
        </row>
        <row r="13">
          <cell r="B13">
            <v>3410</v>
          </cell>
        </row>
        <row r="14">
          <cell r="B14">
            <v>3411</v>
          </cell>
        </row>
        <row r="15">
          <cell r="B15">
            <v>3412</v>
          </cell>
        </row>
        <row r="16">
          <cell r="B16">
            <v>3414</v>
          </cell>
        </row>
        <row r="17">
          <cell r="B17">
            <v>3415</v>
          </cell>
        </row>
        <row r="18">
          <cell r="B18">
            <v>3416</v>
          </cell>
        </row>
        <row r="19">
          <cell r="B19">
            <v>3417</v>
          </cell>
        </row>
        <row r="20">
          <cell r="B20">
            <v>3418</v>
          </cell>
        </row>
        <row r="21">
          <cell r="B21">
            <v>3419</v>
          </cell>
        </row>
        <row r="22">
          <cell r="B22">
            <v>3420</v>
          </cell>
        </row>
        <row r="23">
          <cell r="B23">
            <v>4000</v>
          </cell>
        </row>
        <row r="24">
          <cell r="B24">
            <v>4001</v>
          </cell>
        </row>
        <row r="25">
          <cell r="B25">
            <v>4002</v>
          </cell>
        </row>
        <row r="26">
          <cell r="B26">
            <v>4800</v>
          </cell>
        </row>
        <row r="27">
          <cell r="B27">
            <v>4900</v>
          </cell>
        </row>
        <row r="28">
          <cell r="B28">
            <v>7777</v>
          </cell>
        </row>
        <row r="29">
          <cell r="B29">
            <v>10000</v>
          </cell>
        </row>
        <row r="30">
          <cell r="B30">
            <v>11000</v>
          </cell>
        </row>
        <row r="31">
          <cell r="B31">
            <v>12000</v>
          </cell>
        </row>
        <row r="32">
          <cell r="B32">
            <v>13000</v>
          </cell>
        </row>
        <row r="33">
          <cell r="B33">
            <v>14000</v>
          </cell>
        </row>
        <row r="34">
          <cell r="B34">
            <v>15000</v>
          </cell>
        </row>
        <row r="35">
          <cell r="B35">
            <v>16000</v>
          </cell>
        </row>
        <row r="36">
          <cell r="B36">
            <v>20000</v>
          </cell>
        </row>
        <row r="37">
          <cell r="B37">
            <v>50000</v>
          </cell>
        </row>
        <row r="38">
          <cell r="B38">
            <v>81000</v>
          </cell>
        </row>
        <row r="39">
          <cell r="B39">
            <v>81100</v>
          </cell>
        </row>
        <row r="40">
          <cell r="B40">
            <v>81500</v>
          </cell>
        </row>
        <row r="41">
          <cell r="B41">
            <v>81800</v>
          </cell>
        </row>
        <row r="42">
          <cell r="B42">
            <v>83401</v>
          </cell>
        </row>
        <row r="43">
          <cell r="B43">
            <v>83408</v>
          </cell>
        </row>
        <row r="44">
          <cell r="B44">
            <v>83411</v>
          </cell>
        </row>
        <row r="45">
          <cell r="B45">
            <v>83412</v>
          </cell>
        </row>
        <row r="46">
          <cell r="B46">
            <v>83414</v>
          </cell>
        </row>
        <row r="47">
          <cell r="B47">
            <v>83417</v>
          </cell>
        </row>
        <row r="48">
          <cell r="B48">
            <v>83418</v>
          </cell>
        </row>
        <row r="49">
          <cell r="B49">
            <v>83419</v>
          </cell>
        </row>
        <row r="50">
          <cell r="B50">
            <v>83420</v>
          </cell>
        </row>
        <row r="51">
          <cell r="B51">
            <v>84800</v>
          </cell>
        </row>
        <row r="52">
          <cell r="B52">
            <v>84900</v>
          </cell>
        </row>
        <row r="53">
          <cell r="B53">
            <v>89000</v>
          </cell>
        </row>
        <row r="54">
          <cell r="B54">
            <v>99000</v>
          </cell>
        </row>
        <row r="55">
          <cell r="B55">
            <v>99999</v>
          </cell>
        </row>
      </sheetData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ksjoner og definisjoner"/>
      <sheetName val="Forside"/>
      <sheetName val="Liquidity Coverage Ratio"/>
      <sheetName val="Net Stable Funding Ratio"/>
    </sheetNames>
    <sheetDataSet>
      <sheetData sheetId="0"/>
      <sheetData sheetId="1">
        <row r="1">
          <cell r="A1">
            <v>1</v>
          </cell>
          <cell r="B1">
            <v>2011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Lønn 500"/>
      <sheetName val="Annen lønn, kto 501 - 539"/>
      <sheetName val="Refusjon NAV"/>
      <sheetName val="Tilbakemeldinger"/>
      <sheetName val="Endringer"/>
      <sheetName val="Ark1"/>
      <sheetName val="Datavalidering"/>
    </sheetNames>
    <sheetDataSet>
      <sheetData sheetId="0">
        <row r="2">
          <cell r="B2">
            <v>0.12</v>
          </cell>
        </row>
        <row r="3">
          <cell r="B3">
            <v>0.14099999999999999</v>
          </cell>
        </row>
        <row r="9">
          <cell r="I9">
            <v>15000</v>
          </cell>
        </row>
        <row r="13">
          <cell r="B13">
            <v>1.04</v>
          </cell>
        </row>
      </sheetData>
      <sheetData sheetId="1">
        <row r="139">
          <cell r="I139">
            <v>45891.666666666664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kføring KF"/>
      <sheetName val="Bokførings"/>
      <sheetName val="Lists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Form 1.1"/>
      <sheetName val="Form 1.2"/>
      <sheetName val="Form 1.3"/>
      <sheetName val="Form 2.1"/>
      <sheetName val="Form 2.2"/>
      <sheetName val="Form 3.1"/>
      <sheetName val="Form 3.2"/>
      <sheetName val="Form 3.3"/>
      <sheetName val="Form 3.4"/>
      <sheetName val="Form 3.5"/>
      <sheetName val="Form 3.6"/>
      <sheetName val="Form 3.7"/>
      <sheetName val="Form 3.8"/>
      <sheetName val="Form 3.10"/>
      <sheetName val="Form 3.9"/>
      <sheetName val="Form 3.11"/>
      <sheetName val="Form 3.12"/>
      <sheetName val="Form 4.1"/>
      <sheetName val="Form 4.2"/>
      <sheetName val="Form 4.3"/>
    </sheetNames>
    <sheetDataSet>
      <sheetData sheetId="0" refreshError="1"/>
      <sheetData sheetId="1" refreshError="1">
        <row r="6">
          <cell r="F6">
            <v>37336.022691666665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FRONTPAGE"/>
      <sheetName val="HOLDINGS"/>
      <sheetName val="TRANSACTIONS"/>
      <sheetName val="Risikotall"/>
    </sheetNames>
    <sheetDataSet>
      <sheetData sheetId="0">
        <row r="28">
          <cell r="B28">
            <v>5252208</v>
          </cell>
          <cell r="C28" t="str">
            <v xml:space="preserve"> OBOS BOLIGKREDITT AS</v>
          </cell>
          <cell r="F28">
            <v>43039</v>
          </cell>
        </row>
      </sheetData>
      <sheetData sheetId="1"/>
      <sheetData sheetId="2">
        <row r="72">
          <cell r="N72" t="str">
            <v>BBS_VERDIUB</v>
          </cell>
        </row>
      </sheetData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Lønn 500"/>
      <sheetName val="Annen lønn, kto 501 - 539"/>
      <sheetName val="Refusjon NAV"/>
      <sheetName val="Tilbakemeldinger"/>
      <sheetName val="Endringer"/>
      <sheetName val="Ark1"/>
      <sheetName val="Datavalidering"/>
    </sheetNames>
    <sheetDataSet>
      <sheetData sheetId="0">
        <row r="2">
          <cell r="B2">
            <v>0.12</v>
          </cell>
        </row>
      </sheetData>
      <sheetData sheetId="1">
        <row r="139">
          <cell r="I139">
            <v>45891.666666666664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,B,C"/>
      <sheetName val="D1,D2,D3"/>
      <sheetName val="E"/>
      <sheetName val="F,G"/>
      <sheetName val="H"/>
      <sheetName val="I"/>
      <sheetName val="J1, J2"/>
      <sheetName val="K,L"/>
      <sheetName val="M"/>
      <sheetName val=" N"/>
      <sheetName val="O,P"/>
      <sheetName val="Q"/>
      <sheetName val="S, T"/>
      <sheetName val="U"/>
      <sheetName val="V"/>
      <sheetName val="W,X"/>
      <sheetName val="Installed machines"/>
    </sheetNames>
    <sheetDataSet>
      <sheetData sheetId="0">
        <row r="8">
          <cell r="J8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 &amp; L Detail"/>
      <sheetName val="Assets"/>
      <sheetName val="Equity &amp; liabilities"/>
      <sheetName val="Eliminations"/>
      <sheetName val="Exchange rates"/>
      <sheetName val="P&amp;L"/>
      <sheetName val="Asset"/>
      <sheetName val="Eq and Liab"/>
      <sheetName val="Cash Flow"/>
      <sheetName val="Acc prin"/>
      <sheetName val="Mellomv"/>
      <sheetName val="GB Diverse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y"/>
      <sheetName val="Flytskjema regneark"/>
      <sheetName val="Nøkkeltall"/>
      <sheetName val="Tabell styresak"/>
      <sheetName val="OBOS konsernmal"/>
      <sheetName val="AS Resultat"/>
      <sheetName val="AS Balanse"/>
      <sheetName val="Kont.strøm"/>
      <sheetName val="810 Kont.strøm"/>
      <sheetName val="Kon-AS Res"/>
      <sheetName val="Kon-AS Bal"/>
      <sheetName val="810 Noter"/>
      <sheetName val="Skatt konsern"/>
      <sheetName val="Elimineringer"/>
      <sheetName val="Tilvirkningskontrakter"/>
      <sheetName val="Spesifikasjoner"/>
      <sheetName val="Skatt"/>
      <sheetName val="Hjelpeskjema"/>
      <sheetName val="Status"/>
      <sheetName val="Rentebegrensning"/>
      <sheetName val="Kto 8039"/>
      <sheetName val="Posteringer kt 1410"/>
      <sheetName val="Saldering"/>
      <sheetName val="Reklass. salg bruktboliger"/>
      <sheetName val="Bokført pr prosjekt"/>
      <sheetName val="Prosjekt mot budsjett"/>
      <sheetName val="Regnskapsprinsipper"/>
      <sheetName val="ONH Konsern Bal"/>
      <sheetName val="Prosjekter"/>
      <sheetName val="Merverdier "/>
      <sheetName val="ONH Konsern Res"/>
      <sheetName val="IFRS-justeringer"/>
      <sheetName val="IFRS-Resultat"/>
      <sheetName val="IFRS-Balanse"/>
      <sheetName val="DB Prosjekter"/>
      <sheetName val="Tilknyttede selskaper"/>
      <sheetName val="TS i døtre"/>
      <sheetName val="Saldobalanse"/>
      <sheetName val="Konsernstrukt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Byggestart ikke vedtatt</v>
          </cell>
        </row>
        <row r="2">
          <cell r="A2" t="str">
            <v>Byggestart vedtatt, ikke bygging</v>
          </cell>
        </row>
        <row r="3">
          <cell r="A3" t="str">
            <v>Bygging igangsatt</v>
          </cell>
        </row>
        <row r="4">
          <cell r="A4" t="str">
            <v>Byggetrinn Ferdigstilt</v>
          </cell>
        </row>
      </sheetData>
      <sheetData sheetId="27"/>
      <sheetData sheetId="28"/>
      <sheetData sheetId="29"/>
      <sheetData sheetId="30">
        <row r="42">
          <cell r="C42">
            <v>88661397.54617539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303C8-C63B-4891-8EEF-EAB3F5A5CEE0}">
  <dimension ref="B2:L102"/>
  <sheetViews>
    <sheetView showGridLines="0" tabSelected="1" zoomScale="62" zoomScaleNormal="62" zoomScaleSheetLayoutView="70" workbookViewId="0"/>
  </sheetViews>
  <sheetFormatPr baseColWidth="10" defaultRowHeight="15" outlineLevelRow="1" x14ac:dyDescent="0.25"/>
  <cols>
    <col min="1" max="1" width="4.7109375" customWidth="1"/>
    <col min="2" max="2" width="3.7109375" bestFit="1" customWidth="1"/>
    <col min="3" max="3" width="82.7109375" bestFit="1" customWidth="1"/>
    <col min="4" max="7" width="12.7109375" customWidth="1"/>
  </cols>
  <sheetData>
    <row r="2" spans="2:12" x14ac:dyDescent="0.25">
      <c r="C2" s="2" t="s">
        <v>0</v>
      </c>
    </row>
    <row r="3" spans="2:12" x14ac:dyDescent="0.25">
      <c r="C3" s="2"/>
    </row>
    <row r="4" spans="2:12" x14ac:dyDescent="0.25">
      <c r="C4" s="39" t="s">
        <v>55</v>
      </c>
      <c r="D4" s="39"/>
      <c r="E4" s="39"/>
      <c r="F4" s="39"/>
      <c r="G4" s="39"/>
      <c r="H4" s="39"/>
    </row>
    <row r="5" spans="2:12" x14ac:dyDescent="0.25">
      <c r="C5" s="39"/>
      <c r="D5" s="39"/>
      <c r="E5" s="39"/>
      <c r="F5" s="39"/>
      <c r="G5" s="39"/>
      <c r="H5" s="39"/>
    </row>
    <row r="6" spans="2:12" x14ac:dyDescent="0.25">
      <c r="C6" s="39"/>
      <c r="D6" s="39"/>
      <c r="E6" s="39"/>
      <c r="F6" s="39"/>
      <c r="G6" s="39"/>
      <c r="H6" s="39"/>
    </row>
    <row r="7" spans="2:12" x14ac:dyDescent="0.25">
      <c r="C7" s="39"/>
      <c r="D7" s="39"/>
      <c r="E7" s="39"/>
      <c r="F7" s="39"/>
      <c r="G7" s="39"/>
      <c r="H7" s="39"/>
    </row>
    <row r="8" spans="2:12" x14ac:dyDescent="0.25">
      <c r="C8" s="2"/>
    </row>
    <row r="10" spans="2:12" x14ac:dyDescent="0.25">
      <c r="B10" s="1"/>
      <c r="C10" s="2" t="s">
        <v>54</v>
      </c>
      <c r="D10" s="1"/>
      <c r="E10" s="3"/>
      <c r="F10" s="3"/>
      <c r="G10" s="4"/>
    </row>
    <row r="11" spans="2:12" ht="30.75" thickBot="1" x14ac:dyDescent="0.3">
      <c r="B11" s="26" t="s">
        <v>1</v>
      </c>
      <c r="C11" s="27" t="s">
        <v>2</v>
      </c>
      <c r="D11" s="28" t="s">
        <v>3</v>
      </c>
      <c r="E11" s="28" t="s">
        <v>4</v>
      </c>
      <c r="F11" s="29" t="s">
        <v>5</v>
      </c>
      <c r="G11" s="29" t="s">
        <v>6</v>
      </c>
      <c r="H11" s="41" t="s">
        <v>7</v>
      </c>
      <c r="I11" s="41"/>
      <c r="J11" s="41"/>
      <c r="K11" s="41"/>
      <c r="L11" s="41"/>
    </row>
    <row r="12" spans="2:12" x14ac:dyDescent="0.25">
      <c r="B12" s="31"/>
      <c r="C12" s="32"/>
      <c r="D12" s="33"/>
      <c r="E12" s="33"/>
      <c r="F12" s="33"/>
      <c r="G12" s="33"/>
      <c r="H12" s="35"/>
      <c r="I12" s="35"/>
      <c r="J12" s="35"/>
      <c r="K12" s="35"/>
      <c r="L12" s="35"/>
    </row>
    <row r="13" spans="2:12" ht="15" customHeight="1" x14ac:dyDescent="0.25">
      <c r="B13" s="5"/>
      <c r="C13" s="6" t="s">
        <v>56</v>
      </c>
      <c r="D13" s="7">
        <v>238523743.1500001</v>
      </c>
      <c r="E13" s="8">
        <v>163479494.06000042</v>
      </c>
      <c r="F13" s="8">
        <v>811398305.4799993</v>
      </c>
      <c r="G13" s="8">
        <v>561759631.57000029</v>
      </c>
      <c r="H13" s="40" t="s">
        <v>8</v>
      </c>
      <c r="I13" s="40"/>
      <c r="J13" s="40"/>
      <c r="K13" s="40"/>
      <c r="L13" s="40"/>
    </row>
    <row r="14" spans="2:12" x14ac:dyDescent="0.25">
      <c r="B14" s="5"/>
      <c r="C14" s="6" t="s">
        <v>9</v>
      </c>
      <c r="D14" s="10">
        <v>-6075833.3200000022</v>
      </c>
      <c r="E14" s="8">
        <v>-4667916.6400000006</v>
      </c>
      <c r="F14" s="9">
        <v>-21729499.960000001</v>
      </c>
      <c r="G14" s="9">
        <v>-15210972.15</v>
      </c>
      <c r="H14" s="40"/>
      <c r="I14" s="40"/>
      <c r="J14" s="40"/>
      <c r="K14" s="40"/>
      <c r="L14" s="40"/>
    </row>
    <row r="15" spans="2:12" x14ac:dyDescent="0.25">
      <c r="B15" s="5"/>
      <c r="C15" s="6" t="s">
        <v>10</v>
      </c>
      <c r="D15" s="10">
        <v>-10681052.159999996</v>
      </c>
      <c r="E15" s="9">
        <v>-1235605.1099999901</v>
      </c>
      <c r="F15" s="9">
        <v>-28119874.470000003</v>
      </c>
      <c r="G15" s="9">
        <v>11739929.280000014</v>
      </c>
      <c r="H15" s="40"/>
      <c r="I15" s="40"/>
      <c r="J15" s="40"/>
      <c r="K15" s="40"/>
      <c r="L15" s="40"/>
    </row>
    <row r="16" spans="2:12" x14ac:dyDescent="0.25">
      <c r="B16" s="5"/>
      <c r="C16" s="6" t="s">
        <v>11</v>
      </c>
      <c r="D16" s="10">
        <v>64642064882.86174</v>
      </c>
      <c r="E16" s="9">
        <v>56657885107.797501</v>
      </c>
      <c r="F16" s="9">
        <v>61011790749.212845</v>
      </c>
      <c r="G16" s="9">
        <v>55097552887.253067</v>
      </c>
      <c r="H16" s="40"/>
      <c r="I16" s="40"/>
      <c r="J16" s="40"/>
      <c r="K16" s="40"/>
      <c r="L16" s="40"/>
    </row>
    <row r="17" spans="2:12" x14ac:dyDescent="0.25">
      <c r="B17" s="11">
        <v>1</v>
      </c>
      <c r="C17" s="12" t="s">
        <v>52</v>
      </c>
      <c r="D17" s="13">
        <f>((D13+D14+D15)/D99*D98)/D$16</f>
        <v>1.3610887961374009E-2</v>
      </c>
      <c r="E17" s="14">
        <f>((E13+E14+E15)/E99*E98)/E$16</f>
        <v>1.1034043030858058E-2</v>
      </c>
      <c r="F17" s="14">
        <f>((F13+F14+F15)/F$16/F100*F98)</f>
        <v>1.2481996048605155E-2</v>
      </c>
      <c r="G17" s="14">
        <f>((G13+G14+G15)/G$16/G100*G98)</f>
        <v>1.0132729303648648E-2</v>
      </c>
      <c r="H17" s="40"/>
      <c r="I17" s="40"/>
      <c r="J17" s="40"/>
      <c r="K17" s="40"/>
      <c r="L17" s="40"/>
    </row>
    <row r="18" spans="2:12" ht="15" hidden="1" customHeight="1" outlineLevel="1" x14ac:dyDescent="0.25">
      <c r="C18" s="15" t="s">
        <v>12</v>
      </c>
      <c r="D18" s="18">
        <v>0</v>
      </c>
      <c r="E18" s="16">
        <v>0</v>
      </c>
      <c r="F18" s="16">
        <v>0</v>
      </c>
      <c r="G18" s="16">
        <v>0</v>
      </c>
      <c r="H18" s="17"/>
      <c r="I18" s="17"/>
      <c r="J18" s="17"/>
      <c r="K18" s="17"/>
      <c r="L18" s="17"/>
    </row>
    <row r="19" spans="2:12" ht="15.75" collapsed="1" thickBot="1" x14ac:dyDescent="0.3">
      <c r="B19" s="26"/>
      <c r="C19" s="27"/>
      <c r="D19" s="36"/>
      <c r="E19" s="36"/>
      <c r="F19" s="36"/>
      <c r="G19" s="36"/>
      <c r="H19" s="30"/>
      <c r="I19" s="30"/>
      <c r="J19" s="30"/>
      <c r="K19" s="30"/>
      <c r="L19" s="30"/>
    </row>
    <row r="20" spans="2:12" x14ac:dyDescent="0.25">
      <c r="B20" s="31"/>
      <c r="C20" s="32"/>
      <c r="D20" s="37"/>
      <c r="E20" s="37"/>
      <c r="F20" s="37"/>
      <c r="G20" s="37"/>
      <c r="H20" s="34"/>
      <c r="I20" s="38"/>
      <c r="J20" s="38"/>
      <c r="K20" s="38"/>
      <c r="L20" s="38"/>
    </row>
    <row r="21" spans="2:12" ht="15" customHeight="1" x14ac:dyDescent="0.25">
      <c r="B21" s="5"/>
      <c r="C21" s="6" t="s">
        <v>13</v>
      </c>
      <c r="D21" s="10">
        <v>3580.3300000000745</v>
      </c>
      <c r="E21" s="9">
        <v>-1892293.33</v>
      </c>
      <c r="F21" s="9">
        <v>2835360.4500000007</v>
      </c>
      <c r="G21" s="9">
        <v>-1142968.53</v>
      </c>
      <c r="H21" s="40" t="s">
        <v>14</v>
      </c>
      <c r="I21" s="40"/>
      <c r="J21" s="40"/>
      <c r="K21" s="40"/>
      <c r="L21" s="40"/>
    </row>
    <row r="22" spans="2:12" x14ac:dyDescent="0.25">
      <c r="B22" s="5"/>
      <c r="C22" s="6" t="s">
        <v>58</v>
      </c>
      <c r="D22" s="10">
        <v>0</v>
      </c>
      <c r="E22" s="9">
        <v>1855202652.6624999</v>
      </c>
      <c r="F22" s="9">
        <v>859954657.08615386</v>
      </c>
      <c r="G22" s="9">
        <v>1950221228.839231</v>
      </c>
      <c r="H22" s="40"/>
      <c r="I22" s="40"/>
      <c r="J22" s="40"/>
      <c r="K22" s="40"/>
      <c r="L22" s="40"/>
    </row>
    <row r="23" spans="2:12" ht="17.25" customHeight="1" x14ac:dyDescent="0.25">
      <c r="B23" s="11">
        <v>2</v>
      </c>
      <c r="C23" s="12" t="s">
        <v>15</v>
      </c>
      <c r="D23" s="13" t="str">
        <f>IFERROR(D21/D22/D99*D98,"-")</f>
        <v>-</v>
      </c>
      <c r="E23" s="14">
        <f>IFERROR(E21/E22/E99*E98,0)</f>
        <v>-4.0467105261751462E-3</v>
      </c>
      <c r="F23" s="14">
        <f>F21/F22/F100*F98</f>
        <v>3.2971045934064203E-3</v>
      </c>
      <c r="G23" s="14">
        <f>G21/G22/G100*G98</f>
        <v>-5.8607121751017618E-4</v>
      </c>
      <c r="H23" s="40"/>
      <c r="I23" s="40"/>
      <c r="J23" s="40"/>
      <c r="K23" s="40"/>
      <c r="L23" s="40"/>
    </row>
    <row r="24" spans="2:12" ht="15" hidden="1" customHeight="1" outlineLevel="1" x14ac:dyDescent="0.25">
      <c r="C24" s="15" t="s">
        <v>12</v>
      </c>
      <c r="D24" s="18">
        <v>0</v>
      </c>
      <c r="E24" s="16">
        <v>0</v>
      </c>
      <c r="F24" s="16">
        <v>0</v>
      </c>
      <c r="G24" s="16">
        <v>0</v>
      </c>
      <c r="H24" s="17"/>
      <c r="I24" s="17"/>
      <c r="J24" s="17"/>
      <c r="K24" s="17"/>
      <c r="L24" s="17"/>
    </row>
    <row r="25" spans="2:12" ht="15.75" collapsed="1" thickBot="1" x14ac:dyDescent="0.3">
      <c r="B25" s="26"/>
      <c r="C25" s="27"/>
      <c r="D25" s="36"/>
      <c r="E25" s="36"/>
      <c r="F25" s="36"/>
      <c r="G25" s="36"/>
      <c r="H25" s="30"/>
      <c r="I25" s="30"/>
      <c r="J25" s="30"/>
      <c r="K25" s="30"/>
      <c r="L25" s="30"/>
    </row>
    <row r="26" spans="2:12" x14ac:dyDescent="0.25">
      <c r="B26" s="31"/>
      <c r="C26" s="32"/>
      <c r="D26" s="37"/>
      <c r="E26" s="37"/>
      <c r="F26" s="37"/>
      <c r="G26" s="37"/>
      <c r="H26" s="34"/>
      <c r="I26" s="34"/>
      <c r="J26" s="34"/>
      <c r="K26" s="34"/>
      <c r="L26" s="34"/>
    </row>
    <row r="27" spans="2:12" ht="15" customHeight="1" x14ac:dyDescent="0.25">
      <c r="B27" s="5"/>
      <c r="C27" s="6" t="s">
        <v>56</v>
      </c>
      <c r="D27" s="10">
        <v>238523743.1500001</v>
      </c>
      <c r="E27" s="9">
        <v>163479494.06000042</v>
      </c>
      <c r="F27" s="9">
        <v>811398305.4799993</v>
      </c>
      <c r="G27" s="9">
        <v>561759631.57000029</v>
      </c>
      <c r="H27" s="40" t="s">
        <v>16</v>
      </c>
      <c r="I27" s="40"/>
      <c r="J27" s="40"/>
      <c r="K27" s="40"/>
      <c r="L27" s="40"/>
    </row>
    <row r="28" spans="2:12" x14ac:dyDescent="0.25">
      <c r="B28" s="5"/>
      <c r="C28" s="6" t="s">
        <v>9</v>
      </c>
      <c r="D28" s="10">
        <v>-6075833.3200000022</v>
      </c>
      <c r="E28" s="9">
        <v>-4667916.6400000006</v>
      </c>
      <c r="F28" s="9">
        <v>-21729499.960000001</v>
      </c>
      <c r="G28" s="9">
        <v>-15210972.15</v>
      </c>
      <c r="H28" s="40"/>
      <c r="I28" s="40"/>
      <c r="J28" s="40"/>
      <c r="K28" s="40"/>
      <c r="L28" s="40"/>
    </row>
    <row r="29" spans="2:12" x14ac:dyDescent="0.25">
      <c r="B29" s="5"/>
      <c r="C29" s="6" t="s">
        <v>13</v>
      </c>
      <c r="D29" s="10">
        <v>3580.3300000000745</v>
      </c>
      <c r="E29" s="9">
        <v>-1892293.33</v>
      </c>
      <c r="F29" s="9">
        <v>2835360.4500000007</v>
      </c>
      <c r="G29" s="9">
        <v>-1142968.53</v>
      </c>
      <c r="H29" s="40"/>
      <c r="I29" s="40"/>
      <c r="J29" s="40"/>
      <c r="K29" s="40"/>
      <c r="L29" s="40"/>
    </row>
    <row r="30" spans="2:12" x14ac:dyDescent="0.25">
      <c r="B30" s="5"/>
      <c r="C30" s="6" t="s">
        <v>10</v>
      </c>
      <c r="D30" s="10">
        <v>-10681052.159999996</v>
      </c>
      <c r="E30" s="9">
        <v>-1235605.1099999901</v>
      </c>
      <c r="F30" s="9">
        <v>-28119874.470000003</v>
      </c>
      <c r="G30" s="9">
        <v>11739929.280000014</v>
      </c>
      <c r="H30" s="40"/>
      <c r="I30" s="40"/>
      <c r="J30" s="40"/>
      <c r="K30" s="40"/>
      <c r="L30" s="40"/>
    </row>
    <row r="31" spans="2:12" x14ac:dyDescent="0.25">
      <c r="B31" s="5"/>
      <c r="C31" s="6" t="s">
        <v>11</v>
      </c>
      <c r="D31" s="10">
        <v>64642064882.86174</v>
      </c>
      <c r="E31" s="9">
        <v>56657885107.797501</v>
      </c>
      <c r="F31" s="9">
        <v>61011790749.212845</v>
      </c>
      <c r="G31" s="9">
        <v>55097552887.253067</v>
      </c>
      <c r="H31" s="40"/>
      <c r="I31" s="40"/>
      <c r="J31" s="40"/>
      <c r="K31" s="40"/>
      <c r="L31" s="40"/>
    </row>
    <row r="32" spans="2:12" x14ac:dyDescent="0.25">
      <c r="B32" s="5"/>
      <c r="C32" s="6" t="s">
        <v>58</v>
      </c>
      <c r="D32" s="10">
        <v>0</v>
      </c>
      <c r="E32" s="9">
        <v>1855202652.6624999</v>
      </c>
      <c r="F32" s="9">
        <v>859954657.08615386</v>
      </c>
      <c r="G32" s="9">
        <v>1950221228.839231</v>
      </c>
      <c r="H32" s="40"/>
      <c r="I32" s="40"/>
      <c r="J32" s="40"/>
      <c r="K32" s="40"/>
      <c r="L32" s="40"/>
    </row>
    <row r="33" spans="2:12" x14ac:dyDescent="0.25">
      <c r="B33" s="11">
        <v>3</v>
      </c>
      <c r="C33" s="12" t="s">
        <v>17</v>
      </c>
      <c r="D33" s="13">
        <f>((D27+D28+D29+D30)/(D31+D32)/D99*D98)</f>
        <v>1.3611107703273258E-2</v>
      </c>
      <c r="E33" s="19">
        <f>((E27+E28+E29+E30)/(E31+E32)/E99*E98)</f>
        <v>1.0555896088456168E-2</v>
      </c>
      <c r="F33" s="19">
        <f>((F27+F28+F29+F30)/(F31+F32)/F100*F98)</f>
        <v>1.2354335350982024E-2</v>
      </c>
      <c r="G33" s="19">
        <f>((G27+G28+G29+G30)/(G31+G32)/G100*G98)</f>
        <v>9.7662990152114996E-3</v>
      </c>
      <c r="H33" s="40"/>
      <c r="I33" s="40"/>
      <c r="J33" s="40"/>
      <c r="K33" s="40"/>
      <c r="L33" s="40"/>
    </row>
    <row r="34" spans="2:12" ht="15" hidden="1" customHeight="1" outlineLevel="1" x14ac:dyDescent="0.25">
      <c r="C34" s="15" t="s">
        <v>12</v>
      </c>
      <c r="D34" s="18">
        <v>0</v>
      </c>
      <c r="E34" s="16">
        <v>0</v>
      </c>
      <c r="F34" s="16">
        <v>0</v>
      </c>
      <c r="G34" s="16">
        <v>0</v>
      </c>
      <c r="H34" s="17"/>
      <c r="I34" s="17"/>
      <c r="J34" s="17"/>
      <c r="K34" s="17"/>
      <c r="L34" s="17"/>
    </row>
    <row r="35" spans="2:12" ht="15.75" collapsed="1" thickBot="1" x14ac:dyDescent="0.3">
      <c r="B35" s="26"/>
      <c r="C35" s="27"/>
      <c r="D35" s="36"/>
      <c r="E35" s="36"/>
      <c r="F35" s="36"/>
      <c r="G35" s="36"/>
      <c r="H35" s="30"/>
      <c r="I35" s="30"/>
      <c r="J35" s="30"/>
      <c r="K35" s="30"/>
      <c r="L35" s="30"/>
    </row>
    <row r="36" spans="2:12" x14ac:dyDescent="0.25">
      <c r="B36" s="31"/>
      <c r="C36" s="32"/>
      <c r="D36" s="37"/>
      <c r="E36" s="37"/>
      <c r="F36" s="37"/>
      <c r="G36" s="37"/>
      <c r="H36" s="38"/>
      <c r="I36" s="38"/>
      <c r="J36" s="38"/>
      <c r="K36" s="38"/>
      <c r="L36" s="38"/>
    </row>
    <row r="37" spans="2:12" ht="15" customHeight="1" x14ac:dyDescent="0.25">
      <c r="B37" s="5"/>
      <c r="C37" s="6" t="s">
        <v>18</v>
      </c>
      <c r="D37" s="10">
        <v>-96151985.919999957</v>
      </c>
      <c r="E37" s="9">
        <v>-54096990.230000049</v>
      </c>
      <c r="F37" s="9">
        <v>-327107051.30999994</v>
      </c>
      <c r="G37" s="9">
        <v>-212264697.19000006</v>
      </c>
      <c r="H37" s="40" t="s">
        <v>19</v>
      </c>
      <c r="I37" s="40"/>
      <c r="J37" s="40"/>
      <c r="K37" s="40"/>
      <c r="L37" s="40"/>
    </row>
    <row r="38" spans="2:12" x14ac:dyDescent="0.25">
      <c r="B38" s="5"/>
      <c r="C38" s="6" t="s">
        <v>56</v>
      </c>
      <c r="D38" s="10">
        <v>238523743.1500001</v>
      </c>
      <c r="E38" s="9">
        <v>163479494.06000042</v>
      </c>
      <c r="F38" s="9">
        <v>811398305.4799993</v>
      </c>
      <c r="G38" s="9">
        <v>561759631.57000029</v>
      </c>
      <c r="H38" s="40"/>
      <c r="I38" s="40"/>
      <c r="J38" s="40"/>
      <c r="K38" s="40"/>
      <c r="L38" s="40"/>
    </row>
    <row r="39" spans="2:12" x14ac:dyDescent="0.25">
      <c r="B39" s="5"/>
      <c r="C39" s="6" t="s">
        <v>9</v>
      </c>
      <c r="D39" s="10">
        <v>-6075833.3200000022</v>
      </c>
      <c r="E39" s="9">
        <v>-4667916.6400000006</v>
      </c>
      <c r="F39" s="9">
        <v>-21729499.960000001</v>
      </c>
      <c r="G39" s="9">
        <v>-15210972.15</v>
      </c>
      <c r="H39" s="40"/>
      <c r="I39" s="40"/>
      <c r="J39" s="40"/>
      <c r="K39" s="40"/>
      <c r="L39" s="40"/>
    </row>
    <row r="40" spans="2:12" x14ac:dyDescent="0.25">
      <c r="B40" s="5"/>
      <c r="C40" s="6" t="s">
        <v>13</v>
      </c>
      <c r="D40" s="10">
        <v>3580.3300000000745</v>
      </c>
      <c r="E40" s="9">
        <v>-1892293.33</v>
      </c>
      <c r="F40" s="9">
        <v>2835360.4500000007</v>
      </c>
      <c r="G40" s="9">
        <v>-1142968.53</v>
      </c>
      <c r="H40" s="40"/>
      <c r="I40" s="40"/>
      <c r="J40" s="40"/>
      <c r="K40" s="40"/>
      <c r="L40" s="40"/>
    </row>
    <row r="41" spans="2:12" x14ac:dyDescent="0.25">
      <c r="B41" s="5"/>
      <c r="C41" s="6" t="s">
        <v>57</v>
      </c>
      <c r="D41" s="10">
        <v>-13254013.48999998</v>
      </c>
      <c r="E41" s="9">
        <v>6637745.6399999261</v>
      </c>
      <c r="F41" s="9">
        <v>-50427110.020000085</v>
      </c>
      <c r="G41" s="9">
        <v>-4417791.8700000048</v>
      </c>
      <c r="H41" s="40"/>
      <c r="I41" s="40"/>
      <c r="J41" s="40"/>
      <c r="K41" s="40"/>
      <c r="L41" s="40"/>
    </row>
    <row r="42" spans="2:12" x14ac:dyDescent="0.25">
      <c r="B42" s="5"/>
      <c r="C42" s="6" t="s">
        <v>23</v>
      </c>
      <c r="D42" s="10">
        <v>1028526.859999992</v>
      </c>
      <c r="E42" s="9">
        <v>-108072.19000000134</v>
      </c>
      <c r="F42" s="9">
        <v>2395400.4499999955</v>
      </c>
      <c r="G42" s="9">
        <v>4207917.6099999994</v>
      </c>
      <c r="H42" s="40"/>
      <c r="I42" s="40"/>
      <c r="J42" s="40"/>
      <c r="K42" s="40"/>
      <c r="L42" s="40"/>
    </row>
    <row r="43" spans="2:12" x14ac:dyDescent="0.25">
      <c r="B43" s="5"/>
      <c r="C43" s="6" t="s">
        <v>20</v>
      </c>
      <c r="D43" s="10">
        <v>0</v>
      </c>
      <c r="E43" s="9">
        <v>0</v>
      </c>
      <c r="F43" s="9">
        <v>69656440</v>
      </c>
      <c r="G43" s="9">
        <v>0</v>
      </c>
      <c r="H43" s="40"/>
      <c r="I43" s="40"/>
      <c r="J43" s="40"/>
      <c r="K43" s="40"/>
      <c r="L43" s="40"/>
    </row>
    <row r="44" spans="2:12" x14ac:dyDescent="0.25">
      <c r="B44" s="11">
        <v>4</v>
      </c>
      <c r="C44" s="12" t="s">
        <v>21</v>
      </c>
      <c r="D44" s="13">
        <f>-D37/(SUM(D38:D43))</f>
        <v>0.43660596105264982</v>
      </c>
      <c r="E44" s="19">
        <f>-E37/(SUM(E38:E43))</f>
        <v>0.33097176662482575</v>
      </c>
      <c r="F44" s="19">
        <f t="shared" ref="F44:G44" si="0">-F37/(SUM(F38:F43))</f>
        <v>0.40178779153575839</v>
      </c>
      <c r="G44" s="19">
        <f t="shared" si="0"/>
        <v>0.38933662129336272</v>
      </c>
      <c r="H44" s="40"/>
      <c r="I44" s="40"/>
      <c r="J44" s="40"/>
      <c r="K44" s="40"/>
      <c r="L44" s="40"/>
    </row>
    <row r="45" spans="2:12" ht="15" hidden="1" customHeight="1" outlineLevel="1" x14ac:dyDescent="0.25">
      <c r="C45" s="20" t="s">
        <v>12</v>
      </c>
      <c r="D45" s="18">
        <v>0</v>
      </c>
      <c r="E45" s="16">
        <v>0</v>
      </c>
      <c r="F45" s="16">
        <v>0</v>
      </c>
      <c r="G45" s="16">
        <v>0</v>
      </c>
      <c r="H45" s="17"/>
      <c r="I45" s="17"/>
      <c r="J45" s="17"/>
      <c r="K45" s="17"/>
      <c r="L45" s="17"/>
    </row>
    <row r="46" spans="2:12" ht="15.75" collapsed="1" thickBot="1" x14ac:dyDescent="0.3">
      <c r="B46" s="26"/>
      <c r="C46" s="27"/>
      <c r="D46" s="36"/>
      <c r="E46" s="36"/>
      <c r="F46" s="36"/>
      <c r="G46" s="36"/>
      <c r="H46" s="30"/>
      <c r="I46" s="30"/>
      <c r="J46" s="30"/>
      <c r="K46" s="30"/>
      <c r="L46" s="30"/>
    </row>
    <row r="47" spans="2:12" x14ac:dyDescent="0.25">
      <c r="B47" s="31"/>
      <c r="C47" s="32"/>
      <c r="D47" s="37"/>
      <c r="E47" s="37"/>
      <c r="F47" s="37"/>
      <c r="G47" s="37"/>
      <c r="H47" s="38"/>
      <c r="I47" s="38"/>
      <c r="J47" s="38"/>
      <c r="K47" s="38"/>
      <c r="L47" s="38"/>
    </row>
    <row r="48" spans="2:12" ht="15" customHeight="1" x14ac:dyDescent="0.25">
      <c r="B48" s="5"/>
      <c r="C48" s="6" t="s">
        <v>18</v>
      </c>
      <c r="D48" s="10">
        <v>-96151985.919999957</v>
      </c>
      <c r="E48" s="9">
        <v>-54096990.230000049</v>
      </c>
      <c r="F48" s="9">
        <v>-327107051.30999994</v>
      </c>
      <c r="G48" s="9">
        <v>-212264697.19000006</v>
      </c>
      <c r="H48" s="40" t="s">
        <v>22</v>
      </c>
      <c r="I48" s="40"/>
      <c r="J48" s="40"/>
      <c r="K48" s="40"/>
      <c r="L48" s="40"/>
    </row>
    <row r="49" spans="2:12" x14ac:dyDescent="0.25">
      <c r="B49" s="5"/>
      <c r="C49" s="6" t="s">
        <v>56</v>
      </c>
      <c r="D49" s="10">
        <v>238523743.1500001</v>
      </c>
      <c r="E49" s="9">
        <v>163479494.06000042</v>
      </c>
      <c r="F49" s="9">
        <v>811398305.4799993</v>
      </c>
      <c r="G49" s="9">
        <v>561759631.57000029</v>
      </c>
      <c r="H49" s="40"/>
      <c r="I49" s="40"/>
      <c r="J49" s="40"/>
      <c r="K49" s="40"/>
      <c r="L49" s="40"/>
    </row>
    <row r="50" spans="2:12" x14ac:dyDescent="0.25">
      <c r="B50" s="5"/>
      <c r="C50" s="6" t="s">
        <v>9</v>
      </c>
      <c r="D50" s="10">
        <v>-6075833.3200000022</v>
      </c>
      <c r="E50" s="9">
        <v>-4667916.6400000006</v>
      </c>
      <c r="F50" s="9">
        <v>-21729499.960000001</v>
      </c>
      <c r="G50" s="9">
        <v>-15210972.15</v>
      </c>
      <c r="H50" s="40"/>
      <c r="I50" s="40"/>
      <c r="J50" s="40"/>
      <c r="K50" s="40"/>
      <c r="L50" s="40"/>
    </row>
    <row r="51" spans="2:12" x14ac:dyDescent="0.25">
      <c r="B51" s="5"/>
      <c r="C51" s="6" t="s">
        <v>13</v>
      </c>
      <c r="D51" s="10">
        <v>3580.3300000000745</v>
      </c>
      <c r="E51" s="9">
        <v>-1892293.33</v>
      </c>
      <c r="F51" s="9">
        <v>2835360.4500000007</v>
      </c>
      <c r="G51" s="9">
        <v>-1142968.53</v>
      </c>
      <c r="H51" s="40"/>
      <c r="I51" s="40"/>
      <c r="J51" s="40"/>
      <c r="K51" s="40"/>
      <c r="L51" s="40"/>
    </row>
    <row r="52" spans="2:12" x14ac:dyDescent="0.25">
      <c r="B52" s="5"/>
      <c r="C52" s="6" t="s">
        <v>10</v>
      </c>
      <c r="D52" s="10">
        <v>-10681052.159999996</v>
      </c>
      <c r="E52" s="9">
        <v>-1235605.1099999901</v>
      </c>
      <c r="F52" s="9">
        <v>-28119874.470000003</v>
      </c>
      <c r="G52" s="9">
        <v>11739929.280000014</v>
      </c>
      <c r="H52" s="40"/>
      <c r="I52" s="40"/>
      <c r="J52" s="40"/>
      <c r="K52" s="40"/>
      <c r="L52" s="40"/>
    </row>
    <row r="53" spans="2:12" x14ac:dyDescent="0.25">
      <c r="B53" s="5"/>
      <c r="C53" s="6" t="s">
        <v>23</v>
      </c>
      <c r="D53" s="10">
        <v>1028526.859999992</v>
      </c>
      <c r="E53" s="9">
        <v>-108072.19000000134</v>
      </c>
      <c r="F53" s="9">
        <v>2395400.4499999955</v>
      </c>
      <c r="G53" s="9">
        <v>4207917.6099999994</v>
      </c>
      <c r="H53" s="40"/>
      <c r="I53" s="40"/>
      <c r="J53" s="40"/>
      <c r="K53" s="40"/>
      <c r="L53" s="40"/>
    </row>
    <row r="54" spans="2:12" x14ac:dyDescent="0.25">
      <c r="B54" s="11">
        <v>5</v>
      </c>
      <c r="C54" s="12" t="s">
        <v>24</v>
      </c>
      <c r="D54" s="13">
        <f>-D48/(SUM(D49:D53))</f>
        <v>0.43156388083050051</v>
      </c>
      <c r="E54" s="19">
        <f t="shared" ref="E54:G54" si="1">-E48/(SUM(E49:E53))</f>
        <v>0.34772154418154655</v>
      </c>
      <c r="F54" s="19">
        <f t="shared" si="1"/>
        <v>0.42659848029899328</v>
      </c>
      <c r="G54" s="19">
        <f t="shared" si="1"/>
        <v>0.37813014954791035</v>
      </c>
      <c r="H54" s="40"/>
      <c r="I54" s="40"/>
      <c r="J54" s="40"/>
      <c r="K54" s="40"/>
      <c r="L54" s="40"/>
    </row>
    <row r="55" spans="2:12" ht="14.25" hidden="1" customHeight="1" outlineLevel="1" x14ac:dyDescent="0.25">
      <c r="C55" s="20" t="s">
        <v>12</v>
      </c>
      <c r="D55" s="18">
        <v>0</v>
      </c>
      <c r="E55" s="16">
        <v>0</v>
      </c>
      <c r="F55" s="16">
        <v>0</v>
      </c>
      <c r="G55" s="16">
        <v>0</v>
      </c>
      <c r="H55" s="17"/>
      <c r="I55" s="17"/>
      <c r="J55" s="17"/>
      <c r="K55" s="17"/>
      <c r="L55" s="17"/>
    </row>
    <row r="56" spans="2:12" ht="15.75" collapsed="1" thickBot="1" x14ac:dyDescent="0.3">
      <c r="B56" s="26"/>
      <c r="C56" s="27"/>
      <c r="D56" s="36"/>
      <c r="E56" s="36"/>
      <c r="F56" s="36"/>
      <c r="G56" s="36"/>
      <c r="H56" s="30"/>
      <c r="I56" s="30"/>
      <c r="J56" s="30"/>
      <c r="K56" s="30"/>
      <c r="L56" s="30"/>
    </row>
    <row r="57" spans="2:12" x14ac:dyDescent="0.25">
      <c r="B57" s="31"/>
      <c r="C57" s="32"/>
      <c r="D57" s="37"/>
      <c r="E57" s="37"/>
      <c r="F57" s="37"/>
      <c r="G57" s="37"/>
      <c r="H57" s="38"/>
      <c r="I57" s="38"/>
      <c r="J57" s="38"/>
      <c r="K57" s="38"/>
      <c r="L57" s="38"/>
    </row>
    <row r="58" spans="2:12" ht="15" customHeight="1" x14ac:dyDescent="0.25">
      <c r="B58" s="5"/>
      <c r="C58" s="6" t="s">
        <v>25</v>
      </c>
      <c r="D58" s="10">
        <v>111778604.98116525</v>
      </c>
      <c r="E58" s="9">
        <v>63207425.008600146</v>
      </c>
      <c r="F58" s="9">
        <v>356444029.76116502</v>
      </c>
      <c r="G58" s="9">
        <v>262097000.08999988</v>
      </c>
      <c r="H58" s="40" t="s">
        <v>26</v>
      </c>
      <c r="I58" s="40"/>
      <c r="J58" s="40"/>
      <c r="K58" s="40"/>
      <c r="L58" s="40"/>
    </row>
    <row r="59" spans="2:12" x14ac:dyDescent="0.25">
      <c r="B59" s="5"/>
      <c r="C59" s="21" t="s">
        <v>27</v>
      </c>
      <c r="D59" s="10">
        <v>-2397543</v>
      </c>
      <c r="E59" s="9">
        <v>-9258236.0200000033</v>
      </c>
      <c r="F59" s="9">
        <v>-7641166.8000000007</v>
      </c>
      <c r="G59" s="9">
        <v>29092525.749999996</v>
      </c>
      <c r="H59" s="40"/>
      <c r="I59" s="40"/>
      <c r="J59" s="40"/>
      <c r="K59" s="40"/>
      <c r="L59" s="40"/>
    </row>
    <row r="60" spans="2:12" x14ac:dyDescent="0.25">
      <c r="B60" s="5"/>
      <c r="C60" s="6" t="s">
        <v>28</v>
      </c>
      <c r="D60" s="10">
        <v>4303076803.3306408</v>
      </c>
      <c r="E60" s="9">
        <v>4124428948.5157509</v>
      </c>
      <c r="F60" s="9">
        <v>4203801195.5979781</v>
      </c>
      <c r="G60" s="9">
        <v>3972322236.7836533</v>
      </c>
      <c r="H60" s="40"/>
      <c r="I60" s="40"/>
      <c r="J60" s="40"/>
      <c r="K60" s="40"/>
      <c r="L60" s="40"/>
    </row>
    <row r="61" spans="2:12" x14ac:dyDescent="0.25">
      <c r="B61" s="11">
        <v>6</v>
      </c>
      <c r="C61" s="12" t="s">
        <v>29</v>
      </c>
      <c r="D61" s="22">
        <f>(D58-(D59)*0.75)/D60/D99*D98</f>
        <v>0.10471657361614653</v>
      </c>
      <c r="E61" s="23">
        <f>(E58-(E59)*0.75)/E60/E99*E98</f>
        <v>6.7480098610743597E-2</v>
      </c>
      <c r="F61" s="23">
        <f>(F58-(F59)*0.75)/F60/F100*F98</f>
        <v>8.6154146690004624E-2</v>
      </c>
      <c r="G61" s="23">
        <f>(G58-(G59)*0.75)/G60/G100*G98</f>
        <v>6.0487944193583373E-2</v>
      </c>
      <c r="H61" s="40"/>
      <c r="I61" s="40"/>
      <c r="J61" s="40"/>
      <c r="K61" s="40"/>
      <c r="L61" s="40"/>
    </row>
    <row r="62" spans="2:12" ht="15" hidden="1" customHeight="1" outlineLevel="1" x14ac:dyDescent="0.25">
      <c r="C62" s="20" t="s">
        <v>12</v>
      </c>
      <c r="D62" s="18">
        <v>0</v>
      </c>
      <c r="E62" s="16">
        <v>0</v>
      </c>
      <c r="F62" s="16">
        <v>0</v>
      </c>
      <c r="G62" s="16">
        <v>0</v>
      </c>
      <c r="H62" s="17"/>
      <c r="I62" s="17"/>
      <c r="J62" s="17"/>
      <c r="K62" s="17"/>
      <c r="L62" s="17"/>
    </row>
    <row r="63" spans="2:12" ht="15.75" collapsed="1" thickBot="1" x14ac:dyDescent="0.3">
      <c r="B63" s="26"/>
      <c r="C63" s="27"/>
      <c r="D63" s="36"/>
      <c r="E63" s="36"/>
      <c r="F63" s="36"/>
      <c r="G63" s="36"/>
      <c r="H63" s="30"/>
      <c r="I63" s="30"/>
      <c r="J63" s="30"/>
      <c r="K63" s="30"/>
      <c r="L63" s="30"/>
    </row>
    <row r="64" spans="2:12" ht="15" customHeight="1" x14ac:dyDescent="0.25">
      <c r="B64" s="31"/>
      <c r="C64" s="32"/>
      <c r="D64" s="37"/>
      <c r="E64" s="37"/>
      <c r="F64" s="37"/>
      <c r="G64" s="37"/>
      <c r="H64" s="38"/>
      <c r="I64" s="38"/>
      <c r="J64" s="38"/>
      <c r="K64" s="38"/>
      <c r="L64" s="38"/>
    </row>
    <row r="65" spans="2:12" x14ac:dyDescent="0.25">
      <c r="B65" s="5"/>
      <c r="C65" s="6" t="s">
        <v>53</v>
      </c>
      <c r="D65" s="10">
        <v>29033526</v>
      </c>
      <c r="E65" s="9">
        <v>25577187</v>
      </c>
      <c r="F65" s="9">
        <v>29033526</v>
      </c>
      <c r="G65" s="9">
        <v>25577187</v>
      </c>
      <c r="H65" s="40" t="s">
        <v>30</v>
      </c>
      <c r="I65" s="40"/>
      <c r="J65" s="40"/>
      <c r="K65" s="40"/>
      <c r="L65" s="40"/>
    </row>
    <row r="66" spans="2:12" x14ac:dyDescent="0.25">
      <c r="B66" s="5"/>
      <c r="C66" s="21" t="s">
        <v>31</v>
      </c>
      <c r="D66" s="10">
        <v>56811549811.87001</v>
      </c>
      <c r="E66" s="9">
        <v>50242062640.959991</v>
      </c>
      <c r="F66" s="9">
        <v>56811549811.87001</v>
      </c>
      <c r="G66" s="9">
        <v>50242062640.959991</v>
      </c>
      <c r="H66" s="40"/>
      <c r="I66" s="40"/>
      <c r="J66" s="40"/>
      <c r="K66" s="40"/>
      <c r="L66" s="40"/>
    </row>
    <row r="67" spans="2:12" x14ac:dyDescent="0.25">
      <c r="B67" s="11">
        <v>10</v>
      </c>
      <c r="C67" s="12" t="s">
        <v>32</v>
      </c>
      <c r="D67" s="13">
        <f>D65/D66</f>
        <v>5.1104970901416657E-4</v>
      </c>
      <c r="E67" s="19">
        <f t="shared" ref="E67:G67" si="2">E65/E66</f>
        <v>5.0907915908587962E-4</v>
      </c>
      <c r="F67" s="19">
        <f t="shared" si="2"/>
        <v>5.1104970901416657E-4</v>
      </c>
      <c r="G67" s="19">
        <f t="shared" si="2"/>
        <v>5.0907915908587962E-4</v>
      </c>
      <c r="H67" s="40"/>
      <c r="I67" s="40"/>
      <c r="J67" s="40"/>
      <c r="K67" s="40"/>
      <c r="L67" s="40"/>
    </row>
    <row r="68" spans="2:12" ht="15" hidden="1" customHeight="1" outlineLevel="1" x14ac:dyDescent="0.25">
      <c r="C68" s="20" t="s">
        <v>12</v>
      </c>
      <c r="D68" s="18">
        <v>0</v>
      </c>
      <c r="E68" s="16">
        <v>0</v>
      </c>
      <c r="F68" s="16">
        <v>0</v>
      </c>
      <c r="G68" s="16">
        <v>0</v>
      </c>
      <c r="H68" s="17"/>
      <c r="I68" s="17"/>
      <c r="J68" s="17"/>
      <c r="K68" s="17"/>
      <c r="L68" s="17"/>
    </row>
    <row r="69" spans="2:12" ht="15.75" collapsed="1" thickBot="1" x14ac:dyDescent="0.3">
      <c r="B69" s="26"/>
      <c r="C69" s="27"/>
      <c r="D69" s="36"/>
      <c r="E69" s="36"/>
      <c r="F69" s="36"/>
      <c r="G69" s="36"/>
      <c r="H69" s="30"/>
      <c r="I69" s="30"/>
      <c r="J69" s="30"/>
      <c r="K69" s="30"/>
      <c r="L69" s="30"/>
    </row>
    <row r="70" spans="2:12" ht="15" customHeight="1" x14ac:dyDescent="0.25">
      <c r="B70" s="31"/>
      <c r="C70" s="32"/>
      <c r="D70" s="37"/>
      <c r="E70" s="37"/>
      <c r="F70" s="37"/>
      <c r="G70" s="37"/>
      <c r="H70" s="38"/>
      <c r="I70" s="38"/>
      <c r="J70" s="38"/>
      <c r="K70" s="38"/>
      <c r="L70" s="38"/>
    </row>
    <row r="71" spans="2:12" x14ac:dyDescent="0.25">
      <c r="B71" s="5"/>
      <c r="C71" s="6" t="s">
        <v>33</v>
      </c>
      <c r="D71" s="10">
        <v>55724560641.519997</v>
      </c>
      <c r="E71" s="9">
        <v>48873212302.830017</v>
      </c>
      <c r="F71" s="9">
        <v>50242062640.959991</v>
      </c>
      <c r="G71" s="9">
        <v>46833679151.109985</v>
      </c>
      <c r="H71" s="40" t="s">
        <v>34</v>
      </c>
      <c r="I71" s="40"/>
      <c r="J71" s="40"/>
      <c r="K71" s="40"/>
      <c r="L71" s="40"/>
    </row>
    <row r="72" spans="2:12" x14ac:dyDescent="0.25">
      <c r="B72" s="5"/>
      <c r="C72" s="21" t="s">
        <v>35</v>
      </c>
      <c r="D72" s="10">
        <v>56811549811.87001</v>
      </c>
      <c r="E72" s="9">
        <v>50242062640.959991</v>
      </c>
      <c r="F72" s="9">
        <v>56811549811.87001</v>
      </c>
      <c r="G72" s="9">
        <v>50242062640.959991</v>
      </c>
      <c r="H72" s="40"/>
      <c r="I72" s="40"/>
      <c r="J72" s="40"/>
      <c r="K72" s="40"/>
      <c r="L72" s="40"/>
    </row>
    <row r="73" spans="2:12" x14ac:dyDescent="0.25">
      <c r="B73" s="5"/>
      <c r="C73" s="21" t="s">
        <v>36</v>
      </c>
      <c r="D73" s="10">
        <f>D72-D71</f>
        <v>1086989170.3500137</v>
      </c>
      <c r="E73" s="9">
        <f t="shared" ref="E73:G73" si="3">E72-E71</f>
        <v>1368850338.1299744</v>
      </c>
      <c r="F73" s="9">
        <f t="shared" si="3"/>
        <v>6569487170.9100189</v>
      </c>
      <c r="G73" s="9">
        <f t="shared" si="3"/>
        <v>3408383489.8500061</v>
      </c>
      <c r="H73" s="40"/>
      <c r="I73" s="40"/>
      <c r="J73" s="40"/>
      <c r="K73" s="40"/>
      <c r="L73" s="40"/>
    </row>
    <row r="74" spans="2:12" x14ac:dyDescent="0.25">
      <c r="B74" s="11">
        <v>11</v>
      </c>
      <c r="C74" s="12" t="s">
        <v>37</v>
      </c>
      <c r="D74" s="22">
        <f>D73/D71</f>
        <v>1.9506464615175547E-2</v>
      </c>
      <c r="E74" s="23">
        <f t="shared" ref="E74:G74" si="4">E73/E71</f>
        <v>2.8008192497113817E-2</v>
      </c>
      <c r="F74" s="23">
        <f t="shared" si="4"/>
        <v>0.13075671709294484</v>
      </c>
      <c r="G74" s="23">
        <f t="shared" si="4"/>
        <v>7.2776334288253877E-2</v>
      </c>
      <c r="H74" s="40"/>
      <c r="I74" s="40"/>
      <c r="J74" s="40"/>
      <c r="K74" s="40"/>
      <c r="L74" s="40"/>
    </row>
    <row r="75" spans="2:12" ht="15" hidden="1" customHeight="1" outlineLevel="1" x14ac:dyDescent="0.25">
      <c r="C75" s="20" t="s">
        <v>12</v>
      </c>
      <c r="D75" s="24">
        <v>0</v>
      </c>
      <c r="E75" s="24">
        <v>0</v>
      </c>
      <c r="F75" s="24">
        <v>0</v>
      </c>
      <c r="G75" s="24">
        <v>0</v>
      </c>
      <c r="H75" s="17"/>
      <c r="I75" s="17"/>
      <c r="J75" s="17"/>
      <c r="K75" s="17"/>
      <c r="L75" s="17"/>
    </row>
    <row r="76" spans="2:12" ht="15.75" collapsed="1" thickBot="1" x14ac:dyDescent="0.3">
      <c r="B76" s="26"/>
      <c r="C76" s="27"/>
      <c r="D76" s="36"/>
      <c r="E76" s="36"/>
      <c r="F76" s="36"/>
      <c r="G76" s="36"/>
      <c r="H76" s="30"/>
      <c r="I76" s="30"/>
      <c r="J76" s="30"/>
      <c r="K76" s="30"/>
      <c r="L76" s="30"/>
    </row>
    <row r="77" spans="2:12" ht="15" customHeight="1" x14ac:dyDescent="0.25">
      <c r="B77" s="31"/>
      <c r="C77" s="32"/>
      <c r="D77" s="37"/>
      <c r="E77" s="37"/>
      <c r="F77" s="37"/>
      <c r="G77" s="37"/>
      <c r="H77" s="38"/>
      <c r="I77" s="38"/>
      <c r="J77" s="38"/>
      <c r="K77" s="38"/>
      <c r="L77" s="38"/>
    </row>
    <row r="78" spans="2:12" x14ac:dyDescent="0.25">
      <c r="B78" s="5"/>
      <c r="C78" s="6" t="s">
        <v>38</v>
      </c>
      <c r="D78" s="10">
        <v>55724560641.519997</v>
      </c>
      <c r="E78" s="9">
        <v>50754489673.720016</v>
      </c>
      <c r="F78" s="9">
        <v>52070872731.869995</v>
      </c>
      <c r="G78" s="9">
        <v>48905832637.489983</v>
      </c>
      <c r="H78" s="40" t="s">
        <v>39</v>
      </c>
      <c r="I78" s="40"/>
      <c r="J78" s="40"/>
      <c r="K78" s="40"/>
      <c r="L78" s="40"/>
    </row>
    <row r="79" spans="2:12" x14ac:dyDescent="0.25">
      <c r="B79" s="5"/>
      <c r="C79" s="21" t="s">
        <v>40</v>
      </c>
      <c r="D79" s="10">
        <v>56811549811.87001</v>
      </c>
      <c r="E79" s="9">
        <v>52070872731.869995</v>
      </c>
      <c r="F79" s="9">
        <v>56811549811.87001</v>
      </c>
      <c r="G79" s="9">
        <v>52070872731.869995</v>
      </c>
      <c r="H79" s="40"/>
      <c r="I79" s="40"/>
      <c r="J79" s="40"/>
      <c r="K79" s="40"/>
      <c r="L79" s="40"/>
    </row>
    <row r="80" spans="2:12" x14ac:dyDescent="0.25">
      <c r="B80" s="5"/>
      <c r="C80" s="21" t="s">
        <v>36</v>
      </c>
      <c r="D80" s="10">
        <f>D79-D78</f>
        <v>1086989170.3500137</v>
      </c>
      <c r="E80" s="9">
        <f t="shared" ref="E80:G80" si="5">E79-E78</f>
        <v>1316383058.1499786</v>
      </c>
      <c r="F80" s="9">
        <f t="shared" si="5"/>
        <v>4740677080.0000153</v>
      </c>
      <c r="G80" s="9">
        <f t="shared" si="5"/>
        <v>3165040094.3800125</v>
      </c>
      <c r="H80" s="40"/>
      <c r="I80" s="40"/>
      <c r="J80" s="40"/>
      <c r="K80" s="40"/>
      <c r="L80" s="40"/>
    </row>
    <row r="81" spans="2:12" x14ac:dyDescent="0.25">
      <c r="B81" s="11">
        <v>12</v>
      </c>
      <c r="C81" s="12" t="s">
        <v>41</v>
      </c>
      <c r="D81" s="22">
        <f>D80/D78</f>
        <v>1.9506464615175547E-2</v>
      </c>
      <c r="E81" s="23">
        <f t="shared" ref="E81:G81" si="6">E80/E78</f>
        <v>2.5936287934574268E-2</v>
      </c>
      <c r="F81" s="23">
        <f t="shared" si="6"/>
        <v>9.1042781334035178E-2</v>
      </c>
      <c r="G81" s="23">
        <f t="shared" si="6"/>
        <v>6.4717027063838847E-2</v>
      </c>
      <c r="H81" s="40"/>
      <c r="I81" s="40"/>
      <c r="J81" s="40"/>
      <c r="K81" s="40"/>
      <c r="L81" s="40"/>
    </row>
    <row r="82" spans="2:12" ht="15" hidden="1" customHeight="1" outlineLevel="1" x14ac:dyDescent="0.25">
      <c r="C82" s="20" t="s">
        <v>12</v>
      </c>
      <c r="D82" s="24">
        <v>0</v>
      </c>
      <c r="E82" s="24">
        <v>0</v>
      </c>
      <c r="F82" s="24">
        <v>0</v>
      </c>
      <c r="G82" s="24">
        <v>0</v>
      </c>
      <c r="H82" s="17"/>
      <c r="I82" s="17"/>
      <c r="J82" s="17"/>
      <c r="K82" s="17"/>
      <c r="L82" s="17"/>
    </row>
    <row r="83" spans="2:12" ht="15.75" collapsed="1" thickBot="1" x14ac:dyDescent="0.3">
      <c r="B83" s="26"/>
      <c r="C83" s="27"/>
      <c r="D83" s="36"/>
      <c r="E83" s="36"/>
      <c r="F83" s="36"/>
      <c r="G83" s="36"/>
      <c r="H83" s="30"/>
      <c r="I83" s="30"/>
      <c r="J83" s="30"/>
      <c r="K83" s="30"/>
      <c r="L83" s="30"/>
    </row>
    <row r="84" spans="2:12" ht="15" customHeight="1" x14ac:dyDescent="0.25">
      <c r="B84" s="31"/>
      <c r="C84" s="32"/>
      <c r="D84" s="37"/>
      <c r="E84" s="37"/>
      <c r="F84" s="37"/>
      <c r="G84" s="37"/>
      <c r="H84" s="38"/>
      <c r="I84" s="38"/>
      <c r="J84" s="38"/>
      <c r="K84" s="38"/>
      <c r="L84" s="38"/>
    </row>
    <row r="85" spans="2:12" x14ac:dyDescent="0.25">
      <c r="B85" s="5"/>
      <c r="C85" s="6" t="s">
        <v>42</v>
      </c>
      <c r="D85" s="10">
        <v>25678105835.130001</v>
      </c>
      <c r="E85" s="9">
        <v>24068272306.039997</v>
      </c>
      <c r="F85" s="9">
        <v>25678105835.130001</v>
      </c>
      <c r="G85" s="9">
        <v>24068272306.039997</v>
      </c>
      <c r="H85" s="40" t="s">
        <v>43</v>
      </c>
      <c r="I85" s="40"/>
      <c r="J85" s="40"/>
      <c r="K85" s="40"/>
      <c r="L85" s="40"/>
    </row>
    <row r="86" spans="2:12" x14ac:dyDescent="0.25">
      <c r="B86" s="5"/>
      <c r="C86" s="21" t="s">
        <v>31</v>
      </c>
      <c r="D86" s="10">
        <v>56811549811.87001</v>
      </c>
      <c r="E86" s="9">
        <v>50242062640.959991</v>
      </c>
      <c r="F86" s="9">
        <v>56811549811.87001</v>
      </c>
      <c r="G86" s="9">
        <v>50242062640.959991</v>
      </c>
      <c r="H86" s="40"/>
      <c r="I86" s="40"/>
      <c r="J86" s="40"/>
      <c r="K86" s="40"/>
      <c r="L86" s="40"/>
    </row>
    <row r="87" spans="2:12" x14ac:dyDescent="0.25">
      <c r="B87" s="11">
        <v>14</v>
      </c>
      <c r="C87" s="12" t="s">
        <v>44</v>
      </c>
      <c r="D87" s="22">
        <f>D85/D86</f>
        <v>0.45198742016653992</v>
      </c>
      <c r="E87" s="23">
        <f t="shared" ref="E87:G87" si="7">E85/E86</f>
        <v>0.47904626205410339</v>
      </c>
      <c r="F87" s="23">
        <f t="shared" si="7"/>
        <v>0.45198742016653992</v>
      </c>
      <c r="G87" s="23">
        <f t="shared" si="7"/>
        <v>0.47904626205410339</v>
      </c>
      <c r="H87" s="40"/>
      <c r="I87" s="40"/>
      <c r="J87" s="40"/>
      <c r="K87" s="40"/>
      <c r="L87" s="40"/>
    </row>
    <row r="88" spans="2:12" ht="15" hidden="1" customHeight="1" outlineLevel="1" x14ac:dyDescent="0.25">
      <c r="C88" s="20" t="s">
        <v>12</v>
      </c>
      <c r="D88" s="24">
        <v>0</v>
      </c>
      <c r="E88" s="24">
        <v>0</v>
      </c>
      <c r="F88" s="24">
        <v>0</v>
      </c>
      <c r="G88" s="24">
        <v>0</v>
      </c>
      <c r="H88" s="17"/>
      <c r="I88" s="17"/>
      <c r="J88" s="17"/>
      <c r="K88" s="17"/>
      <c r="L88" s="17"/>
    </row>
    <row r="89" spans="2:12" ht="15.75" collapsed="1" thickBot="1" x14ac:dyDescent="0.3">
      <c r="B89" s="26"/>
      <c r="C89" s="27"/>
      <c r="D89" s="36"/>
      <c r="E89" s="36"/>
      <c r="F89" s="36"/>
      <c r="G89" s="36"/>
      <c r="H89" s="30"/>
      <c r="I89" s="30"/>
      <c r="J89" s="30"/>
      <c r="K89" s="30"/>
      <c r="L89" s="30"/>
    </row>
    <row r="90" spans="2:12" ht="15" customHeight="1" x14ac:dyDescent="0.25">
      <c r="B90" s="31"/>
      <c r="C90" s="32"/>
      <c r="D90" s="37"/>
      <c r="E90" s="37"/>
      <c r="F90" s="37"/>
      <c r="G90" s="37"/>
      <c r="H90" s="38"/>
      <c r="I90" s="38"/>
      <c r="J90" s="38"/>
      <c r="K90" s="38"/>
      <c r="L90" s="38"/>
    </row>
    <row r="91" spans="2:12" x14ac:dyDescent="0.25">
      <c r="B91" s="5"/>
      <c r="C91" s="6" t="s">
        <v>45</v>
      </c>
      <c r="D91" s="10">
        <v>25771773060.219997</v>
      </c>
      <c r="E91" s="9">
        <v>24519685989.979996</v>
      </c>
      <c r="F91" s="9">
        <v>24068272306.039997</v>
      </c>
      <c r="G91" s="9">
        <v>21716815087.370003</v>
      </c>
      <c r="H91" s="40" t="s">
        <v>46</v>
      </c>
      <c r="I91" s="40"/>
      <c r="J91" s="40"/>
      <c r="K91" s="40"/>
      <c r="L91" s="40"/>
    </row>
    <row r="92" spans="2:12" x14ac:dyDescent="0.25">
      <c r="B92" s="5"/>
      <c r="C92" s="6" t="s">
        <v>47</v>
      </c>
      <c r="D92" s="10">
        <v>25678105835.130001</v>
      </c>
      <c r="E92" s="9">
        <v>24068272306.039997</v>
      </c>
      <c r="F92" s="9">
        <v>25678105835.130001</v>
      </c>
      <c r="G92" s="9">
        <v>24068272306.039997</v>
      </c>
      <c r="H92" s="40"/>
      <c r="I92" s="40"/>
      <c r="J92" s="40"/>
      <c r="K92" s="40"/>
      <c r="L92" s="40"/>
    </row>
    <row r="93" spans="2:12" x14ac:dyDescent="0.25">
      <c r="B93" s="5"/>
      <c r="C93" s="6" t="s">
        <v>36</v>
      </c>
      <c r="D93" s="10">
        <f>D92-D91</f>
        <v>-93667225.089996338</v>
      </c>
      <c r="E93" s="9">
        <f t="shared" ref="E93:G93" si="8">E92-E91</f>
        <v>-451413683.93999863</v>
      </c>
      <c r="F93" s="9">
        <f t="shared" si="8"/>
        <v>1609833529.090004</v>
      </c>
      <c r="G93" s="9">
        <f t="shared" si="8"/>
        <v>2351457218.6699944</v>
      </c>
      <c r="H93" s="40"/>
      <c r="I93" s="40"/>
      <c r="J93" s="40"/>
      <c r="K93" s="40"/>
      <c r="L93" s="40"/>
    </row>
    <row r="94" spans="2:12" x14ac:dyDescent="0.25">
      <c r="B94" s="11">
        <v>15</v>
      </c>
      <c r="C94" s="12" t="s">
        <v>48</v>
      </c>
      <c r="D94" s="22">
        <f>D93/D91</f>
        <v>-3.6344889764133581E-3</v>
      </c>
      <c r="E94" s="23">
        <f t="shared" ref="E94:G94" si="9">E93/E91</f>
        <v>-1.8410255503454223E-2</v>
      </c>
      <c r="F94" s="23">
        <f t="shared" si="9"/>
        <v>6.6886127455272809E-2</v>
      </c>
      <c r="G94" s="23">
        <f t="shared" si="9"/>
        <v>0.10827818025846467</v>
      </c>
      <c r="H94" s="40"/>
      <c r="I94" s="40"/>
      <c r="J94" s="40"/>
      <c r="K94" s="40"/>
      <c r="L94" s="40"/>
    </row>
    <row r="95" spans="2:12" ht="15" hidden="1" customHeight="1" outlineLevel="1" x14ac:dyDescent="0.25">
      <c r="C95" s="20" t="s">
        <v>12</v>
      </c>
      <c r="D95" s="24">
        <v>0</v>
      </c>
      <c r="E95" s="24">
        <v>0</v>
      </c>
      <c r="F95" s="24">
        <v>0</v>
      </c>
      <c r="G95" s="24">
        <v>0</v>
      </c>
      <c r="H95" s="17"/>
      <c r="I95" s="17"/>
      <c r="J95" s="17"/>
      <c r="K95" s="17"/>
      <c r="L95" s="17"/>
    </row>
    <row r="96" spans="2:12" ht="15.75" collapsed="1" thickBot="1" x14ac:dyDescent="0.3">
      <c r="B96" s="26"/>
      <c r="C96" s="27"/>
      <c r="D96" s="36"/>
      <c r="E96" s="36"/>
      <c r="F96" s="36"/>
      <c r="G96" s="36"/>
      <c r="H96" s="30"/>
      <c r="I96" s="30"/>
      <c r="J96" s="30"/>
      <c r="K96" s="30"/>
      <c r="L96" s="30"/>
    </row>
    <row r="97" spans="2:12" x14ac:dyDescent="0.25">
      <c r="B97" s="31"/>
      <c r="C97" s="32"/>
      <c r="D97" s="37"/>
      <c r="E97" s="37"/>
      <c r="F97" s="37"/>
      <c r="G97" s="37"/>
      <c r="H97" s="38"/>
      <c r="I97" s="38"/>
      <c r="J97" s="38"/>
      <c r="K97" s="38"/>
      <c r="L97" s="38"/>
    </row>
    <row r="98" spans="2:12" x14ac:dyDescent="0.25">
      <c r="C98" s="17" t="s">
        <v>49</v>
      </c>
      <c r="D98" s="17">
        <v>365</v>
      </c>
      <c r="E98" s="17">
        <v>365</v>
      </c>
      <c r="F98" s="17">
        <v>365</v>
      </c>
      <c r="G98" s="17">
        <v>365</v>
      </c>
      <c r="H98" s="17"/>
      <c r="I98" s="17"/>
      <c r="J98" s="17"/>
      <c r="K98" s="17"/>
      <c r="L98" s="17"/>
    </row>
    <row r="99" spans="2:12" x14ac:dyDescent="0.25">
      <c r="C99" s="17" t="s">
        <v>50</v>
      </c>
      <c r="D99" s="17">
        <v>92</v>
      </c>
      <c r="E99" s="17">
        <v>92</v>
      </c>
      <c r="F99" s="17">
        <v>92</v>
      </c>
      <c r="G99" s="17">
        <v>92</v>
      </c>
      <c r="H99" s="17"/>
      <c r="I99" s="17"/>
      <c r="J99" s="17"/>
      <c r="K99" s="17"/>
      <c r="L99" s="17"/>
    </row>
    <row r="100" spans="2:12" x14ac:dyDescent="0.25">
      <c r="C100" s="17" t="s">
        <v>51</v>
      </c>
      <c r="D100" s="17">
        <v>365</v>
      </c>
      <c r="E100" s="17">
        <v>365</v>
      </c>
      <c r="F100" s="17">
        <v>365</v>
      </c>
      <c r="G100" s="17">
        <v>365</v>
      </c>
      <c r="H100" s="17"/>
      <c r="I100" s="17"/>
      <c r="J100" s="17"/>
      <c r="K100" s="17"/>
      <c r="L100" s="17"/>
    </row>
    <row r="101" spans="2:12" ht="15.75" thickBot="1" x14ac:dyDescent="0.3">
      <c r="H101" s="17"/>
      <c r="I101" s="17"/>
      <c r="J101" s="17"/>
      <c r="K101" s="17"/>
      <c r="L101" s="17"/>
    </row>
    <row r="102" spans="2:12" x14ac:dyDescent="0.25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</row>
  </sheetData>
  <mergeCells count="13">
    <mergeCell ref="H58:L61"/>
    <mergeCell ref="C4:H7"/>
    <mergeCell ref="H91:L94"/>
    <mergeCell ref="H11:L11"/>
    <mergeCell ref="H13:L17"/>
    <mergeCell ref="H21:L23"/>
    <mergeCell ref="H27:L33"/>
    <mergeCell ref="H37:L44"/>
    <mergeCell ref="H48:L54"/>
    <mergeCell ref="H65:L67"/>
    <mergeCell ref="H71:L74"/>
    <mergeCell ref="H78:L81"/>
    <mergeCell ref="H85:L87"/>
  </mergeCells>
  <pageMargins left="0.7" right="0.7" top="0.75" bottom="0.75" header="0.3" footer="0.3"/>
  <pageSetup paperSize="9" scale="4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2593fc-91ae-4c03-82a7-e60e9eb47416">
      <Terms xmlns="http://schemas.microsoft.com/office/infopath/2007/PartnerControls"/>
    </lcf76f155ced4ddcb4097134ff3c332f>
    <TaxCatchAll xmlns="709f70ce-d2cb-4a46-8c72-f83f41b82c5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19423855179AF4E94482673ACB6BE46" ma:contentTypeVersion="15" ma:contentTypeDescription="Opprett et nytt dokument." ma:contentTypeScope="" ma:versionID="e9ad2075e98df474ce853d35996b82ba">
  <xsd:schema xmlns:xsd="http://www.w3.org/2001/XMLSchema" xmlns:xs="http://www.w3.org/2001/XMLSchema" xmlns:p="http://schemas.microsoft.com/office/2006/metadata/properties" xmlns:ns2="ff2593fc-91ae-4c03-82a7-e60e9eb47416" xmlns:ns3="709f70ce-d2cb-4a46-8c72-f83f41b82c5f" targetNamespace="http://schemas.microsoft.com/office/2006/metadata/properties" ma:root="true" ma:fieldsID="85b75065bef590a3747cd61bc2e5db4b" ns2:_="" ns3:_="">
    <xsd:import namespace="ff2593fc-91ae-4c03-82a7-e60e9eb47416"/>
    <xsd:import namespace="709f70ce-d2cb-4a46-8c72-f83f41b82c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593fc-91ae-4c03-82a7-e60e9eb474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emerkelapper" ma:readOnly="false" ma:fieldId="{5cf76f15-5ced-4ddc-b409-7134ff3c332f}" ma:taxonomyMulti="true" ma:sspId="70e1d460-43d4-4c34-8f42-fbf0878efc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9f70ce-d2cb-4a46-8c72-f83f41b82c5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ca32032-f31c-4a6a-b625-b43d18ec7464}" ma:internalName="TaxCatchAll" ma:showField="CatchAllData" ma:web="709f70ce-d2cb-4a46-8c72-f83f41b82c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328187-6AA7-48F8-8680-3CA7A08AF4D6}">
  <ds:schemaRefs>
    <ds:schemaRef ds:uri="http://schemas.microsoft.com/office/2006/metadata/properties"/>
    <ds:schemaRef ds:uri="http://schemas.microsoft.com/office/infopath/2007/PartnerControls"/>
    <ds:schemaRef ds:uri="ff2593fc-91ae-4c03-82a7-e60e9eb47416"/>
    <ds:schemaRef ds:uri="709f70ce-d2cb-4a46-8c72-f83f41b82c5f"/>
  </ds:schemaRefs>
</ds:datastoreItem>
</file>

<file path=customXml/itemProps2.xml><?xml version="1.0" encoding="utf-8"?>
<ds:datastoreItem xmlns:ds="http://schemas.openxmlformats.org/officeDocument/2006/customXml" ds:itemID="{6467189E-C980-4F31-BEC1-B21B2617FA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2593fc-91ae-4c03-82a7-e60e9eb47416"/>
    <ds:schemaRef ds:uri="709f70ce-d2cb-4a46-8c72-f83f41b82c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DA3343-04DC-4473-8D67-A2A120CD21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Definisjoner og beregninger</vt:lpstr>
      <vt:lpstr>'Definisjoner og beregninger'!Utskriftsområde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Blystad Bjerke</dc:creator>
  <cp:lastModifiedBy>Anders Blystad Bjerke</cp:lastModifiedBy>
  <dcterms:created xsi:type="dcterms:W3CDTF">2024-01-23T08:29:21Z</dcterms:created>
  <dcterms:modified xsi:type="dcterms:W3CDTF">2024-01-23T20:17:40Z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3935d16-40dc-4430-9c17-1fbb977304a4_Enabled">
    <vt:lpwstr>true</vt:lpwstr>
  </property>
  <property fmtid="{D5CDD505-2E9C-101B-9397-08002B2CF9AE}" pid="3" name="MSIP_Label_53935d16-40dc-4430-9c17-1fbb977304a4_SetDate">
    <vt:lpwstr>2024-01-23T08:38:31Z</vt:lpwstr>
  </property>
  <property fmtid="{D5CDD505-2E9C-101B-9397-08002B2CF9AE}" pid="4" name="MSIP_Label_53935d16-40dc-4430-9c17-1fbb977304a4_Method">
    <vt:lpwstr>Standard</vt:lpwstr>
  </property>
  <property fmtid="{D5CDD505-2E9C-101B-9397-08002B2CF9AE}" pid="5" name="MSIP_Label_53935d16-40dc-4430-9c17-1fbb977304a4_Name">
    <vt:lpwstr>OBOS Åpen</vt:lpwstr>
  </property>
  <property fmtid="{D5CDD505-2E9C-101B-9397-08002B2CF9AE}" pid="6" name="MSIP_Label_53935d16-40dc-4430-9c17-1fbb977304a4_SiteId">
    <vt:lpwstr>b4377ef1-c046-4443-9d44-349c6e4902fa</vt:lpwstr>
  </property>
  <property fmtid="{D5CDD505-2E9C-101B-9397-08002B2CF9AE}" pid="7" name="MSIP_Label_53935d16-40dc-4430-9c17-1fbb977304a4_ActionId">
    <vt:lpwstr>fc1b3d7e-096f-4427-adaa-2f8c4144e0b2</vt:lpwstr>
  </property>
  <property fmtid="{D5CDD505-2E9C-101B-9397-08002B2CF9AE}" pid="8" name="MSIP_Label_53935d16-40dc-4430-9c17-1fbb977304a4_ContentBits">
    <vt:lpwstr>0</vt:lpwstr>
  </property>
  <property fmtid="{D5CDD505-2E9C-101B-9397-08002B2CF9AE}" pid="9" name="ContentTypeId">
    <vt:lpwstr>0x010100C19423855179AF4E94482673ACB6BE46</vt:lpwstr>
  </property>
  <property fmtid="{D5CDD505-2E9C-101B-9397-08002B2CF9AE}" pid="10" name="MediaServiceImageTags">
    <vt:lpwstr/>
  </property>
</Properties>
</file>