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nordrefollo.sharepoint.com/sites/Klima-ogenerginettverketKENFollo2/Shared Documents/Klima i arealplanlegging/05 Klimasats sluttrapportering Miljødirektoratet/"/>
    </mc:Choice>
  </mc:AlternateContent>
  <xr:revisionPtr revIDLastSave="795" documentId="8_{4B088225-CD47-4332-BCB7-9B522AC43081}" xr6:coauthVersionLast="47" xr6:coauthVersionMax="47" xr10:uidLastSave="{C66EDD16-0E32-4F75-B42D-E27130E296B6}"/>
  <bookViews>
    <workbookView xWindow="6945" yWindow="0" windowWidth="18938" windowHeight="10162" xr2:uid="{00000000-000D-0000-FFFF-FFFF00000000}"/>
  </bookViews>
  <sheets>
    <sheet name="Om verktøyet" sheetId="14" r:id="rId1"/>
    <sheet name="Mobilitet" sheetId="10" r:id="rId2"/>
    <sheet name="Arealbruk" sheetId="11" r:id="rId3"/>
    <sheet name="Materialer" sheetId="5" r:id="rId4"/>
    <sheet name="Energi" sheetId="9" r:id="rId5"/>
    <sheet name="Resultater" sheetId="6" r:id="rId6"/>
  </sheets>
  <definedNames>
    <definedName name="_ftn1" localSheetId="1">Mobilitet!$H$47</definedName>
    <definedName name="_ftnref1" localSheetId="1">Mobilitet!#REF!</definedName>
    <definedName name="_Hlk145586728" localSheetId="0">'Om verktøyet'!$L$4</definedName>
    <definedName name="_Hlk72404721" localSheetId="2">Arealbruk!#REF!</definedName>
    <definedName name="_xlchart.v1.0" hidden="1">Resultater!$N$36:$O$51</definedName>
    <definedName name="_xlchart.v1.1" hidden="1">Resultater!$P$36:$P$51</definedName>
    <definedName name="bev">'Om verktøyet'!$B$25</definedName>
    <definedName name="eks">'Om verktøyet'!$J$25</definedName>
    <definedName name="ny">'Om verktøyet'!$B$24</definedName>
    <definedName name="riv">'Om verktøyet'!$B$26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0" l="1"/>
  <c r="C28" i="9"/>
  <c r="C21" i="9"/>
  <c r="C18" i="5"/>
  <c r="C35" i="5"/>
  <c r="O49" i="6"/>
  <c r="O50" i="6"/>
  <c r="O51" i="6"/>
  <c r="Q50" i="6"/>
  <c r="Q51" i="6"/>
  <c r="C5" i="11" l="1"/>
  <c r="O28" i="6" l="1"/>
  <c r="T28" i="6"/>
  <c r="R28" i="6"/>
  <c r="S28" i="6"/>
  <c r="P28" i="6"/>
  <c r="P27" i="6"/>
  <c r="P26" i="6"/>
  <c r="N28" i="6"/>
  <c r="N27" i="6"/>
  <c r="N26" i="6"/>
  <c r="O27" i="6"/>
  <c r="O26" i="6"/>
  <c r="O46" i="6" s="1"/>
  <c r="T15" i="6"/>
  <c r="R15" i="6"/>
  <c r="S15" i="6"/>
  <c r="C9" i="11"/>
  <c r="C10" i="11" s="1"/>
  <c r="P49" i="6" l="1"/>
  <c r="P46" i="6"/>
  <c r="Q46" i="6"/>
  <c r="N25" i="6" l="1"/>
  <c r="I28" i="14" l="1"/>
  <c r="I26" i="14"/>
  <c r="I24" i="14"/>
  <c r="H28" i="14"/>
  <c r="H26" i="14" l="1"/>
  <c r="H25" i="14"/>
  <c r="H24" i="14"/>
  <c r="V21" i="5"/>
  <c r="U21" i="5"/>
  <c r="W20" i="5"/>
  <c r="S21" i="5"/>
  <c r="T21" i="5"/>
  <c r="W19" i="5"/>
  <c r="W21" i="5" s="1"/>
  <c r="V18" i="5"/>
  <c r="U18" i="5"/>
  <c r="S18" i="5"/>
  <c r="S25" i="6" l="1"/>
  <c r="O48" i="6" s="1"/>
  <c r="S9" i="6"/>
  <c r="Q4" i="6" s="1"/>
  <c r="C9" i="10"/>
  <c r="C10" i="10" s="1"/>
  <c r="O9" i="6" l="1"/>
  <c r="F8" i="11"/>
  <c r="F9" i="11" s="1"/>
  <c r="Q3" i="6" l="1"/>
  <c r="N16" i="6" l="1"/>
  <c r="N15" i="6"/>
  <c r="N14" i="6"/>
  <c r="N13" i="6"/>
  <c r="N12" i="6"/>
  <c r="J25" i="14" l="1"/>
  <c r="P25" i="6"/>
  <c r="Q45" i="6" s="1"/>
  <c r="T14" i="6"/>
  <c r="P38" i="6" s="1"/>
  <c r="S14" i="6"/>
  <c r="R14" i="6"/>
  <c r="C5" i="9" l="1"/>
  <c r="C9" i="9" s="1"/>
  <c r="C10" i="9" s="1"/>
  <c r="C26" i="5"/>
  <c r="R38" i="6"/>
  <c r="P12" i="6"/>
  <c r="Q39" i="6" s="1"/>
  <c r="P13" i="6"/>
  <c r="Q40" i="6" s="1"/>
  <c r="P14" i="6"/>
  <c r="Q41" i="6" s="1"/>
  <c r="P15" i="6"/>
  <c r="Q42" i="6" s="1"/>
  <c r="P16" i="6"/>
  <c r="Q43" i="6" s="1"/>
  <c r="O16" i="6"/>
  <c r="O15" i="6"/>
  <c r="O14" i="6"/>
  <c r="O13" i="6"/>
  <c r="O12" i="6"/>
  <c r="C5" i="5" l="1"/>
  <c r="C9" i="5" s="1"/>
  <c r="C10" i="5" s="1"/>
  <c r="I25" i="14"/>
  <c r="N24" i="6"/>
  <c r="S21" i="6" l="1"/>
  <c r="Q6" i="6" s="1"/>
  <c r="F8" i="5"/>
  <c r="R49" i="6"/>
  <c r="F8" i="9"/>
  <c r="F9" i="9" s="1"/>
  <c r="F9" i="5" l="1"/>
  <c r="P24" i="6"/>
  <c r="Q44" i="6" s="1"/>
  <c r="T27" i="6"/>
  <c r="T26" i="6"/>
  <c r="Q49" i="6" s="1"/>
  <c r="T25" i="6"/>
  <c r="T24" i="6"/>
  <c r="Q47" i="6" s="1"/>
  <c r="P45" i="6"/>
  <c r="P43" i="6"/>
  <c r="P42" i="6"/>
  <c r="P41" i="6"/>
  <c r="P40" i="6"/>
  <c r="P39" i="6"/>
  <c r="T13" i="6"/>
  <c r="P37" i="6" s="1"/>
  <c r="T12" i="6"/>
  <c r="P48" i="6" l="1"/>
  <c r="Q48" i="6"/>
  <c r="P36" i="6"/>
  <c r="Q36" i="6" a="1"/>
  <c r="Q36" i="6" s="1"/>
  <c r="P47" i="6"/>
  <c r="P50" i="6"/>
  <c r="P51" i="6"/>
  <c r="P44" i="6"/>
  <c r="R27" i="6" l="1"/>
  <c r="R51" i="6" s="1"/>
  <c r="S27" i="6"/>
  <c r="R26" i="6"/>
  <c r="R50" i="6" s="1"/>
  <c r="S26" i="6"/>
  <c r="R25" i="6"/>
  <c r="R48" i="6" s="1"/>
  <c r="R24" i="6"/>
  <c r="R47" i="6" s="1"/>
  <c r="S24" i="6"/>
  <c r="O47" i="6" s="1"/>
  <c r="O25" i="6"/>
  <c r="O45" i="6" s="1"/>
  <c r="O24" i="6"/>
  <c r="O44" i="6" s="1"/>
  <c r="O43" i="6"/>
  <c r="O42" i="6"/>
  <c r="O41" i="6"/>
  <c r="O40" i="6"/>
  <c r="O39" i="6"/>
  <c r="O38" i="6"/>
  <c r="R13" i="6"/>
  <c r="R37" i="6" s="1"/>
  <c r="S13" i="6"/>
  <c r="O37" i="6" s="1"/>
  <c r="R12" i="6"/>
  <c r="R36" i="6" s="1"/>
  <c r="S12" i="6"/>
  <c r="O36" i="6" s="1"/>
  <c r="S8" i="6" l="1"/>
  <c r="N36" i="6" s="1"/>
  <c r="O8" i="6"/>
  <c r="O20" i="6"/>
  <c r="N44" i="6" s="1"/>
  <c r="N39" i="6" l="1"/>
  <c r="S20" i="6"/>
  <c r="N47" i="6" s="1"/>
  <c r="R40" i="6" l="1"/>
  <c r="R42" i="6"/>
  <c r="R39" i="6"/>
  <c r="R43" i="6"/>
  <c r="R41" i="6"/>
  <c r="O21" i="6"/>
  <c r="R45" i="6" l="1"/>
  <c r="R46" i="6"/>
  <c r="Q5" i="6"/>
  <c r="B31" i="6"/>
  <c r="R44" i="6"/>
  <c r="D34" i="6" l="1"/>
  <c r="D35" i="6" s="1"/>
  <c r="B34" i="6"/>
  <c r="B35" i="6" s="1"/>
  <c r="Y13" i="6"/>
  <c r="Y12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<sst xmlns="http://schemas.openxmlformats.org/spreadsheetml/2006/main" count="291" uniqueCount="168">
  <si>
    <t>Viderutviklet etter utgangspunkt fra Trondheim, Bergen og Drammen kommuner av</t>
  </si>
  <si>
    <t>Klimaplanlegger for kommunene i Follo</t>
  </si>
  <si>
    <t>Verktøy for utvikling av klimavennlige reguleringsplaner</t>
  </si>
  <si>
    <r>
      <t>Legg inn data for arealer av nybygg og eksisterende bygg her (m</t>
    </r>
    <r>
      <rPr>
        <b/>
        <vertAlign val="superscript"/>
        <sz val="10"/>
        <color theme="1"/>
        <rFont val="Avenir Next LT Pro"/>
        <family val="2"/>
        <scheme val="minor"/>
      </rPr>
      <t xml:space="preserve">2 </t>
    </r>
    <r>
      <rPr>
        <b/>
        <sz val="10"/>
        <color theme="1"/>
        <rFont val="Avenir Next LT Pro"/>
        <family val="2"/>
        <scheme val="minor"/>
      </rPr>
      <t>BTA):</t>
    </r>
  </si>
  <si>
    <t>Nybygg</t>
  </si>
  <si>
    <t>Eksisterende bygg som skal bevares / rehabiliteres</t>
  </si>
  <si>
    <t>Eksisterende bygg som rives</t>
  </si>
  <si>
    <t>Andel nybygg</t>
  </si>
  <si>
    <t>Mobilitet</t>
  </si>
  <si>
    <t>vektet total poengsum</t>
  </si>
  <si>
    <t>Mulig</t>
  </si>
  <si>
    <t>Actual</t>
  </si>
  <si>
    <t>Coverup</t>
  </si>
  <si>
    <t>Tilgang til kollektivtransport</t>
  </si>
  <si>
    <t>Sikre god tilgang til kollektivtransport.</t>
  </si>
  <si>
    <t>poeng</t>
  </si>
  <si>
    <t>«Svært dårlig» eller «dårlig» kollektivtilgang etter tabell 1</t>
  </si>
  <si>
    <t>«Middels god» kollektivtilgang etter tabell 1</t>
  </si>
  <si>
    <t>«God» kollektivtilgang etter tabell 1</t>
  </si>
  <si>
    <t>«Svært god» kollektivtilgang etter tabell 1</t>
  </si>
  <si>
    <t>«Særdeles god» kollektivtilgang  etter tabell 1</t>
  </si>
  <si>
    <t>Bilparkering</t>
  </si>
  <si>
    <t>Begrense bruk av privatbil gjennom reduksjon av parkeringsdekning og valg av delebil-løsninger.</t>
  </si>
  <si>
    <t>Ingen tiltak for å redusere bilbruk.</t>
  </si>
  <si>
    <t>Parkeringsdekningen er redusert med 20 % i forhold til maksimumskravet i gjeldene overordnet plan. I tillegg er minst 1 av punktene i sjekklisten oppfylt.</t>
  </si>
  <si>
    <t>Parkeringsdekningen er redusert med 20 % i forhold til makskravet i gjeldene overordnet plan og i tillegg er minst 2 av punktene i sjekklisten oppfylt.</t>
  </si>
  <si>
    <t>Parkeringsdekningen er redusert med 30 % i forhold til makskravet i gjeldene overordnet plan, og i tillegg er minst 3 av punktene i sjekklisten oppfylt.</t>
  </si>
  <si>
    <t>Parkeringsdekningen er redusert med 40 % i forhold til makskravet i gjeldene overordnet plan, og i tillegg er alle punktene i sjekklisten oppfylt.</t>
  </si>
  <si>
    <t>Tilgang til service- og rekreasjonstilbud</t>
  </si>
  <si>
    <t>Sikre god tilgang til service- og rekreasjonstilbud i nærområdet</t>
  </si>
  <si>
    <t>Få eller ingen tilbud innenfor 500 m gangavstand</t>
  </si>
  <si>
    <t>2 eller flere ulike tilbud innenfor 500 m gangavstand</t>
  </si>
  <si>
    <t>4 eller flere ulike tilbud innenfor 500 m gangavstand, hvorav 1 skal være skole eller barnehage</t>
  </si>
  <si>
    <t>6 eller flere ulike tilbud innenfor 500 m gangavstand, hvorav 1 skal være skole eller barnehage</t>
  </si>
  <si>
    <t>8 eller flere ulike tilbud innenfor 500 m gangavstand, hvorav 1 skal være skole eller barnehage</t>
  </si>
  <si>
    <t>Gangvennlig utforming</t>
  </si>
  <si>
    <t>Sikre trygge, effektive og attraktive gangforbindelser. Sjekkliste av tiltak og vurderinger fremkommer av veilederen</t>
  </si>
  <si>
    <t>Det er mer enn 70 m avstand til nærmeste gangforbindelse.</t>
  </si>
  <si>
    <t>Gangnettet innenfor planområdet ivaretar hensynet til sammenheng, effektivitet (korte ruter), sikkerhet, trygghet, og er tilrettelagt for drift og vedlikehold hele året. Minst 3 av punktene i sjekklisten oppfylt.</t>
  </si>
  <si>
    <t>Som 1 poeng, og i tillegg er minst 5 av punktene i sjekklisten oppfylt</t>
  </si>
  <si>
    <t>Som 1 poeng, og i tillegg er minst 7 av punktene i sjekklisten oppfylt</t>
  </si>
  <si>
    <t>Som 1 poeng, og i tillegg er minst 10 punktene i sjekklisten oppfylt</t>
  </si>
  <si>
    <t>Sykkelvennlig utforming</t>
  </si>
  <si>
    <t>Legge til rette for syklende som erstatning for personbiltransport. Sjekkliste av tiltak og vurderinger fremkommer av veilederen</t>
  </si>
  <si>
    <t>Krav til sykkelparkering utarbeides i tråd med overordnet plan, dersom det er mindre enn antall plassene som er anbefalt i Tabell 3</t>
  </si>
  <si>
    <t>Plan for sykkelparkeringen vises minst like mange plasser som anbefalt i Tabell 3</t>
  </si>
  <si>
    <t>Som 1 poeng og i tillegg er minst 3 av punktene i sjekklisten oppfylt</t>
  </si>
  <si>
    <t>Som 1 poeng og i tillegg er minst 5 av punktene i sjekklisten oppfylt</t>
  </si>
  <si>
    <t>Som 1 poeng og i tillegg er minst 7 av punktene i sjekklisten oppfylt</t>
  </si>
  <si>
    <t>Arealbruk</t>
  </si>
  <si>
    <t>Eksisterende karbonlager i natur</t>
  </si>
  <si>
    <t>Minimere utslipp fra arealbruk gjennom å minimere nedbyggingen av karbonbindende natur</t>
  </si>
  <si>
    <t xml:space="preserve">Karbontap fra middels til svært store karbonbeholdninger (&gt;600 tCO2e/ha). </t>
  </si>
  <si>
    <t>Karbontap av middels store karbonbeholdninger (200 - 600 tCO2e/ha)</t>
  </si>
  <si>
    <t>Karbontap av små til middels store karbonbeholdninger (60 – 200 tCO2e/ha)</t>
  </si>
  <si>
    <t>Arealendring på mineraljord uten trær og lite vegetasjon (6 - 60 tCO2e/ha)</t>
  </si>
  <si>
    <t>Bygger på allerede bebygd område/bearbeidede flater og bevaring av eksisterende natur innenfor planområdet (&lt; 6 tCO2/ha)</t>
  </si>
  <si>
    <t>Etablering av vegetasjon som binder karbon</t>
  </si>
  <si>
    <t>Minimere utslipp fra arealbruk gjennom å tilrettelegge for grønnstruktur som karbonlager. Sjekkliste av tiltak og vurderinger fremkommer av veilederen</t>
  </si>
  <si>
    <t>Mindre enn 20% av planområdet reguleres som ubebygd og vegetert</t>
  </si>
  <si>
    <t>Minimum 20 % av planområdet reguleres som ubebygd og vegetert</t>
  </si>
  <si>
    <t>Minimum 20 % av planområdet reguleres som ubebygd og vegetert, og minimum 1 av tiltakene i sjekklisten for å øke karbonbindingen er sikret.</t>
  </si>
  <si>
    <t>Minimum 30 % av planområdet reguleres som ubebygd og vegetert, og minimum 2 av tiltakene i sjekklisten for å øke karbonbindingen er sikret</t>
  </si>
  <si>
    <t>Minimum 30 % av planområdet reguleres som ubebygd og vegetert .(Minimum 40 % på rekkehus / enebolig.) Alle tiltak i sjekklisten for å øke karbonbindingen er sikret</t>
  </si>
  <si>
    <t>Massehåndtering</t>
  </si>
  <si>
    <t>Minimere tomtebearbeidelsen for å redusere behovet for massetransport, og bevaring av eksisterende landskap</t>
  </si>
  <si>
    <t>Tiltaket medfører uttak/deponering/tilføring av masser med volum over 1000 m3, som berører areal over 1 da</t>
  </si>
  <si>
    <t>Tiltaket medfører uttak/deponering/tilføring av masser med volum under 1000 m3, som berører areal mindre enn 1 da</t>
  </si>
  <si>
    <t xml:space="preserve">Som 1 poeng, men overskuddsmasser tilgjengeliggjøres og benyttes i andre nærliggende prosjekt eller pukk, grus, sand o.l. </t>
  </si>
  <si>
    <t>Massebalanse er oppnådd, overskuddsmasser behandles/gjenbrukes lokalt i planområdet. Avstand til eventuelt areal for mellomlagring er mindre enn 10 km.</t>
  </si>
  <si>
    <t>Minimum 30 % av planområdet forblir uberørt. For resterende del av planområdet er massebalanse oppnådd samt overskuddsmasser behandlet/gjenbrukt lokalt i planområdet. Avstand til eventuelt areal for mellomlagring er mindre enn 10 km.</t>
  </si>
  <si>
    <t>Bonuspoeng for bolig: Fellefunksjoner</t>
  </si>
  <si>
    <t>Ingen tilrettelegging</t>
  </si>
  <si>
    <t>Opptil 15 boenheter: Minimum 1 m² fellesareal per boenhet til fellesfunksjoner. Over 15 boenheter: Minimum 20 m² fellesareal</t>
  </si>
  <si>
    <t>Opptil 15 boenheter: Minimum 3 m² fellesareal per boenhet til fellesfunksjoner. Over 15 boenheter: Minimum 50 m² fellesareal</t>
  </si>
  <si>
    <t>Opptil 15 boenheter: Minimum 5 m² fellesareal per boenhet til fellesfunksjoner. Over 15 boenheter: Minimum 75 m² fellesareal</t>
  </si>
  <si>
    <t>Opptil 15 boenheter: Minimum 10 m² fellesareal per boenhet til fellesfunksjoner. Over 15 boenheter: Minimum 150 m² fellesareal</t>
  </si>
  <si>
    <t>Materialer</t>
  </si>
  <si>
    <t>Lavutslipp materialbruk</t>
  </si>
  <si>
    <t>Minimere utslipp fra materialbruk til bygg i et livsløpsperspektiv</t>
  </si>
  <si>
    <t>Ombruk og bevaring</t>
  </si>
  <si>
    <t>TOTAL</t>
  </si>
  <si>
    <t>Prosjektets materialer tilsvarer et standardbygg, på nivå med gjeldende TEK</t>
  </si>
  <si>
    <t>(nybygg)</t>
  </si>
  <si>
    <t>Ingen eks. bygninger på tomten</t>
  </si>
  <si>
    <t>Prosjektets materialer oppnår minimum 20 % redusert klimagassutslipp sammenlignet med et standardbygg</t>
  </si>
  <si>
    <t>Eksisterende bygg</t>
  </si>
  <si>
    <t>Prosjektets materialer oppnår minimum 30 % redusert klimagassutslipp sammenlignet med et standardbygg</t>
  </si>
  <si>
    <t>Prosjektets materialer oppnår minimum 40 % redusert klimagassutslipp sammenlignet med et standardbygg</t>
  </si>
  <si>
    <t>Prosjektets materialer oppnår minimum 50 % redusert klimagassutslipp sammenlignet med et standardbygg</t>
  </si>
  <si>
    <t>Bevaring av eksisterende bygg*</t>
  </si>
  <si>
    <t>Oppfordre til bevaring av eksisterende bygg</t>
  </si>
  <si>
    <t>Bevaring ikke vurdert. Eksisterende bebyggelse rives og materialer behandles som avfall.</t>
  </si>
  <si>
    <t>Det er gjort en vurdering av bygningsmassen som grunnlag for en klima- og miljøbasert beslutning om bevaring, riving eller rehabilitering.</t>
  </si>
  <si>
    <t>Som 1 poeng, og i tillegg bevares minst 25 % m² BTA av eksisterende bygg.</t>
  </si>
  <si>
    <t>Som 1 poeng, og i tillegg bevares minst 50 % m² BTA av eksisterende bygg.</t>
  </si>
  <si>
    <t>Som 1 poeng, og i tillegg bevares minst 75 % m² BTA av eksisterende bygg.</t>
  </si>
  <si>
    <t>*Poengene fordeles til lavutslipps materialbruk og bevaring,  basert på ratio på nybygg og eksisterende bebyggelse</t>
  </si>
  <si>
    <t>Fundamentering</t>
  </si>
  <si>
    <t xml:space="preserve">Minimere utslipp fra produksjon av betong og stål til fundamentering. </t>
  </si>
  <si>
    <t>Bygges på leire eller løsmasser</t>
  </si>
  <si>
    <t>-</t>
  </si>
  <si>
    <t>Har gjennomført en geoteknisk undersøkelse for å kartlegge grunnforhold på tomten, og valgt å bygge på arealet med det beste grunnforholdet</t>
  </si>
  <si>
    <t>Bygge på ubesudlet grunn/uten å grave/direkte på fjell</t>
  </si>
  <si>
    <t>Avfallsmengde i byggefase</t>
  </si>
  <si>
    <t>Redusere mengden produsert avfall og sikre at produsert avfall håndteres på en miljøvennlig måte</t>
  </si>
  <si>
    <t>Det er utarbeidet en plan for avfalls-/ressurshåndtering. Andel sortert 70 %</t>
  </si>
  <si>
    <t>Mengden byggavfall generert er maks 30 kg/m2 BRA , andel sortert 75 %</t>
  </si>
  <si>
    <t xml:space="preserve">Mengden byggavfall generert er maks 25 kg/m2 BRA, andel sortert 80 % </t>
  </si>
  <si>
    <t>Mengden byggavfall generert er maks 20 kg/m2 BRA, andel sortert 85 %</t>
  </si>
  <si>
    <t>Mengden byggavfall generert er maks 15 kg/m2 BRA , andel sortert 90 %</t>
  </si>
  <si>
    <t>Fleksible bygg i fremtiden</t>
  </si>
  <si>
    <t>Legge til rette for at bygg skal ha lang levetid gjennom at de kan brukes til andre formål i femtiden uten store ombygginger eller riving og nybygg. Sjekkliste av tiltak og vurderinger fremkommer av veilederen</t>
  </si>
  <si>
    <t xml:space="preserve">Ingen tiltak utover TEK  </t>
  </si>
  <si>
    <t>Minimum 2 punkt i sjekklisten er utført</t>
  </si>
  <si>
    <t>Minimum 4 punkt i sjekklisten er utført</t>
  </si>
  <si>
    <t>Minimum 6 punkt i sjekklisten er utført</t>
  </si>
  <si>
    <t>Minimum 8 punkt i sjekklisten er utført</t>
  </si>
  <si>
    <t>Energi</t>
  </si>
  <si>
    <t>Energiytelser i driftsfase av bygg*</t>
  </si>
  <si>
    <t>Redusere byggets netto energibehov og oppfordre til utnyttelse av fornybare, lavutslipps energikilder i planområdet</t>
  </si>
  <si>
    <t>*Poengene fordeles basert på størrelsen på nybygg og eksisterende bebyggelse</t>
  </si>
  <si>
    <t>Netto energibehov tilsvarer nivå i gjeldende TEK</t>
  </si>
  <si>
    <t>Netto energibehov tilsvarer 10 % lavere enn nivå i gjeldende TEK</t>
  </si>
  <si>
    <t>Netto energibehov tilsvarer 15 % lavere enn nivå i gjeldende TEK (tilsvarer Energimerke A fra 01.01.2026)</t>
  </si>
  <si>
    <t>Primærenergibehovet til nesten nullenergibygg (nZEB)</t>
  </si>
  <si>
    <t xml:space="preserve">Futurebuilt nZEB nivå </t>
  </si>
  <si>
    <t>Ingen tiltak for å forbedre byggets energiytelser</t>
  </si>
  <si>
    <t>Forbedring av 1 karakter på energimerkeskalaen (eks. bygning har Energikarakter E eller lavere)</t>
  </si>
  <si>
    <t>Forbedring av 2 karakterer på energimerkeskalaen (eks.bygning har Energikarakter F eller lavere)</t>
  </si>
  <si>
    <t>Oppgradert til Energikarakter C</t>
  </si>
  <si>
    <t xml:space="preserve">Netto energibehov skal ivareta kravene i TEK 17 eller Energikarakter B </t>
  </si>
  <si>
    <t xml:space="preserve">Utnyttelse av lokale fornybare energikilder </t>
  </si>
  <si>
    <t>Oppfordre til etablering / utnyttelse av fornybare energikilder og spillvarmekilder i området.</t>
  </si>
  <si>
    <t>Ingen lokal fornybar energiforsyning  </t>
  </si>
  <si>
    <t>Lokal fornybar energiforsyning og/eller spillvarme dekker minst 10% av energibruken i området </t>
  </si>
  <si>
    <t>Lokal fornybar energiforsyning og/eller spillvarme dekker minst 25% av energibruken i området </t>
  </si>
  <si>
    <t>Lokal fornybar energiforsyning og/eller spillvarme dekker minst 50% av energibruken i området </t>
  </si>
  <si>
    <t>Lokal fornybar energiforsyning og/eller spillvarme dekker 75% av energibruken i området</t>
  </si>
  <si>
    <t>Utslippsfri bygge- og anleggsfase</t>
  </si>
  <si>
    <t>Minimere utslipp i bygge- og anleggsfasen</t>
  </si>
  <si>
    <t>Ingen tiltak for å redusere utslipp fra energibruk i bygge- og anleggsfase</t>
  </si>
  <si>
    <t>Det er utarbeidet en plan for å redusere klimagassutslipp i bygge- og anleggsfase</t>
  </si>
  <si>
    <t>Byggvarme og tørk: fossilfritt ved bruk av f.eks. pellets, varmepumpe, fjernvarme. Bygge- og anleggsplass: fossilfritt</t>
  </si>
  <si>
    <t>Byggvarme og tørk: utslippsfritt ved bruk av f.eks. varmepumpe, fjernvarme. Bygge- og anleggsplass: delvis utslippsfritt for anleggsmaskiner</t>
  </si>
  <si>
    <t>Byggvarme og tørk: utslippsfritt ved bruk av f.eks. varmepumpe, fjernvarme. Bygge- og anleggsplass: utslippsfritt</t>
  </si>
  <si>
    <t>Bonuspoeng: Fellesinfrastruktur for energi  </t>
  </si>
  <si>
    <t>Legge til rette for bruk av felles infrastruktur for energi i området. Basert på sjekkliste med tiltak beskrevet i veiledningen:</t>
  </si>
  <si>
    <t>Ingen spesielle tiltak utover krav i KDP.  </t>
  </si>
  <si>
    <t>Punkt 1 i sjekklisten er utført.</t>
  </si>
  <si>
    <t>Punkt 1 og 2 i sjekklisten er utført. </t>
  </si>
  <si>
    <t>Punkt 1, 2 og 3 i sjekklisten er utført.</t>
  </si>
  <si>
    <t>Bonuspoeng: Infrastruktur for effektbehov</t>
  </si>
  <si>
    <t>Reduksjon av effektbehovet for å begrense behovet for utbygging av mer nettkapasitet. Basert på sjekkliste med tiltak beskrevet i veiledningen:</t>
  </si>
  <si>
    <t>Ingen spesielle tiltak utover krav i gjeldene overordnet plan.</t>
  </si>
  <si>
    <t>Punkt 1 og 2 i sjekklisten er utført.</t>
  </si>
  <si>
    <t>Resultater</t>
  </si>
  <si>
    <t>Mob</t>
  </si>
  <si>
    <t>Areal</t>
  </si>
  <si>
    <t>Material</t>
  </si>
  <si>
    <t>mulig</t>
  </si>
  <si>
    <t>actual</t>
  </si>
  <si>
    <t>coverup at the top</t>
  </si>
  <si>
    <t>Sammenlagt poengsum</t>
  </si>
  <si>
    <t>Hoved</t>
  </si>
  <si>
    <t>Ubhoved</t>
  </si>
  <si>
    <t>Weight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</si>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</sst>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&quot; poeng&quot;"/>
    <numFmt numFmtId="165" formatCode="&quot;x &quot;0\ %"/>
    <numFmt numFmtId="166" formatCode="0.0&quot; poeng&quot;"/>
    <numFmt numFmtId="167" formatCode="0.000"/>
    <numFmt numFmtId="168" formatCode="0&quot; m2&quot;"/>
    <numFmt numFmtId="169" formatCode="&quot;= &quot;0\ %"/>
    <numFmt numFmtId="170" formatCode="0&quot; m²&quot;"/>
  </numFmts>
  <fonts count="49" x14ac:knownFonts="1">
    <font>
      <sz val="11"/>
      <color theme="1"/>
      <name val="Avenir Next LT Pro"/>
      <family val="2"/>
      <scheme val="minor"/>
    </font>
    <font>
      <b/>
      <sz val="24"/>
      <color theme="1"/>
      <name val="Avenir Next LT Pro"/>
      <family val="2"/>
      <scheme val="minor"/>
    </font>
    <font>
      <sz val="11"/>
      <color theme="1"/>
      <name val="Avenir Next LT Pro"/>
      <family val="2"/>
      <scheme val="minor"/>
    </font>
    <font>
      <b/>
      <sz val="11"/>
      <color theme="1"/>
      <name val="Avenir Next LT Pro"/>
      <family val="2"/>
      <scheme val="minor"/>
    </font>
    <font>
      <sz val="9"/>
      <color theme="1"/>
      <name val="Avenir Next LT Pro"/>
      <family val="2"/>
      <scheme val="minor"/>
    </font>
    <font>
      <sz val="9"/>
      <color theme="0" tint="-0.499984740745262"/>
      <name val="Avenir Next LT Pro"/>
      <family val="2"/>
      <scheme val="minor"/>
    </font>
    <font>
      <sz val="9"/>
      <color theme="0"/>
      <name val="Avenir Next LT Pro"/>
      <family val="2"/>
      <scheme val="minor"/>
    </font>
    <font>
      <sz val="11"/>
      <color theme="0"/>
      <name val="Avenir Next LT Pro"/>
      <family val="2"/>
      <scheme val="minor"/>
    </font>
    <font>
      <sz val="11"/>
      <color rgb="FF1D3C34"/>
      <name val="Avenir Next LT Pro"/>
      <family val="2"/>
      <scheme val="minor"/>
    </font>
    <font>
      <sz val="9"/>
      <color rgb="FF1D3C34"/>
      <name val="Avenir Next LT Pro"/>
      <family val="2"/>
      <scheme val="minor"/>
    </font>
    <font>
      <sz val="9"/>
      <name val="Avenir Next LT Pro"/>
      <family val="2"/>
      <scheme val="minor"/>
    </font>
    <font>
      <b/>
      <sz val="11"/>
      <color theme="3"/>
      <name val="Avenir Next LT Pro"/>
      <family val="2"/>
      <scheme val="minor"/>
    </font>
    <font>
      <sz val="9"/>
      <color theme="3"/>
      <name val="Avenir Next LT Pro"/>
      <family val="2"/>
      <scheme val="minor"/>
    </font>
    <font>
      <sz val="11"/>
      <color theme="3"/>
      <name val="Avenir Next LT Pro"/>
      <family val="2"/>
      <scheme val="minor"/>
    </font>
    <font>
      <sz val="11"/>
      <name val="Avenir Next LT Pro"/>
      <family val="2"/>
      <scheme val="minor"/>
    </font>
    <font>
      <b/>
      <sz val="9"/>
      <color theme="0"/>
      <name val="Avenir Next LT Pro"/>
      <family val="2"/>
      <scheme val="minor"/>
    </font>
    <font>
      <b/>
      <sz val="11"/>
      <name val="Avenir Next LT Pro"/>
      <family val="2"/>
      <scheme val="minor"/>
    </font>
    <font>
      <sz val="10"/>
      <name val="Avenir Next LT Pro"/>
      <family val="2"/>
      <scheme val="minor"/>
    </font>
    <font>
      <sz val="10"/>
      <color theme="0" tint="-0.499984740745262"/>
      <name val="Wingdings 3"/>
      <family val="1"/>
      <charset val="2"/>
    </font>
    <font>
      <sz val="11"/>
      <color rgb="FFFF0000"/>
      <name val="Avenir Next LT Pro"/>
      <family val="2"/>
      <scheme val="minor"/>
    </font>
    <font>
      <b/>
      <sz val="11"/>
      <color theme="0"/>
      <name val="Avenir Next LT Pro"/>
      <family val="2"/>
      <scheme val="minor"/>
    </font>
    <font>
      <sz val="8"/>
      <name val="Avenir Next LT Pro"/>
      <family val="2"/>
      <scheme val="minor"/>
    </font>
    <font>
      <b/>
      <sz val="24"/>
      <name val="Avenir Next LT Pro"/>
      <family val="2"/>
      <scheme val="minor"/>
    </font>
    <font>
      <sz val="14"/>
      <color theme="5"/>
      <name val="Avenir Next LT Pro"/>
      <family val="2"/>
      <scheme val="minor"/>
    </font>
    <font>
      <sz val="10"/>
      <color theme="0"/>
      <name val="Avenir Next LT Pro"/>
      <family val="2"/>
      <scheme val="minor"/>
    </font>
    <font>
      <sz val="11"/>
      <color rgb="FF7030A0"/>
      <name val="Avenir Next LT Pro"/>
      <family val="2"/>
      <scheme val="minor"/>
    </font>
    <font>
      <sz val="12"/>
      <color rgb="FF7030A0"/>
      <name val="Avenir Next LT Pro"/>
      <family val="2"/>
      <scheme val="minor"/>
    </font>
    <font>
      <sz val="11"/>
      <color theme="1"/>
      <name val="Calibri Light"/>
      <family val="2"/>
    </font>
    <font>
      <b/>
      <sz val="1"/>
      <color rgb="FFFF0000"/>
      <name val="Avenir Next LT Pro"/>
      <family val="2"/>
      <scheme val="minor"/>
    </font>
    <font>
      <sz val="1"/>
      <color rgb="FFFF0000"/>
      <name val="Avenir Next LT Pro"/>
      <family val="2"/>
      <scheme val="minor"/>
    </font>
    <font>
      <sz val="34"/>
      <color theme="1" tint="0.14999847407452621"/>
      <name val="Avenir Next LT Pro"/>
      <family val="2"/>
      <scheme val="minor"/>
    </font>
    <font>
      <sz val="11"/>
      <color theme="1" tint="0.14999847407452621"/>
      <name val="Avenir Next LT Pro"/>
      <family val="2"/>
      <scheme val="minor"/>
    </font>
    <font>
      <sz val="9"/>
      <color theme="1" tint="0.14999847407452621"/>
      <name val="Avenir Next LT Pro"/>
      <family val="2"/>
      <scheme val="minor"/>
    </font>
    <font>
      <b/>
      <sz val="16"/>
      <name val="Avenir Next LT Pro"/>
      <family val="2"/>
      <scheme val="minor"/>
    </font>
    <font>
      <sz val="10"/>
      <color theme="1"/>
      <name val="Avenir Next LT Pro"/>
      <family val="2"/>
      <scheme val="minor"/>
    </font>
    <font>
      <b/>
      <sz val="12"/>
      <name val="Avenir Next LT Pro"/>
      <family val="2"/>
      <scheme val="minor"/>
    </font>
    <font>
      <sz val="10"/>
      <color rgb="FFFF0000"/>
      <name val="Avenir Next LT Pro"/>
      <family val="2"/>
      <scheme val="minor"/>
    </font>
    <font>
      <sz val="20"/>
      <color theme="1"/>
      <name val="Avenir Next LT Pro"/>
      <family val="2"/>
      <scheme val="minor"/>
    </font>
    <font>
      <sz val="34"/>
      <name val="Avenir Next LT Pro"/>
      <family val="2"/>
      <scheme val="minor"/>
    </font>
    <font>
      <b/>
      <sz val="10"/>
      <color theme="1"/>
      <name val="Avenir Next LT Pro"/>
      <family val="2"/>
      <scheme val="minor"/>
    </font>
    <font>
      <b/>
      <sz val="10"/>
      <color theme="0"/>
      <name val="Avenir Next LT Pro"/>
      <family val="2"/>
      <scheme val="minor"/>
    </font>
    <font>
      <b/>
      <vertAlign val="superscript"/>
      <sz val="10"/>
      <color theme="1"/>
      <name val="Avenir Next LT Pro"/>
      <family val="2"/>
      <scheme val="minor"/>
    </font>
    <font>
      <sz val="8"/>
      <color theme="1"/>
      <name val="Avenir Next LT Pro"/>
      <family val="2"/>
      <scheme val="minor"/>
    </font>
    <font>
      <b/>
      <sz val="15"/>
      <name val="Avenir Next LT Pro"/>
      <family val="2"/>
      <scheme val="minor"/>
    </font>
    <font>
      <b/>
      <sz val="9"/>
      <name val="Avenir Next LT Pro"/>
      <family val="2"/>
      <scheme val="minor"/>
    </font>
    <font>
      <u/>
      <sz val="11"/>
      <color theme="10"/>
      <name val="Avenir Next LT Pro"/>
      <family val="2"/>
      <scheme val="minor"/>
    </font>
    <font>
      <u/>
      <sz val="9"/>
      <color theme="10"/>
      <name val="Avenir Next LT Pro"/>
      <family val="2"/>
      <scheme val="minor"/>
    </font>
    <font>
      <sz val="11"/>
      <color rgb="FF49635B"/>
      <name val="Avenir Next LT Pro"/>
      <family val="2"/>
      <scheme val="minor"/>
    </font>
    <font>
      <b/>
      <sz val="9"/>
      <color rgb="FF49635B"/>
      <name val="Avenir Next LT Pro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45" fillId="0" borderId="0" applyNumberFormat="0" applyFill="0" applyBorder="0" applyAlignment="0" applyProtection="0"/>
  </cellStyleXfs>
  <cellXfs count="163">
    <xf numFmtId="0" fontId="0" fillId="0" borderId="0" xfId="0"/>
    <xf numFmtId="0" fontId="4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0" xfId="1" applyNumberFormat="1" applyFont="1" applyFill="1" applyAlignment="1">
      <alignment horizontal="center"/>
    </xf>
    <xf numFmtId="0" fontId="7" fillId="0" borderId="0" xfId="0" applyFont="1"/>
    <xf numFmtId="0" fontId="0" fillId="0" borderId="4" xfId="0" applyBorder="1"/>
    <xf numFmtId="0" fontId="0" fillId="0" borderId="8" xfId="0" applyBorder="1"/>
    <xf numFmtId="0" fontId="0" fillId="0" borderId="9" xfId="0" applyBorder="1"/>
    <xf numFmtId="164" fontId="6" fillId="0" borderId="0" xfId="0" applyNumberFormat="1" applyFont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13" fillId="0" borderId="0" xfId="0" applyFont="1"/>
    <xf numFmtId="164" fontId="12" fillId="0" borderId="0" xfId="0" applyNumberFormat="1" applyFont="1" applyAlignment="1">
      <alignment horizontal="center"/>
    </xf>
    <xf numFmtId="0" fontId="0" fillId="0" borderId="2" xfId="0" applyBorder="1"/>
    <xf numFmtId="165" fontId="5" fillId="0" borderId="0" xfId="1" applyNumberFormat="1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14" fillId="0" borderId="0" xfId="0" applyFont="1"/>
    <xf numFmtId="0" fontId="4" fillId="0" borderId="0" xfId="0" applyFont="1"/>
    <xf numFmtId="0" fontId="10" fillId="0" borderId="0" xfId="0" applyFont="1"/>
    <xf numFmtId="0" fontId="16" fillId="0" borderId="0" xfId="0" applyFont="1"/>
    <xf numFmtId="0" fontId="17" fillId="0" borderId="0" xfId="0" applyFont="1"/>
    <xf numFmtId="164" fontId="10" fillId="0" borderId="0" xfId="0" applyNumberFormat="1" applyFont="1"/>
    <xf numFmtId="0" fontId="10" fillId="0" borderId="0" xfId="0" applyFont="1" applyAlignment="1">
      <alignment horizontal="center" vertical="center"/>
    </xf>
    <xf numFmtId="165" fontId="5" fillId="0" borderId="6" xfId="1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0" fillId="2" borderId="0" xfId="0" applyFill="1"/>
    <xf numFmtId="0" fontId="19" fillId="0" borderId="0" xfId="0" applyFont="1"/>
    <xf numFmtId="0" fontId="20" fillId="0" borderId="0" xfId="0" applyFont="1"/>
    <xf numFmtId="166" fontId="15" fillId="2" borderId="0" xfId="0" applyNumberFormat="1" applyFont="1" applyFill="1" applyAlignment="1">
      <alignment horizontal="center" vertical="center"/>
    </xf>
    <xf numFmtId="0" fontId="7" fillId="2" borderId="0" xfId="0" applyFont="1" applyFill="1"/>
    <xf numFmtId="164" fontId="4" fillId="0" borderId="1" xfId="0" applyNumberFormat="1" applyFont="1" applyBorder="1" applyAlignment="1" applyProtection="1">
      <alignment horizontal="center"/>
      <protection locked="0"/>
    </xf>
    <xf numFmtId="0" fontId="22" fillId="0" borderId="0" xfId="0" applyFont="1"/>
    <xf numFmtId="165" fontId="5" fillId="0" borderId="0" xfId="1" applyNumberFormat="1" applyFont="1" applyFill="1" applyAlignment="1" applyProtection="1">
      <alignment horizontal="center"/>
    </xf>
    <xf numFmtId="164" fontId="4" fillId="0" borderId="0" xfId="0" applyNumberFormat="1" applyFont="1"/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1" fillId="0" borderId="0" xfId="0" applyFont="1"/>
    <xf numFmtId="0" fontId="3" fillId="0" borderId="0" xfId="0" applyFont="1"/>
    <xf numFmtId="0" fontId="8" fillId="0" borderId="0" xfId="0" applyFont="1" applyAlignment="1">
      <alignment vertical="center"/>
    </xf>
    <xf numFmtId="0" fontId="16" fillId="0" borderId="0" xfId="0" applyFont="1" applyProtection="1">
      <protection locked="0"/>
    </xf>
    <xf numFmtId="0" fontId="23" fillId="0" borderId="0" xfId="0" applyFont="1" applyAlignment="1">
      <alignment vertical="center"/>
    </xf>
    <xf numFmtId="168" fontId="7" fillId="0" borderId="0" xfId="0" applyNumberFormat="1" applyFont="1"/>
    <xf numFmtId="169" fontId="6" fillId="0" borderId="0" xfId="1" applyNumberFormat="1" applyFont="1" applyFill="1" applyAlignment="1" applyProtection="1">
      <alignment horizontal="center"/>
    </xf>
    <xf numFmtId="9" fontId="7" fillId="0" borderId="0" xfId="1" applyFont="1"/>
    <xf numFmtId="167" fontId="7" fillId="0" borderId="0" xfId="0" applyNumberFormat="1" applyFont="1"/>
    <xf numFmtId="0" fontId="25" fillId="0" borderId="0" xfId="0" applyFont="1"/>
    <xf numFmtId="0" fontId="26" fillId="0" borderId="0" xfId="0" applyFont="1"/>
    <xf numFmtId="9" fontId="25" fillId="0" borderId="0" xfId="0" applyNumberFormat="1" applyFont="1"/>
    <xf numFmtId="0" fontId="27" fillId="0" borderId="0" xfId="0" applyFont="1"/>
    <xf numFmtId="0" fontId="10" fillId="0" borderId="0" xfId="0" applyFont="1" applyAlignment="1">
      <alignment vertical="center"/>
    </xf>
    <xf numFmtId="1" fontId="15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/>
    </xf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horizontal="center" vertical="center"/>
    </xf>
    <xf numFmtId="0" fontId="14" fillId="0" borderId="7" xfId="0" applyFont="1" applyBorder="1"/>
    <xf numFmtId="0" fontId="14" fillId="0" borderId="8" xfId="0" applyFont="1" applyBorder="1"/>
    <xf numFmtId="0" fontId="33" fillId="0" borderId="0" xfId="0" applyFont="1" applyAlignment="1">
      <alignment vertical="center"/>
    </xf>
    <xf numFmtId="166" fontId="7" fillId="0" borderId="0" xfId="0" applyNumberFormat="1" applyFont="1"/>
    <xf numFmtId="0" fontId="1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24" fillId="0" borderId="0" xfId="0" applyFont="1"/>
    <xf numFmtId="0" fontId="34" fillId="0" borderId="0" xfId="0" applyFont="1"/>
    <xf numFmtId="0" fontId="14" fillId="2" borderId="0" xfId="0" applyFont="1" applyFill="1"/>
    <xf numFmtId="0" fontId="10" fillId="2" borderId="0" xfId="0" applyFont="1" applyFill="1"/>
    <xf numFmtId="0" fontId="35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36" fillId="0" borderId="0" xfId="0" applyFont="1"/>
    <xf numFmtId="164" fontId="19" fillId="0" borderId="0" xfId="0" applyNumberFormat="1" applyFont="1"/>
    <xf numFmtId="0" fontId="37" fillId="0" borderId="0" xfId="0" applyFont="1"/>
    <xf numFmtId="0" fontId="17" fillId="0" borderId="0" xfId="0" applyFont="1" applyAlignment="1">
      <alignment horizontal="left"/>
    </xf>
    <xf numFmtId="0" fontId="38" fillId="0" borderId="0" xfId="0" applyFont="1"/>
    <xf numFmtId="0" fontId="39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168" fontId="40" fillId="0" borderId="0" xfId="0" applyNumberFormat="1" applyFont="1"/>
    <xf numFmtId="0" fontId="0" fillId="0" borderId="0" xfId="0" applyAlignment="1">
      <alignment horizontal="right"/>
    </xf>
    <xf numFmtId="166" fontId="16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165" fontId="6" fillId="0" borderId="0" xfId="1" applyNumberFormat="1" applyFont="1" applyFill="1" applyAlignment="1">
      <alignment horizontal="center"/>
    </xf>
    <xf numFmtId="165" fontId="7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14" fillId="0" borderId="0" xfId="0" applyFont="1" applyAlignment="1">
      <alignment horizontal="center"/>
    </xf>
    <xf numFmtId="0" fontId="0" fillId="0" borderId="0" xfId="0" applyAlignment="1">
      <alignment vertical="top"/>
    </xf>
    <xf numFmtId="165" fontId="5" fillId="0" borderId="0" xfId="1" applyNumberFormat="1" applyFont="1" applyFill="1" applyAlignment="1" applyProtection="1">
      <alignment horizontal="center" vertical="center"/>
    </xf>
    <xf numFmtId="0" fontId="1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5" fillId="0" borderId="0" xfId="1" applyNumberFormat="1" applyFont="1" applyFill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7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" fontId="44" fillId="0" borderId="0" xfId="0" applyNumberFormat="1" applyFont="1" applyAlignment="1">
      <alignment horizontal="center" vertical="center"/>
    </xf>
    <xf numFmtId="165" fontId="44" fillId="0" borderId="0" xfId="0" applyNumberFormat="1" applyFont="1"/>
    <xf numFmtId="0" fontId="10" fillId="0" borderId="0" xfId="0" applyFont="1" applyAlignment="1">
      <alignment horizontal="center"/>
    </xf>
    <xf numFmtId="0" fontId="46" fillId="0" borderId="0" xfId="2" applyFont="1"/>
    <xf numFmtId="0" fontId="4" fillId="2" borderId="0" xfId="0" applyFont="1" applyFill="1"/>
    <xf numFmtId="0" fontId="10" fillId="2" borderId="0" xfId="0" applyFont="1" applyFill="1" applyAlignment="1">
      <alignment horizontal="left"/>
    </xf>
    <xf numFmtId="0" fontId="34" fillId="2" borderId="0" xfId="0" applyFont="1" applyFill="1"/>
    <xf numFmtId="0" fontId="31" fillId="2" borderId="0" xfId="0" applyFont="1" applyFill="1"/>
    <xf numFmtId="0" fontId="27" fillId="2" borderId="0" xfId="0" applyFont="1" applyFill="1"/>
    <xf numFmtId="0" fontId="14" fillId="0" borderId="9" xfId="0" applyFont="1" applyBorder="1"/>
    <xf numFmtId="170" fontId="4" fillId="3" borderId="1" xfId="0" applyNumberFormat="1" applyFont="1" applyFill="1" applyBorder="1" applyProtection="1">
      <protection locked="0"/>
    </xf>
    <xf numFmtId="0" fontId="4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7" fillId="0" borderId="0" xfId="0" applyFont="1"/>
    <xf numFmtId="1" fontId="48" fillId="0" borderId="0" xfId="0" applyNumberFormat="1" applyFont="1" applyAlignment="1">
      <alignment horizontal="center" vertical="center"/>
    </xf>
    <xf numFmtId="166" fontId="28" fillId="0" borderId="0" xfId="0" applyNumberFormat="1" applyFont="1"/>
    <xf numFmtId="0" fontId="29" fillId="0" borderId="0" xfId="0" applyFont="1"/>
    <xf numFmtId="0" fontId="10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6" fontId="1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0" fillId="6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9" fontId="10" fillId="0" borderId="0" xfId="0" applyNumberFormat="1" applyFont="1" applyAlignment="1">
      <alignment horizontal="left"/>
    </xf>
    <xf numFmtId="165" fontId="47" fillId="0" borderId="0" xfId="0" applyNumberFormat="1" applyFont="1"/>
    <xf numFmtId="0" fontId="42" fillId="0" borderId="0" xfId="0" applyFont="1" applyAlignment="1">
      <alignment horizontal="right" wrapText="1"/>
    </xf>
    <xf numFmtId="166" fontId="3" fillId="0" borderId="1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9" xfId="0" applyNumberFormat="1" applyFont="1" applyBorder="1" applyAlignment="1">
      <alignment horizontal="center" vertical="center"/>
    </xf>
    <xf numFmtId="166" fontId="11" fillId="0" borderId="2" xfId="0" applyNumberFormat="1" applyFont="1" applyBorder="1" applyAlignment="1">
      <alignment horizontal="center" vertical="center"/>
    </xf>
    <xf numFmtId="166" fontId="11" fillId="0" borderId="3" xfId="0" applyNumberFormat="1" applyFont="1" applyBorder="1" applyAlignment="1">
      <alignment horizontal="center" vertical="center"/>
    </xf>
    <xf numFmtId="166" fontId="11" fillId="0" borderId="4" xfId="0" applyNumberFormat="1" applyFont="1" applyBorder="1" applyAlignment="1">
      <alignment horizontal="center" vertical="center"/>
    </xf>
    <xf numFmtId="166" fontId="11" fillId="0" borderId="7" xfId="0" applyNumberFormat="1" applyFont="1" applyBorder="1" applyAlignment="1">
      <alignment horizontal="center" vertical="center"/>
    </xf>
    <xf numFmtId="166" fontId="11" fillId="0" borderId="8" xfId="0" applyNumberFormat="1" applyFont="1" applyBorder="1" applyAlignment="1">
      <alignment horizontal="center" vertical="center"/>
    </xf>
    <xf numFmtId="166" fontId="11" fillId="0" borderId="9" xfId="0" applyNumberFormat="1" applyFont="1" applyBorder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1" xfId="0" applyNumberFormat="1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166" fontId="16" fillId="0" borderId="2" xfId="0" applyNumberFormat="1" applyFont="1" applyBorder="1" applyAlignment="1">
      <alignment horizontal="center" vertical="center"/>
    </xf>
    <xf numFmtId="166" fontId="16" fillId="0" borderId="3" xfId="0" applyNumberFormat="1" applyFont="1" applyBorder="1" applyAlignment="1">
      <alignment horizontal="center" vertical="center"/>
    </xf>
    <xf numFmtId="166" fontId="16" fillId="0" borderId="4" xfId="0" applyNumberFormat="1" applyFont="1" applyBorder="1" applyAlignment="1">
      <alignment horizontal="center" vertical="center"/>
    </xf>
    <xf numFmtId="166" fontId="16" fillId="0" borderId="7" xfId="0" applyNumberFormat="1" applyFont="1" applyBorder="1" applyAlignment="1">
      <alignment horizontal="center" vertical="center"/>
    </xf>
    <xf numFmtId="166" fontId="16" fillId="0" borderId="8" xfId="0" applyNumberFormat="1" applyFont="1" applyBorder="1" applyAlignment="1">
      <alignment horizontal="center" vertical="center"/>
    </xf>
    <xf numFmtId="166" fontId="16" fillId="0" borderId="9" xfId="0" applyNumberFormat="1" applyFont="1" applyBorder="1" applyAlignment="1">
      <alignment horizontal="center" vertical="center"/>
    </xf>
  </cellXfs>
  <cellStyles count="3">
    <cellStyle name="Hyperkobling" xfId="2" builtinId="8"/>
    <cellStyle name="Normal" xfId="0" builtinId="0"/>
    <cellStyle name="Prosent" xfId="1" builtinId="5"/>
  </cellStyles>
  <dxfs count="138">
    <dxf>
      <font>
        <color theme="0" tint="-0.34998626667073579"/>
      </font>
    </dxf>
    <dxf>
      <font>
        <color theme="0" tint="-0.34998626667073579"/>
      </font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2"/>
        </patternFill>
      </fill>
    </dxf>
    <dxf>
      <font>
        <color theme="0" tint="-0.34998626667073579"/>
      </font>
    </dxf>
    <dxf>
      <fill>
        <patternFill>
          <bgColor theme="0" tint="-4.9989318521683403E-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2"/>
        </patternFill>
      </fill>
    </dxf>
    <dxf>
      <font>
        <color theme="0" tint="-0.34998626667073579"/>
      </font>
    </dxf>
    <dxf>
      <font>
        <color theme="0" tint="-0.34998626667073579"/>
      </font>
      <fill>
        <patternFill>
          <bgColor theme="0" tint="-4.9989318521683403E-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2"/>
        </patternFill>
      </fill>
    </dxf>
    <dxf>
      <fill>
        <patternFill>
          <bgColor theme="7"/>
        </patternFill>
      </fill>
    </dxf>
    <dxf>
      <fill>
        <patternFill>
          <bgColor theme="4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2"/>
        </patternFill>
      </fill>
    </dxf>
    <dxf>
      <fill>
        <patternFill>
          <bgColor theme="7"/>
        </patternFill>
      </fill>
    </dxf>
    <dxf>
      <fill>
        <patternFill>
          <bgColor theme="4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2"/>
        </patternFill>
      </fill>
    </dxf>
    <dxf>
      <font>
        <color theme="0" tint="-0.34998626667073579"/>
      </font>
      <fill>
        <patternFill>
          <bgColor theme="0" tint="-4.9989318521683403E-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ill>
        <patternFill>
          <bgColor theme="7"/>
        </patternFill>
      </fill>
    </dxf>
    <dxf>
      <fill>
        <patternFill>
          <bgColor theme="4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ill>
        <patternFill>
          <bgColor theme="2"/>
        </patternFill>
      </fill>
    </dxf>
    <dxf>
      <font>
        <color theme="0" tint="-0.34998626667073579"/>
      </font>
    </dxf>
    <dxf>
      <fill>
        <patternFill>
          <bgColor theme="2"/>
        </patternFill>
      </fill>
    </dxf>
    <dxf>
      <fill>
        <patternFill>
          <bgColor theme="7"/>
        </patternFill>
      </fill>
    </dxf>
    <dxf>
      <fill>
        <patternFill>
          <bgColor theme="4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D6DCD6"/>
      <color rgb="FF49635B"/>
      <color rgb="FFA3B0A2"/>
      <color rgb="FFEDEFED"/>
      <color rgb="FFFFFFFF"/>
      <color rgb="FFE6824E"/>
      <color rgb="FFEFB97B"/>
      <color rgb="FFEAD175"/>
      <color rgb="FFC9CD61"/>
      <color rgb="FFA2AB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Mobilitet!$B$9</c:f>
              <c:strCache>
                <c:ptCount val="1"/>
                <c:pt idx="0">
                  <c:v>Actual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Mobilitet!$C$9</c:f>
              <c:numCache>
                <c:formatCode>0.0" poeng"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86-47D4-B76C-A82AA0E6B060}"/>
            </c:ext>
          </c:extLst>
        </c:ser>
        <c:ser>
          <c:idx val="1"/>
          <c:order val="1"/>
          <c:tx>
            <c:strRef>
              <c:f>Mobilitet!$B$10</c:f>
              <c:strCache>
                <c:ptCount val="1"/>
                <c:pt idx="0">
                  <c:v>Coverup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val>
            <c:numRef>
              <c:f>(Mobilitet!$C$10,Mobilitet!$C$9)</c:f>
              <c:numCache>
                <c:formatCode>0.0" poeng"</c:formatCode>
                <c:ptCount val="2"/>
                <c:pt idx="0">
                  <c:v>4.5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86-47D4-B76C-A82AA0E6B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"/>
        <c:overlap val="100"/>
        <c:axId val="806535119"/>
        <c:axId val="766355999"/>
      </c:barChart>
      <c:catAx>
        <c:axId val="806535119"/>
        <c:scaling>
          <c:orientation val="minMax"/>
        </c:scaling>
        <c:delete val="1"/>
        <c:axPos val="b"/>
        <c:majorTickMark val="out"/>
        <c:minorTickMark val="none"/>
        <c:tickLblPos val="nextTo"/>
        <c:crossAx val="766355999"/>
        <c:crosses val="autoZero"/>
        <c:auto val="1"/>
        <c:lblAlgn val="ctr"/>
        <c:lblOffset val="100"/>
        <c:noMultiLvlLbl val="0"/>
      </c:catAx>
      <c:valAx>
        <c:axId val="766355999"/>
        <c:scaling>
          <c:orientation val="minMax"/>
          <c:max val="4.4000000000000004"/>
          <c:min val="0"/>
        </c:scaling>
        <c:delete val="1"/>
        <c:axPos val="l"/>
        <c:numFmt formatCode="0&quot; poeng&quot;" sourceLinked="0"/>
        <c:majorTickMark val="out"/>
        <c:minorTickMark val="none"/>
        <c:tickLblPos val="nextTo"/>
        <c:crossAx val="80653511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29526265081097"/>
          <c:y val="5.5165600741912173E-2"/>
          <c:w val="0.55084837931592123"/>
          <c:h val="0.77250129090724329"/>
        </c:manualLayout>
      </c:layout>
      <c:barChart>
        <c:barDir val="col"/>
        <c:grouping val="stacked"/>
        <c:varyColors val="0"/>
        <c:ser>
          <c:idx val="0"/>
          <c:order val="0"/>
          <c:tx>
            <c:v>Poeng %" under</c:v>
          </c:tx>
          <c:spPr>
            <a:solidFill>
              <a:srgbClr val="000000">
                <a:alpha val="0"/>
              </a:srgbClr>
            </a:solidFill>
            <a:ln>
              <a:solidFill>
                <a:srgbClr val="000000">
                  <a:alpha val="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00">
                  <a:alpha val="0"/>
                </a:srgbClr>
              </a:solidFill>
              <a:ln>
                <a:solidFill>
                  <a:srgbClr val="000000">
                    <a:alpha val="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5F-4FA0-9C25-C4FD33855D2D}"/>
              </c:ext>
            </c:extLst>
          </c:dPt>
          <c:val>
            <c:numRef>
              <c:f>Arealbruk!$F$9</c:f>
              <c:numCache>
                <c:formatCode>0</c:formatCode>
                <c:ptCount val="1"/>
                <c:pt idx="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5F-4FA0-9C25-C4FD33855D2D}"/>
            </c:ext>
          </c:extLst>
        </c:ser>
        <c:ser>
          <c:idx val="1"/>
          <c:order val="1"/>
          <c:tx>
            <c:v>Poeng</c:v>
          </c:tx>
          <c:spPr>
            <a:solidFill>
              <a:srgbClr val="FFFFFF"/>
            </a:solidFill>
            <a:ln w="12700"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75F-4FA0-9C25-C4FD33855D2D}"/>
              </c:ext>
            </c:extLst>
          </c:dPt>
          <c:val>
            <c:numRef>
              <c:f>Arealbruk!$F$8</c:f>
              <c:numCache>
                <c:formatCode>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5F-4FA0-9C25-C4FD33855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66883096"/>
        <c:axId val="466882440"/>
      </c:barChart>
      <c:catAx>
        <c:axId val="4668830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6882440"/>
        <c:crosses val="autoZero"/>
        <c:auto val="1"/>
        <c:lblAlgn val="ctr"/>
        <c:lblOffset val="100"/>
        <c:noMultiLvlLbl val="0"/>
      </c:catAx>
      <c:valAx>
        <c:axId val="466882440"/>
        <c:scaling>
          <c:orientation val="minMax"/>
          <c:max val="100"/>
          <c:min val="0"/>
        </c:scaling>
        <c:delete val="0"/>
        <c:axPos val="l"/>
        <c:numFmt formatCode="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66883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Arealbruk!$B$9</c:f>
              <c:strCache>
                <c:ptCount val="1"/>
                <c:pt idx="0">
                  <c:v>Actual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Arealbruk!$C$9</c:f>
              <c:numCache>
                <c:formatCode>0.0" poeng"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6-4BBA-9D9E-00ED4F72FDC6}"/>
            </c:ext>
          </c:extLst>
        </c:ser>
        <c:ser>
          <c:idx val="1"/>
          <c:order val="1"/>
          <c:tx>
            <c:strRef>
              <c:f>Arealbruk!$B$10</c:f>
              <c:strCache>
                <c:ptCount val="1"/>
                <c:pt idx="0">
                  <c:v>Coverup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val>
            <c:numRef>
              <c:f>(Arealbruk!$C$10,Arealbruk!$C$9)</c:f>
              <c:numCache>
                <c:formatCode>0.0" poeng"</c:formatCode>
                <c:ptCount val="2"/>
                <c:pt idx="0">
                  <c:v>4.5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26-4BBA-9D9E-00ED4F72F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"/>
        <c:overlap val="100"/>
        <c:axId val="806535119"/>
        <c:axId val="766355999"/>
      </c:barChart>
      <c:catAx>
        <c:axId val="806535119"/>
        <c:scaling>
          <c:orientation val="minMax"/>
        </c:scaling>
        <c:delete val="1"/>
        <c:axPos val="b"/>
        <c:majorTickMark val="out"/>
        <c:minorTickMark val="none"/>
        <c:tickLblPos val="nextTo"/>
        <c:crossAx val="766355999"/>
        <c:crosses val="autoZero"/>
        <c:auto val="1"/>
        <c:lblAlgn val="ctr"/>
        <c:lblOffset val="100"/>
        <c:noMultiLvlLbl val="0"/>
      </c:catAx>
      <c:valAx>
        <c:axId val="766355999"/>
        <c:scaling>
          <c:orientation val="minMax"/>
          <c:max val="4.4000000000000004"/>
          <c:min val="0"/>
        </c:scaling>
        <c:delete val="1"/>
        <c:axPos val="l"/>
        <c:numFmt formatCode="0&quot; poeng&quot;" sourceLinked="0"/>
        <c:majorTickMark val="out"/>
        <c:minorTickMark val="none"/>
        <c:tickLblPos val="nextTo"/>
        <c:crossAx val="80653511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29526265081097"/>
          <c:y val="5.5165600741912173E-2"/>
          <c:w val="0.55084837931592123"/>
          <c:h val="0.8778475983571945"/>
        </c:manualLayout>
      </c:layout>
      <c:barChart>
        <c:barDir val="col"/>
        <c:grouping val="stacked"/>
        <c:varyColors val="0"/>
        <c:ser>
          <c:idx val="0"/>
          <c:order val="0"/>
          <c:tx>
            <c:v>Poeng %" under</c:v>
          </c:tx>
          <c:spPr>
            <a:solidFill>
              <a:srgbClr val="000000">
                <a:alpha val="0"/>
              </a:srgbClr>
            </a:solidFill>
            <a:ln>
              <a:solidFill>
                <a:srgbClr val="000000">
                  <a:alpha val="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00">
                  <a:alpha val="0"/>
                </a:srgbClr>
              </a:solidFill>
              <a:ln>
                <a:solidFill>
                  <a:srgbClr val="000000">
                    <a:alpha val="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13-47F9-8F4F-170475132B4E}"/>
              </c:ext>
            </c:extLst>
          </c:dPt>
          <c:val>
            <c:numRef>
              <c:f>Materialer!$F$9</c:f>
              <c:numCache>
                <c:formatCode>0</c:formatCode>
                <c:ptCount val="1"/>
                <c:pt idx="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13-47F9-8F4F-170475132B4E}"/>
            </c:ext>
          </c:extLst>
        </c:ser>
        <c:ser>
          <c:idx val="1"/>
          <c:order val="1"/>
          <c:tx>
            <c:v>Poeng</c:v>
          </c:tx>
          <c:spPr>
            <a:solidFill>
              <a:srgbClr val="FFFFFF"/>
            </a:solidFill>
            <a:ln w="12700"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113-47F9-8F4F-170475132B4E}"/>
              </c:ext>
            </c:extLst>
          </c:dPt>
          <c:val>
            <c:numRef>
              <c:f>Materialer!$F$8</c:f>
              <c:numCache>
                <c:formatCode>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13-47F9-8F4F-170475132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66883096"/>
        <c:axId val="466882440"/>
      </c:barChart>
      <c:catAx>
        <c:axId val="4668830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6882440"/>
        <c:crosses val="autoZero"/>
        <c:auto val="1"/>
        <c:lblAlgn val="ctr"/>
        <c:lblOffset val="100"/>
        <c:noMultiLvlLbl val="0"/>
      </c:catAx>
      <c:valAx>
        <c:axId val="466882440"/>
        <c:scaling>
          <c:orientation val="minMax"/>
          <c:max val="100"/>
          <c:min val="0"/>
        </c:scaling>
        <c:delete val="0"/>
        <c:axPos val="l"/>
        <c:numFmt formatCode="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66883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Materialer!$B$9</c:f>
              <c:strCache>
                <c:ptCount val="1"/>
                <c:pt idx="0">
                  <c:v>Actual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Materialer!$C$9</c:f>
              <c:numCache>
                <c:formatCode>0.0" poeng"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7-43C6-B945-436D7EA83AC1}"/>
            </c:ext>
          </c:extLst>
        </c:ser>
        <c:ser>
          <c:idx val="1"/>
          <c:order val="1"/>
          <c:tx>
            <c:strRef>
              <c:f>Materialer!$B$10</c:f>
              <c:strCache>
                <c:ptCount val="1"/>
                <c:pt idx="0">
                  <c:v>Coverup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val>
            <c:numRef>
              <c:f>(Materialer!$C$10,Materialer!$C$9)</c:f>
              <c:numCache>
                <c:formatCode>0.0" poeng"</c:formatCode>
                <c:ptCount val="2"/>
                <c:pt idx="0">
                  <c:v>4.5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7-43C6-B945-436D7EA83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"/>
        <c:overlap val="100"/>
        <c:axId val="806535119"/>
        <c:axId val="766355999"/>
      </c:barChart>
      <c:catAx>
        <c:axId val="806535119"/>
        <c:scaling>
          <c:orientation val="minMax"/>
        </c:scaling>
        <c:delete val="1"/>
        <c:axPos val="b"/>
        <c:majorTickMark val="out"/>
        <c:minorTickMark val="none"/>
        <c:tickLblPos val="nextTo"/>
        <c:crossAx val="766355999"/>
        <c:crosses val="autoZero"/>
        <c:auto val="1"/>
        <c:lblAlgn val="ctr"/>
        <c:lblOffset val="100"/>
        <c:noMultiLvlLbl val="0"/>
      </c:catAx>
      <c:valAx>
        <c:axId val="766355999"/>
        <c:scaling>
          <c:orientation val="minMax"/>
          <c:max val="4.4000000000000004"/>
          <c:min val="0"/>
        </c:scaling>
        <c:delete val="1"/>
        <c:axPos val="l"/>
        <c:numFmt formatCode="0&quot; poeng&quot;" sourceLinked="0"/>
        <c:majorTickMark val="out"/>
        <c:minorTickMark val="none"/>
        <c:tickLblPos val="nextTo"/>
        <c:crossAx val="80653511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Energi!$B$9</c:f>
              <c:strCache>
                <c:ptCount val="1"/>
                <c:pt idx="0">
                  <c:v>Actual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Energi!$C$9</c:f>
              <c:numCache>
                <c:formatCode>0.0" poeng"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C-4F2A-8C25-609840AF14C9}"/>
            </c:ext>
          </c:extLst>
        </c:ser>
        <c:ser>
          <c:idx val="1"/>
          <c:order val="1"/>
          <c:tx>
            <c:strRef>
              <c:f>Energi!$B$10</c:f>
              <c:strCache>
                <c:ptCount val="1"/>
                <c:pt idx="0">
                  <c:v>Coverup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val>
            <c:numRef>
              <c:f>(Energi!$C$10,Energi!$C$9)</c:f>
              <c:numCache>
                <c:formatCode>0.0" poeng"</c:formatCode>
                <c:ptCount val="2"/>
                <c:pt idx="0">
                  <c:v>4.5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3C-4F2A-8C25-609840A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"/>
        <c:overlap val="100"/>
        <c:axId val="806535119"/>
        <c:axId val="766355999"/>
      </c:barChart>
      <c:catAx>
        <c:axId val="806535119"/>
        <c:scaling>
          <c:orientation val="minMax"/>
        </c:scaling>
        <c:delete val="1"/>
        <c:axPos val="b"/>
        <c:majorTickMark val="out"/>
        <c:minorTickMark val="none"/>
        <c:tickLblPos val="nextTo"/>
        <c:crossAx val="766355999"/>
        <c:crosses val="autoZero"/>
        <c:auto val="1"/>
        <c:lblAlgn val="ctr"/>
        <c:lblOffset val="100"/>
        <c:noMultiLvlLbl val="0"/>
      </c:catAx>
      <c:valAx>
        <c:axId val="766355999"/>
        <c:scaling>
          <c:orientation val="minMax"/>
          <c:max val="4.4000000000000004"/>
          <c:min val="0"/>
        </c:scaling>
        <c:delete val="1"/>
        <c:axPos val="l"/>
        <c:numFmt formatCode="0&quot; poeng&quot;" sourceLinked="0"/>
        <c:majorTickMark val="out"/>
        <c:minorTickMark val="none"/>
        <c:tickLblPos val="nextTo"/>
        <c:crossAx val="80653511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Resultater!$A$34</c:f>
              <c:strCache>
                <c:ptCount val="1"/>
                <c:pt idx="0">
                  <c:v>Actual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Resultater!$B$34</c:f>
              <c:numCache>
                <c:formatCode>0.0" poeng"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2-445D-AFCD-AF96EC52A5F0}"/>
            </c:ext>
          </c:extLst>
        </c:ser>
        <c:ser>
          <c:idx val="1"/>
          <c:order val="1"/>
          <c:tx>
            <c:strRef>
              <c:f>Resultater!$A$35</c:f>
              <c:strCache>
                <c:ptCount val="1"/>
                <c:pt idx="0">
                  <c:v>Coverup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val>
            <c:numRef>
              <c:f>(Resultater!$B$35,Resultater!$B$34)</c:f>
              <c:numCache>
                <c:formatCode>0.0" poeng"</c:formatCode>
                <c:ptCount val="2"/>
                <c:pt idx="0">
                  <c:v>4.5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22-445D-AFCD-AF96EC52A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"/>
        <c:overlap val="100"/>
        <c:axId val="806535119"/>
        <c:axId val="766355999"/>
      </c:barChart>
      <c:catAx>
        <c:axId val="806535119"/>
        <c:scaling>
          <c:orientation val="minMax"/>
        </c:scaling>
        <c:delete val="1"/>
        <c:axPos val="b"/>
        <c:majorTickMark val="out"/>
        <c:minorTickMark val="none"/>
        <c:tickLblPos val="nextTo"/>
        <c:crossAx val="766355999"/>
        <c:crosses val="autoZero"/>
        <c:auto val="1"/>
        <c:lblAlgn val="ctr"/>
        <c:lblOffset val="100"/>
        <c:noMultiLvlLbl val="0"/>
      </c:catAx>
      <c:valAx>
        <c:axId val="766355999"/>
        <c:scaling>
          <c:orientation val="minMax"/>
          <c:max val="4.4000000000000004"/>
          <c:min val="0"/>
        </c:scaling>
        <c:delete val="1"/>
        <c:axPos val="l"/>
        <c:numFmt formatCode="0&quot; poeng&quot;" sourceLinked="0"/>
        <c:majorTickMark val="out"/>
        <c:minorTickMark val="none"/>
        <c:tickLblPos val="nextTo"/>
        <c:crossAx val="80653511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2"/>
          <c:order val="0"/>
          <c:spPr>
            <a:solidFill>
              <a:schemeClr val="accent5">
                <a:lumMod val="75000"/>
              </a:schemeClr>
            </a:solidFill>
            <a:ln w="12700">
              <a:solidFill>
                <a:schemeClr val="bg2"/>
              </a:solidFill>
            </a:ln>
          </c:spPr>
          <c:cat>
            <c:strRef>
              <c:f>(Resultater!$O$8,Resultater!$S$8,Resultater!$O$20,Resultater!$S$20)</c:f>
              <c:strCache>
                <c:ptCount val="4"/>
                <c:pt idx="0">
                  <c:v>Mobilitet</c:v>
                </c:pt>
                <c:pt idx="1">
                  <c:v>Arealbruk</c:v>
                </c:pt>
                <c:pt idx="2">
                  <c:v>Energi</c:v>
                </c:pt>
                <c:pt idx="3">
                  <c:v>Materialer</c:v>
                </c:pt>
              </c:strCache>
            </c:strRef>
          </c:cat>
          <c:val>
            <c:numRef>
              <c:f>(Resultater!$O$11,Resultater!$S$11,Resultater!$O$23,Resultater!$S$23)</c:f>
              <c:numCache>
                <c:formatCode>"x "0\ %</c:formatCode>
                <c:ptCount val="4"/>
                <c:pt idx="0">
                  <c:v>0.3</c:v>
                </c:pt>
                <c:pt idx="1">
                  <c:v>0.25</c:v>
                </c:pt>
                <c:pt idx="2">
                  <c:v>0.2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3-444B-8FC7-5580359FBE34}"/>
            </c:ext>
          </c:extLst>
        </c:ser>
        <c:ser>
          <c:idx val="4"/>
          <c:order val="1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bg2"/>
              </a:solidFill>
            </a:ln>
          </c:spPr>
          <c:cat>
            <c:strRef>
              <c:f>(Resultater!$O$8,Resultater!$S$8,Resultater!$O$20,Resultater!$S$20)</c:f>
              <c:strCache>
                <c:ptCount val="4"/>
                <c:pt idx="0">
                  <c:v>Mobilitet</c:v>
                </c:pt>
                <c:pt idx="1">
                  <c:v>Arealbruk</c:v>
                </c:pt>
                <c:pt idx="2">
                  <c:v>Energi</c:v>
                </c:pt>
                <c:pt idx="3">
                  <c:v>Materialer</c:v>
                </c:pt>
              </c:strCache>
            </c:strRef>
          </c:cat>
          <c:val>
            <c:numRef>
              <c:f>(Resultater!$O$11,Resultater!$S$11,Resultater!$O$23,Resultater!$S$23)</c:f>
              <c:numCache>
                <c:formatCode>"x "0\ %</c:formatCode>
                <c:ptCount val="4"/>
                <c:pt idx="0">
                  <c:v>0.3</c:v>
                </c:pt>
                <c:pt idx="1">
                  <c:v>0.25</c:v>
                </c:pt>
                <c:pt idx="2">
                  <c:v>0.2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3-444B-8FC7-5580359FBE34}"/>
            </c:ext>
          </c:extLst>
        </c:ser>
        <c:ser>
          <c:idx val="6"/>
          <c:order val="2"/>
          <c:spPr>
            <a:solidFill>
              <a:schemeClr val="accent1"/>
            </a:solidFill>
            <a:ln>
              <a:solidFill>
                <a:schemeClr val="accent3"/>
              </a:solidFill>
            </a:ln>
          </c:spPr>
          <c:cat>
            <c:strRef>
              <c:f>(Resultater!$O$8,Resultater!$S$8,Resultater!$O$20,Resultater!$S$20)</c:f>
              <c:strCache>
                <c:ptCount val="4"/>
                <c:pt idx="0">
                  <c:v>Mobilitet</c:v>
                </c:pt>
                <c:pt idx="1">
                  <c:v>Arealbruk</c:v>
                </c:pt>
                <c:pt idx="2">
                  <c:v>Energi</c:v>
                </c:pt>
                <c:pt idx="3">
                  <c:v>Materialer</c:v>
                </c:pt>
              </c:strCache>
            </c:strRef>
          </c:cat>
          <c:val>
            <c:numRef>
              <c:f>(Resultater!$O$11,Resultater!$S$11,Resultater!$O$23,Resultater!$S$23)</c:f>
              <c:numCache>
                <c:formatCode>"x "0\ %</c:formatCode>
                <c:ptCount val="4"/>
                <c:pt idx="0">
                  <c:v>0.3</c:v>
                </c:pt>
                <c:pt idx="1">
                  <c:v>0.25</c:v>
                </c:pt>
                <c:pt idx="2">
                  <c:v>0.2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D3-444B-8FC7-5580359FBE34}"/>
            </c:ext>
          </c:extLst>
        </c:ser>
        <c:ser>
          <c:idx val="0"/>
          <c:order val="3"/>
          <c:spPr>
            <a:solidFill>
              <a:schemeClr val="accent4"/>
            </a:solidFill>
            <a:ln>
              <a:solidFill>
                <a:schemeClr val="accent3"/>
              </a:solidFill>
            </a:ln>
          </c:spPr>
          <c:cat>
            <c:strRef>
              <c:f>(Resultater!$O$8,Resultater!$S$8,Resultater!$O$20,Resultater!$S$20)</c:f>
              <c:strCache>
                <c:ptCount val="4"/>
                <c:pt idx="0">
                  <c:v>Mobilitet</c:v>
                </c:pt>
                <c:pt idx="1">
                  <c:v>Arealbruk</c:v>
                </c:pt>
                <c:pt idx="2">
                  <c:v>Energi</c:v>
                </c:pt>
                <c:pt idx="3">
                  <c:v>Materialer</c:v>
                </c:pt>
              </c:strCache>
            </c:strRef>
          </c:cat>
          <c:val>
            <c:numRef>
              <c:f>(Resultater!$O$11,Resultater!$S$11,Resultater!$O$23,Resultater!$S$23)</c:f>
              <c:numCache>
                <c:formatCode>"x "0\ %</c:formatCode>
                <c:ptCount val="4"/>
                <c:pt idx="0">
                  <c:v>0.3</c:v>
                </c:pt>
                <c:pt idx="1">
                  <c:v>0.25</c:v>
                </c:pt>
                <c:pt idx="2">
                  <c:v>0.2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D3-444B-8FC7-5580359FB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15"/>
        <c:holeSize val="10"/>
      </c:doughnutChart>
      <c:radarChart>
        <c:radarStyle val="marker"/>
        <c:varyColors val="0"/>
        <c:ser>
          <c:idx val="1"/>
          <c:order val="4"/>
          <c:tx>
            <c:v>diamond</c:v>
          </c:tx>
          <c:marker>
            <c:symbol val="circle"/>
            <c:size val="11"/>
            <c:spPr>
              <a:ln>
                <a:solidFill>
                  <a:schemeClr val="tx2"/>
                </a:solidFill>
              </a:ln>
            </c:spPr>
          </c:marker>
          <c:cat>
            <c:strLit>
              <c:ptCount val="4"/>
              <c:pt idx="0">
                <c:v>Mobilitet</c:v>
              </c:pt>
              <c:pt idx="1">
                <c:v>Arealbruk</c:v>
              </c:pt>
              <c:pt idx="2">
                <c:v>Energi</c:v>
              </c:pt>
              <c:pt idx="3">
                <c:v>Materialer</c:v>
              </c:pt>
            </c:strLit>
          </c:cat>
          <c:val>
            <c:numRef>
              <c:f>(Resultater!$O$9,Resultater!$S$9,Resultater!$O$21,Resultater!$S$21)</c:f>
              <c:numCache>
                <c:formatCode>0.0" poeng"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D3-444B-8FC7-5580359FB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4091680"/>
        <c:axId val="76849392"/>
      </c:radarChart>
      <c:catAx>
        <c:axId val="754091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6849392"/>
        <c:crosses val="autoZero"/>
        <c:auto val="1"/>
        <c:lblAlgn val="ctr"/>
        <c:lblOffset val="100"/>
        <c:noMultiLvlLbl val="0"/>
      </c:catAx>
      <c:valAx>
        <c:axId val="76849392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&quot; poeng&quot;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540916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plotArea>
      <cx:plotAreaRegion>
        <cx:plotSurface>
          <cx:spPr>
            <a:noFill/>
            <a:ln>
              <a:noFill/>
            </a:ln>
          </cx:spPr>
        </cx:plotSurface>
        <cx:series layoutId="sunburst" uniqueId="{77B7CBF6-7B03-4AF6-B215-EA14ED6697D5}" formatIdx="0">
          <cx:dataPt idx="0">
            <cx:spPr>
              <a:solidFill>
                <a:srgbClr val="002060"/>
              </a:solidFill>
            </cx:spPr>
          </cx:dataPt>
          <cx:dataPt idx="4">
            <cx:spPr>
              <a:solidFill>
                <a:srgbClr val="00B0F0"/>
              </a:solidFill>
            </cx:spPr>
          </cx:dataPt>
          <cx:dataPt idx="10">
            <cx:spPr>
              <a:solidFill>
                <a:srgbClr val="49635B"/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ysClr val="windowText" lastClr="000000"/>
                    </a:solidFill>
                  </a:defRPr>
                </a:pPr>
                <a:endParaRPr lang="en-US" sz="900" b="1" i="0" u="none" strike="noStrike" baseline="0">
                  <a:solidFill>
                    <a:sysClr val="windowText" lastClr="000000"/>
                  </a:solidFill>
                  <a:latin typeface="Avenir Next LT Pro"/>
                </a:endParaRPr>
              </a:p>
            </cx:txPr>
            <cx:visibility seriesName="0" categoryName="1" value="0"/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2000" b="1"/>
                  </a:pPr>
                  <a:r>
                    <a:rPr lang="nb-NO" sz="2000" b="1" i="0" u="none" strike="noStrike" baseline="0">
                      <a:solidFill>
                        <a:srgbClr val="FFFFFF"/>
                      </a:solidFill>
                      <a:latin typeface="Avenir Next LT Pro"/>
                    </a:rPr>
                    <a:t>Arealbruk</a:t>
                  </a:r>
                </a:p>
              </cx:txPr>
              <cx:visibility seriesName="0" categoryName="1" value="0"/>
            </cx:dataLabel>
            <cx:dataLabel idx="1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000" b="1"/>
                  </a:pPr>
                  <a:r>
                    <a:rPr lang="nb-NO" sz="1000" b="1" i="0" u="none" strike="noStrike" baseline="0">
                      <a:solidFill>
                        <a:srgbClr val="FFFFFF"/>
                      </a:solidFill>
                      <a:latin typeface="Avenir Next LT Pro"/>
                    </a:rPr>
                    <a:t>Eksisterende karbonlager i natur</a:t>
                  </a:r>
                </a:p>
              </cx:txPr>
              <cx:visibility seriesName="0" categoryName="1" value="0"/>
            </cx:dataLabel>
            <cx:dataLabel idx="2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000" b="1"/>
                  </a:pPr>
                  <a:r>
                    <a:rPr lang="nb-NO" sz="1000" b="1" i="0" u="none" strike="noStrike" baseline="0">
                      <a:solidFill>
                        <a:srgbClr val="FFFFFF"/>
                      </a:solidFill>
                      <a:latin typeface="Avenir Next LT Pro"/>
                    </a:rPr>
                    <a:t>Etablering av vegetasjon som binder karbon</a:t>
                  </a:r>
                </a:p>
              </cx:txPr>
              <cx:visibility seriesName="0" categoryName="1" value="0"/>
            </cx:dataLabel>
            <cx:dataLabel idx="3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000" b="1"/>
                  </a:pPr>
                  <a:r>
                    <a:rPr lang="nb-NO" sz="1000" b="1" i="0" u="none" strike="noStrike" baseline="0">
                      <a:solidFill>
                        <a:srgbClr val="FFFFFF"/>
                      </a:solidFill>
                      <a:latin typeface="Avenir Next LT Pro"/>
                    </a:rPr>
                    <a:t>Massehåndtering</a:t>
                  </a:r>
                </a:p>
              </cx:txPr>
              <cx:visibility seriesName="0" categoryName="1" value="0"/>
            </cx:dataLabel>
            <cx:dataLabel idx="4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2000" b="1"/>
                  </a:pPr>
                  <a:r>
                    <a:rPr lang="nb-NO" sz="2000" b="1" i="0" u="none" strike="noStrike" baseline="0">
                      <a:solidFill>
                        <a:srgbClr val="FFFFFF"/>
                      </a:solidFill>
                      <a:latin typeface="Avenir Next LT Pro"/>
                    </a:rPr>
                    <a:t>Mobilitet</a:t>
                  </a:r>
                </a:p>
              </cx:txPr>
              <cx:visibility seriesName="0" categoryName="1" value="0"/>
            </cx:dataLabel>
            <cx:dataLabel idx="5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000" b="1"/>
                  </a:pPr>
                  <a:r>
                    <a:rPr lang="nb-NO" sz="1000" b="1" i="0" u="none" strike="noStrike" baseline="0">
                      <a:solidFill>
                        <a:srgbClr val="FFFFFF"/>
                      </a:solidFill>
                      <a:latin typeface="Avenir Next LT Pro"/>
                    </a:rPr>
                    <a:t>Tilgang til kollektivtransport</a:t>
                  </a:r>
                </a:p>
              </cx:txPr>
              <cx:visibility seriesName="0" categoryName="1" value="0"/>
            </cx:dataLabel>
            <cx:dataLabel idx="6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000" b="1"/>
                  </a:pPr>
                  <a:r>
                    <a:rPr lang="nb-NO" sz="1000" b="1" i="0" u="none" strike="noStrike" baseline="0">
                      <a:solidFill>
                        <a:srgbClr val="FFFFFF"/>
                      </a:solidFill>
                      <a:latin typeface="Avenir Next LT Pro"/>
                    </a:rPr>
                    <a:t>Bilparkering</a:t>
                  </a:r>
                </a:p>
              </cx:txPr>
              <cx:visibility seriesName="0" categoryName="1" value="0"/>
            </cx:dataLabel>
            <cx:dataLabel idx="7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000" b="1"/>
                  </a:pPr>
                  <a:r>
                    <a:rPr lang="nb-NO" sz="1000" b="1" i="0" u="none" strike="noStrike" baseline="0">
                      <a:solidFill>
                        <a:srgbClr val="FFFFFF"/>
                      </a:solidFill>
                      <a:latin typeface="Avenir Next LT Pro"/>
                    </a:rPr>
                    <a:t>Tilgang til service- og rekreasjonstilbud</a:t>
                  </a:r>
                </a:p>
              </cx:txPr>
              <cx:visibility seriesName="0" categoryName="1" value="0"/>
            </cx:dataLabel>
            <cx:dataLabel idx="8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000" b="1"/>
                  </a:pPr>
                  <a:r>
                    <a:rPr lang="nb-NO" sz="1000" b="1" i="0" u="none" strike="noStrike" baseline="0">
                      <a:solidFill>
                        <a:srgbClr val="FFFFFF"/>
                      </a:solidFill>
                      <a:latin typeface="Avenir Next LT Pro"/>
                    </a:rPr>
                    <a:t>Gangvennlig utforming</a:t>
                  </a:r>
                </a:p>
              </cx:txPr>
              <cx:visibility seriesName="0" categoryName="1" value="0"/>
            </cx:dataLabel>
            <cx:dataLabel idx="9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000" b="1"/>
                  </a:pPr>
                  <a:r>
                    <a:rPr lang="nb-NO" sz="1000" b="1" i="0" u="none" strike="noStrike" baseline="0">
                      <a:solidFill>
                        <a:srgbClr val="FFFFFF"/>
                      </a:solidFill>
                      <a:latin typeface="Avenir Next LT Pro"/>
                    </a:rPr>
                    <a:t>Sykkelvennlig utforming</a:t>
                  </a:r>
                </a:p>
              </cx:txPr>
              <cx:visibility seriesName="0" categoryName="1" value="0"/>
            </cx:dataLabel>
            <cx:dataLabel idx="1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2000" b="1"/>
                  </a:pPr>
                  <a:r>
                    <a:rPr lang="nb-NO" sz="2000" b="1" i="0" u="none" strike="noStrike" baseline="0">
                      <a:solidFill>
                        <a:srgbClr val="FFFFFF"/>
                      </a:solidFill>
                      <a:latin typeface="Avenir Next LT Pro"/>
                    </a:rPr>
                    <a:t>Energi</a:t>
                  </a:r>
                </a:p>
              </cx:txPr>
              <cx:visibility seriesName="0" categoryName="1" value="0"/>
            </cx:dataLabel>
            <cx:dataLabel idx="11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000" b="1"/>
                  </a:pPr>
                  <a:r>
                    <a:rPr lang="nb-NO" sz="1000" b="1" i="0" u="none" strike="noStrike" baseline="0">
                      <a:solidFill>
                        <a:srgbClr val="FFFFFF"/>
                      </a:solidFill>
                      <a:latin typeface="Avenir Next LT Pro"/>
                    </a:rPr>
                    <a:t>Energiytelser i driftsfase av bygg*</a:t>
                  </a:r>
                </a:p>
              </cx:txPr>
              <cx:visibility seriesName="0" categoryName="1" value="0"/>
            </cx:dataLabel>
            <cx:dataLabel idx="12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000" b="1"/>
                  </a:pPr>
                  <a:r>
                    <a:rPr lang="nb-NO" sz="1000" b="1" i="0" u="none" strike="noStrike" baseline="0">
                      <a:solidFill>
                        <a:srgbClr val="FFFFFF"/>
                      </a:solidFill>
                      <a:latin typeface="Avenir Next LT Pro"/>
                    </a:rPr>
                    <a:t>Utnyttelse av lokale fornybare energikilder </a:t>
                  </a:r>
                </a:p>
              </cx:txPr>
              <cx:visibility seriesName="0" categoryName="1" value="0"/>
            </cx:dataLabel>
            <cx:dataLabel idx="13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b="1">
                      <a:solidFill>
                        <a:schemeClr val="bg1"/>
                      </a:solidFill>
                    </a:defRPr>
                  </a:pPr>
                  <a:r>
                    <a:rPr lang="en-US" sz="900" b="1" i="0" u="none" strike="noStrike" baseline="0">
                      <a:solidFill>
                        <a:schemeClr val="bg1"/>
                      </a:solidFill>
                      <a:latin typeface="Avenir Next LT Pro"/>
                    </a:rPr>
                    <a:t>Utslippsfri bygge- og anleggsfase</a:t>
                  </a:r>
                </a:p>
              </cx:txPr>
              <cx:visibility seriesName="0" categoryName="1" value="0"/>
            </cx:dataLabel>
            <cx:dataLabel idx="14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2000" b="1"/>
                  </a:pPr>
                  <a:r>
                    <a:rPr lang="en-US" sz="2000" b="1" i="0" u="none" strike="noStrike" baseline="0">
                      <a:solidFill>
                        <a:srgbClr val="FFFFFF"/>
                      </a:solidFill>
                      <a:latin typeface="Avenir Next LT Pro"/>
                    </a:rPr>
                    <a:t>Materialer</a:t>
                  </a:r>
                </a:p>
              </cx:txPr>
              <cx:visibility seriesName="0" categoryName="1" value="0"/>
            </cx:dataLabel>
            <cx:dataLabel idx="15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000" b="1"/>
                  </a:pPr>
                  <a:r>
                    <a:rPr lang="nb-NO" sz="1000" b="1" i="0" u="none" strike="noStrike" baseline="0">
                      <a:solidFill>
                        <a:srgbClr val="FFFFFF"/>
                      </a:solidFill>
                      <a:latin typeface="Avenir Next LT Pro"/>
                    </a:rPr>
                    <a:t>Lavutslipp materialbruk</a:t>
                  </a:r>
                </a:p>
              </cx:txPr>
              <cx:visibility seriesName="0" categoryName="1" value="0"/>
            </cx:dataLabel>
            <cx:dataLabel idx="16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000" b="1"/>
                  </a:pPr>
                  <a:r>
                    <a:rPr lang="nb-NO" sz="1000" b="1" i="0" u="none" strike="noStrike" baseline="0">
                      <a:solidFill>
                        <a:srgbClr val="FFFFFF"/>
                      </a:solidFill>
                      <a:latin typeface="Avenir Next LT Pro"/>
                    </a:rPr>
                    <a:t>Bevaring av eksisterende bygg*</a:t>
                  </a:r>
                </a:p>
              </cx:txPr>
              <cx:visibility seriesName="0" categoryName="1" value="0"/>
            </cx:dataLabel>
            <cx:dataLabel idx="17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b="1" i="0">
                      <a:solidFill>
                        <a:schemeClr val="bg1"/>
                      </a:solidFill>
                    </a:defRPr>
                  </a:pPr>
                  <a:r>
                    <a:rPr lang="en-US" sz="900" b="1" i="0" u="none" strike="noStrike" baseline="0">
                      <a:solidFill>
                        <a:schemeClr val="bg1"/>
                      </a:solidFill>
                      <a:latin typeface="Avenir Next LT Pro"/>
                    </a:rPr>
                    <a:t>Fundamentering</a:t>
                  </a:r>
                </a:p>
              </cx:txPr>
              <cx:visibility seriesName="0" categoryName="1" value="0"/>
            </cx:dataLabel>
            <cx:dataLabel idx="18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900" b="1">
                      <a:solidFill>
                        <a:schemeClr val="bg1"/>
                      </a:solidFill>
                    </a:defRPr>
                  </a:pPr>
                  <a:r>
                    <a:rPr lang="nb-NO" sz="900" b="1" i="0" u="none" strike="noStrike" baseline="0">
                      <a:solidFill>
                        <a:schemeClr val="bg1"/>
                      </a:solidFill>
                      <a:latin typeface="Avenir Next LT Pro"/>
                    </a:rPr>
                    <a:t>Avfallsmengde i byggefase</a:t>
                  </a:r>
                </a:p>
              </cx:txPr>
              <cx:visibility seriesName="0" categoryName="1" value="0"/>
              <cx:separator>, </cx:separator>
            </cx:dataLabel>
            <cx:dataLabel idx="19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b="1">
                      <a:solidFill>
                        <a:schemeClr val="bg1"/>
                      </a:solidFill>
                    </a:defRPr>
                  </a:pPr>
                  <a:r>
                    <a:rPr lang="en-US" sz="900" b="1" i="0" u="none" strike="noStrike" baseline="0">
                      <a:solidFill>
                        <a:schemeClr val="bg1"/>
                      </a:solidFill>
                      <a:latin typeface="Avenir Next LT Pro"/>
                    </a:rPr>
                    <a:t>Fleksible bygg i fremtiden</a:t>
                  </a:r>
                </a:p>
              </cx:txPr>
              <cx:visibility seriesName="0" categoryName="1" value="0"/>
              <cx:separator>, </cx:separator>
            </cx:dataLabel>
            <cx:dataLabel idx="2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000" b="1"/>
                  </a:pPr>
                  <a:r>
                    <a:rPr lang="nb-NO" sz="1000" b="1" i="0" u="none" strike="noStrike" baseline="0">
                      <a:solidFill>
                        <a:srgbClr val="FFFFFF"/>
                      </a:solidFill>
                      <a:latin typeface="Avenir Next LT Pro"/>
                    </a:rPr>
                    <a:t>Avfallsmengde i byggefase</a:t>
                  </a:r>
                </a:p>
              </cx:txPr>
              <cx:visibility seriesName="0" categoryName="1" value="0"/>
            </cx:dataLabel>
          </cx:dataLabels>
          <cx:dataId val="0"/>
        </cx:series>
      </cx:plotAreaRegion>
    </cx:plotArea>
  </cx:chart>
  <cx:spPr>
    <a:noFill/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openxmlformats.org/officeDocument/2006/relationships/chart" Target="../charts/chart1.xml"/><Relationship Id="rId1" Type="http://schemas.microsoft.com/office/2014/relationships/chartEx" Target="../charts/chartEx1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chart" Target="../charts/chart2.xml"/><Relationship Id="rId1" Type="http://schemas.openxmlformats.org/officeDocument/2006/relationships/image" Target="../media/image9.png"/><Relationship Id="rId4" Type="http://schemas.openxmlformats.org/officeDocument/2006/relationships/image" Target="../media/image11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2.png"/><Relationship Id="rId1" Type="http://schemas.openxmlformats.org/officeDocument/2006/relationships/chart" Target="../charts/chart3.xml"/><Relationship Id="rId5" Type="http://schemas.openxmlformats.org/officeDocument/2006/relationships/image" Target="../media/image11.svg"/><Relationship Id="rId4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2.png"/><Relationship Id="rId1" Type="http://schemas.openxmlformats.org/officeDocument/2006/relationships/chart" Target="../charts/chart5.xml"/><Relationship Id="rId5" Type="http://schemas.openxmlformats.org/officeDocument/2006/relationships/image" Target="../media/image11.svg"/><Relationship Id="rId4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chart" Target="../charts/chart7.xml"/><Relationship Id="rId1" Type="http://schemas.openxmlformats.org/officeDocument/2006/relationships/image" Target="../media/image12.png"/><Relationship Id="rId4" Type="http://schemas.openxmlformats.org/officeDocument/2006/relationships/image" Target="../media/image11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chart" Target="../charts/chart8.xml"/><Relationship Id="rId1" Type="http://schemas.openxmlformats.org/officeDocument/2006/relationships/image" Target="../media/image13.png"/><Relationship Id="rId5" Type="http://schemas.openxmlformats.org/officeDocument/2006/relationships/chart" Target="../charts/chart9.xml"/><Relationship Id="rId4" Type="http://schemas.openxmlformats.org/officeDocument/2006/relationships/image" Target="../media/image11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44823</xdr:colOff>
      <xdr:row>41</xdr:row>
      <xdr:rowOff>71717</xdr:rowOff>
    </xdr:from>
    <xdr:to>
      <xdr:col>6</xdr:col>
      <xdr:colOff>489958</xdr:colOff>
      <xdr:row>47</xdr:row>
      <xdr:rowOff>2912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7C45EC61-E740-4541-9A58-2CA15C667B6D}"/>
            </a:ext>
          </a:extLst>
        </xdr:cNvPr>
        <xdr:cNvGrpSpPr/>
      </xdr:nvGrpSpPr>
      <xdr:grpSpPr>
        <a:xfrm>
          <a:off x="4411129" y="7768145"/>
          <a:ext cx="448310" cy="1031786"/>
          <a:chOff x="9277985" y="1101091"/>
          <a:chExt cx="934154" cy="6618654"/>
        </a:xfrm>
      </xdr:grpSpPr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E382BEE6-21F5-AEC8-5A3F-962022E93303}"/>
              </a:ext>
            </a:extLst>
          </xdr:cNvPr>
          <xdr:cNvSpPr/>
        </xdr:nvSpPr>
        <xdr:spPr>
          <a:xfrm>
            <a:off x="9278842" y="2068589"/>
            <a:ext cx="932843" cy="912668"/>
          </a:xfrm>
          <a:prstGeom prst="rect">
            <a:avLst/>
          </a:prstGeom>
          <a:solidFill>
            <a:srgbClr val="D6DCD6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nb-N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nb-NO"/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B5E1B99A-272C-1423-D9F0-49CFC2992639}"/>
              </a:ext>
            </a:extLst>
          </xdr:cNvPr>
          <xdr:cNvSpPr/>
        </xdr:nvSpPr>
        <xdr:spPr>
          <a:xfrm>
            <a:off x="9279296" y="3012285"/>
            <a:ext cx="932843" cy="912668"/>
          </a:xfrm>
          <a:prstGeom prst="rect">
            <a:avLst/>
          </a:prstGeom>
          <a:solidFill>
            <a:srgbClr val="E00E00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nb-N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nb-NO"/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DEB40FB2-8091-A0C8-B2F5-CFEAE1589440}"/>
              </a:ext>
            </a:extLst>
          </xdr:cNvPr>
          <xdr:cNvSpPr/>
        </xdr:nvSpPr>
        <xdr:spPr>
          <a:xfrm>
            <a:off x="9278842" y="3965450"/>
            <a:ext cx="672985" cy="912668"/>
          </a:xfrm>
          <a:prstGeom prst="rect">
            <a:avLst/>
          </a:prstGeom>
          <a:solidFill>
            <a:srgbClr val="FFEA00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nb-N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nb-NO"/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1E6D159A-C42E-B76B-E69D-49974452405B}"/>
              </a:ext>
            </a:extLst>
          </xdr:cNvPr>
          <xdr:cNvSpPr/>
        </xdr:nvSpPr>
        <xdr:spPr>
          <a:xfrm>
            <a:off x="9278841" y="4959112"/>
            <a:ext cx="932843" cy="912668"/>
          </a:xfrm>
          <a:prstGeom prst="rect">
            <a:avLst/>
          </a:prstGeom>
          <a:solidFill>
            <a:srgbClr val="32AC60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nb-N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nb-NO"/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BAEF1276-26EF-A280-A374-0BA55CB1641C}"/>
              </a:ext>
            </a:extLst>
          </xdr:cNvPr>
          <xdr:cNvSpPr/>
        </xdr:nvSpPr>
        <xdr:spPr>
          <a:xfrm>
            <a:off x="9277986" y="5922005"/>
            <a:ext cx="932843" cy="912668"/>
          </a:xfrm>
          <a:prstGeom prst="rect">
            <a:avLst/>
          </a:prstGeom>
          <a:solidFill>
            <a:srgbClr val="0085CA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nb-N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nb-NO"/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E712B36A-E19E-E285-8360-8D22104F7A83}"/>
              </a:ext>
            </a:extLst>
          </xdr:cNvPr>
          <xdr:cNvSpPr/>
        </xdr:nvSpPr>
        <xdr:spPr>
          <a:xfrm>
            <a:off x="9277986" y="6807077"/>
            <a:ext cx="932843" cy="912668"/>
          </a:xfrm>
          <a:prstGeom prst="rect">
            <a:avLst/>
          </a:prstGeom>
          <a:solidFill>
            <a:srgbClr val="003057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nb-N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nb-NO"/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8402DC21-6B14-7C5D-5EBE-BDC2A76B1257}"/>
              </a:ext>
            </a:extLst>
          </xdr:cNvPr>
          <xdr:cNvSpPr/>
        </xdr:nvSpPr>
        <xdr:spPr>
          <a:xfrm>
            <a:off x="9277985" y="1101091"/>
            <a:ext cx="932843" cy="912668"/>
          </a:xfrm>
          <a:prstGeom prst="rect">
            <a:avLst/>
          </a:prstGeom>
          <a:solidFill>
            <a:srgbClr val="A3B0A2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nb-N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nb-NO"/>
          </a:p>
        </xdr:txBody>
      </xdr:sp>
    </xdr:grpSp>
    <xdr:clientData/>
  </xdr:twoCellAnchor>
  <xdr:twoCellAnchor>
    <xdr:from>
      <xdr:col>13</xdr:col>
      <xdr:colOff>210185</xdr:colOff>
      <xdr:row>5</xdr:row>
      <xdr:rowOff>125731</xdr:rowOff>
    </xdr:from>
    <xdr:to>
      <xdr:col>25</xdr:col>
      <xdr:colOff>497637</xdr:colOff>
      <xdr:row>52</xdr:row>
      <xdr:rowOff>155575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D48B3F66-CD33-4B2D-BD1C-BAD76EA9848B}"/>
                </a:ext>
                <a:ext uri="{147F2762-F138-4A5C-976F-8EAC2B608ADB}">
                  <a16:predDERef xmlns:a16="http://schemas.microsoft.com/office/drawing/2014/main" pred="{01D3B1D6-956A-48F8-AF28-2935467C6BE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44785" y="1109981"/>
              <a:ext cx="9050452" cy="87864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Diagrammet er ikke tilgjengelig i din versjon av Excel.
Hvis du redigerer denne figuren eller lagrer denne arbeidsboken i et annet filformat, blir diagrammet ødelagt for godt.</a:t>
              </a:r>
            </a:p>
          </xdr:txBody>
        </xdr:sp>
      </mc:Fallback>
    </mc:AlternateContent>
    <xdr:clientData/>
  </xdr:twoCellAnchor>
  <xdr:twoCellAnchor>
    <xdr:from>
      <xdr:col>1</xdr:col>
      <xdr:colOff>11271</xdr:colOff>
      <xdr:row>49</xdr:row>
      <xdr:rowOff>18610</xdr:rowOff>
    </xdr:from>
    <xdr:to>
      <xdr:col>11</xdr:col>
      <xdr:colOff>668650</xdr:colOff>
      <xdr:row>58</xdr:row>
      <xdr:rowOff>161484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1AD2AC2-1933-4569-BD9D-CB849278FF5C}"/>
            </a:ext>
          </a:extLst>
        </xdr:cNvPr>
        <xdr:cNvSpPr txBox="1"/>
      </xdr:nvSpPr>
      <xdr:spPr>
        <a:xfrm>
          <a:off x="735171" y="9105460"/>
          <a:ext cx="8591704" cy="17716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400" b="0">
              <a:solidFill>
                <a:schemeClr val="tx1"/>
              </a:solidFill>
            </a:rPr>
            <a:t>Resultater</a:t>
          </a:r>
        </a:p>
        <a:p>
          <a:endParaRPr lang="nb-NO" sz="1200" b="0">
            <a:solidFill>
              <a:schemeClr val="tx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Resultatet av poengberegningen vises i et «termometer» for hver kategori.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Høye klimaambisjoner gir grønn farge. På samme måte vil lav score gi rød farge. </a:t>
          </a:r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nb-NO">
            <a:solidFill>
              <a:schemeClr val="tx1"/>
            </a:solidFill>
            <a:effectLst/>
          </a:endParaRPr>
        </a:p>
        <a:p>
          <a:pPr eaLnBrk="1" fontAlgn="auto" latinLnBrk="0" hangingPunct="1"/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Verktøyet viser både en vektet poengsum for hver av kategoriene og en total vektet poengsum,</a:t>
          </a: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som vises på fanen 'Resultater.'</a:t>
          </a:r>
          <a:endParaRPr lang="nb-NO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0</xdr:col>
      <xdr:colOff>655932</xdr:colOff>
      <xdr:row>8</xdr:row>
      <xdr:rowOff>92668</xdr:rowOff>
    </xdr:from>
    <xdr:to>
      <xdr:col>11</xdr:col>
      <xdr:colOff>655660</xdr:colOff>
      <xdr:row>19</xdr:row>
      <xdr:rowOff>63510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1B3DA41-9DB5-4848-A5BC-6ACF26816BB2}"/>
            </a:ext>
          </a:extLst>
        </xdr:cNvPr>
        <xdr:cNvSpPr txBox="1"/>
      </xdr:nvSpPr>
      <xdr:spPr>
        <a:xfrm>
          <a:off x="655932" y="2100762"/>
          <a:ext cx="7745234" cy="1602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400" b="0">
              <a:solidFill>
                <a:schemeClr val="tx1"/>
              </a:solidFill>
            </a:rPr>
            <a:t>Om verktøyet</a:t>
          </a:r>
        </a:p>
        <a:p>
          <a:endParaRPr lang="nb-NO" sz="1200" b="0">
            <a:solidFill>
              <a:schemeClr val="tx1"/>
            </a:solidFill>
          </a:endParaRPr>
        </a:p>
        <a:p>
          <a:r>
            <a:rPr lang="nb-NO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Klimaplanlegger Follo</a:t>
          </a:r>
          <a:r>
            <a:rPr lang="nb-NO" sz="1100" b="1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nb-NO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er et verktøy for å få inn klimaambisjonene tidlig i reguleringsplanarbeidet. Resultater (siste ark) skal gjenngis med en kort beskrivelse i planinitiativet utarbeidet til oppstartsmøte.  Klimaambisjonene skal konkretiseres i videre planarbeid. Klimanormen </a:t>
          </a:r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skal</a:t>
          </a: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sikre at Nordre Follo</a:t>
          </a: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kommune</a:t>
          </a:r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utvikles som en lavutslippssamfunn</a:t>
          </a:r>
          <a:r>
            <a:rPr lang="nb-NO" sz="1100">
              <a:solidFill>
                <a:schemeClr val="tx1"/>
              </a:solidFill>
            </a:rPr>
            <a:t>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>
            <a:solidFill>
              <a:schemeClr val="tx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tx1"/>
              </a:solidFill>
            </a:rPr>
            <a:t>Verktøyet skal brukes sammen med veilederen</a:t>
          </a:r>
          <a:r>
            <a:rPr lang="nb-NO" sz="1100" baseline="0">
              <a:solidFill>
                <a:schemeClr val="tx1"/>
              </a:solidFill>
            </a:rPr>
            <a:t>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«</a:t>
          </a:r>
          <a:r>
            <a:rPr lang="nb-NO" sz="1100" b="1" baseline="0">
              <a:solidFill>
                <a:schemeClr val="tx1"/>
              </a:solidFill>
            </a:rPr>
            <a:t>Klimplanlegger Follo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»</a:t>
          </a:r>
          <a:r>
            <a:rPr lang="nb-NO" sz="1100" b="1" baseline="0">
              <a:solidFill>
                <a:schemeClr val="tx1"/>
              </a:solidFill>
            </a:rPr>
            <a:t> </a:t>
          </a:r>
          <a:r>
            <a:rPr lang="nb-NO" sz="1100" baseline="0">
              <a:solidFill>
                <a:schemeClr val="tx1"/>
              </a:solidFill>
            </a:rPr>
            <a:t>s</a:t>
          </a:r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om hjelp til å beregne sammenlagt poengsum. Vekting av hver kategori er vist i figuren til høyre, og bakgrunnen for vektingen er beskrevet i veilederen.</a:t>
          </a:r>
          <a:endParaRPr lang="nb-NO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659105</xdr:colOff>
      <xdr:row>18</xdr:row>
      <xdr:rowOff>108609</xdr:rowOff>
    </xdr:from>
    <xdr:to>
      <xdr:col>11</xdr:col>
      <xdr:colOff>666452</xdr:colOff>
      <xdr:row>22</xdr:row>
      <xdr:rowOff>74760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867BF95-8F7D-41E0-B9F6-AFAD5588F748}"/>
            </a:ext>
          </a:extLst>
        </xdr:cNvPr>
        <xdr:cNvSpPr txBox="1"/>
      </xdr:nvSpPr>
      <xdr:spPr>
        <a:xfrm>
          <a:off x="659105" y="3568985"/>
          <a:ext cx="7752853" cy="5398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noen kategorier er det nødvendig å velge skala for eksisterende og nye bygninger.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Poeng for disse kategoriene er basert på at bruker av verktøyet legger inn følgende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 (i m</a:t>
          </a:r>
          <a:r>
            <a:rPr lang="nb-NO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nb-NO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29</xdr:col>
      <xdr:colOff>357187</xdr:colOff>
      <xdr:row>41</xdr:row>
      <xdr:rowOff>135842</xdr:rowOff>
    </xdr:from>
    <xdr:to>
      <xdr:col>35</xdr:col>
      <xdr:colOff>357187</xdr:colOff>
      <xdr:row>56</xdr:row>
      <xdr:rowOff>27330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3C95167-B878-4A91-978D-7FB34A5AB0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20953</xdr:colOff>
      <xdr:row>27</xdr:row>
      <xdr:rowOff>134208</xdr:rowOff>
    </xdr:from>
    <xdr:to>
      <xdr:col>12</xdr:col>
      <xdr:colOff>20953</xdr:colOff>
      <xdr:row>49</xdr:row>
      <xdr:rowOff>9525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F870386-FD64-4353-B722-5345064A116A}"/>
            </a:ext>
          </a:extLst>
        </xdr:cNvPr>
        <xdr:cNvSpPr txBox="1"/>
      </xdr:nvSpPr>
      <xdr:spPr>
        <a:xfrm>
          <a:off x="744853" y="5239608"/>
          <a:ext cx="8658225" cy="38567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400" b="0">
              <a:solidFill>
                <a:schemeClr val="tx1"/>
              </a:solidFill>
            </a:rPr>
            <a:t>Veiledning</a:t>
          </a:r>
          <a:endParaRPr lang="nb-NO" sz="1200" b="0">
            <a:solidFill>
              <a:schemeClr val="tx1"/>
            </a:solidFill>
          </a:endParaRPr>
        </a:p>
        <a:p>
          <a:endParaRPr lang="nb-NO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Verktøyet inneholder en arkfane for hver av de fire kategoriene: </a:t>
          </a:r>
        </a:p>
        <a:p>
          <a:pPr lvl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Mobilitet </a:t>
          </a:r>
        </a:p>
        <a:p>
          <a:pPr lvl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Arealbruk</a:t>
          </a:r>
        </a:p>
        <a:p>
          <a:pPr lvl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Energi</a:t>
          </a:r>
        </a:p>
        <a:p>
          <a:pPr lvl="1"/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Materialer</a:t>
          </a:r>
        </a:p>
        <a:p>
          <a:endParaRPr lang="nb-NO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Du kan bla mellom disse fire</a:t>
          </a: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nederst på siden i exceldokumentet.</a:t>
          </a:r>
          <a:endParaRPr lang="nb-NO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nb-NO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Her kan man enkelt legge inn poeng for hvert av kriteriene under de 4 kategoriene ved hjelp av en nedtrekksmeny, se figuren under.</a:t>
          </a:r>
        </a:p>
        <a:p>
          <a:endParaRPr lang="nb-NO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nb-NO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nb-NO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nb-NO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nb-NO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nb-NO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nb-NO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nb-NO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nb-NO" sz="1100">
            <a:solidFill>
              <a:schemeClr val="tx1"/>
            </a:solidFill>
          </a:endParaRPr>
        </a:p>
        <a:p>
          <a:r>
            <a:rPr lang="nb-NO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Vektingen for hver kategori vises i grått under nedtrekksmeny. Denne verdien er</a:t>
          </a:r>
          <a:r>
            <a:rPr lang="nb-NO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fastsatt og skal ikke endres. </a:t>
          </a:r>
        </a:p>
        <a:p>
          <a:r>
            <a:rPr lang="nb-NO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 veilederen for detaljer om vekting.</a:t>
          </a:r>
        </a:p>
      </xdr:txBody>
    </xdr:sp>
    <xdr:clientData/>
  </xdr:twoCellAnchor>
  <xdr:twoCellAnchor>
    <xdr:from>
      <xdr:col>1</xdr:col>
      <xdr:colOff>123825</xdr:colOff>
      <xdr:row>0</xdr:row>
      <xdr:rowOff>104775</xdr:rowOff>
    </xdr:from>
    <xdr:to>
      <xdr:col>6</xdr:col>
      <xdr:colOff>190500</xdr:colOff>
      <xdr:row>3</xdr:row>
      <xdr:rowOff>170451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D2D7E191-7454-4EE2-10DC-A41D8828AC53}"/>
            </a:ext>
          </a:extLst>
        </xdr:cNvPr>
        <xdr:cNvGrpSpPr/>
      </xdr:nvGrpSpPr>
      <xdr:grpSpPr>
        <a:xfrm>
          <a:off x="853396" y="106363"/>
          <a:ext cx="3704997" cy="676409"/>
          <a:chOff x="800100" y="104775"/>
          <a:chExt cx="3448050" cy="675276"/>
        </a:xfrm>
      </xdr:grpSpPr>
      <xdr:pic>
        <xdr:nvPicPr>
          <xdr:cNvPr id="6" name="Picture 4" descr="Våpen">
            <a:extLst>
              <a:ext uri="{FF2B5EF4-FFF2-40B4-BE49-F238E27FC236}">
                <a16:creationId xmlns:a16="http://schemas.microsoft.com/office/drawing/2014/main" id="{10217740-C40C-F0E4-078E-DF5C9A0E2EE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0100" y="104775"/>
            <a:ext cx="537746" cy="66427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Picture 5" descr="Våpen">
            <a:extLst>
              <a:ext uri="{FF2B5EF4-FFF2-40B4-BE49-F238E27FC236}">
                <a16:creationId xmlns:a16="http://schemas.microsoft.com/office/drawing/2014/main" id="{AEABD092-16E3-3159-23D1-27DB2BAF316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81061" y="104775"/>
            <a:ext cx="537746" cy="66427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Picture 6" descr="Våpen">
            <a:extLst>
              <a:ext uri="{FF2B5EF4-FFF2-40B4-BE49-F238E27FC236}">
                <a16:creationId xmlns:a16="http://schemas.microsoft.com/office/drawing/2014/main" id="{53FBA617-68DF-1A6A-C3FB-2E6D845E807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62022" y="104775"/>
            <a:ext cx="537746" cy="66427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Picture 2" descr="Våpen">
            <a:extLst>
              <a:ext uri="{FF2B5EF4-FFF2-40B4-BE49-F238E27FC236}">
                <a16:creationId xmlns:a16="http://schemas.microsoft.com/office/drawing/2014/main" id="{A4859301-65E2-A76D-8E60-E434CE26EFF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2983" y="104775"/>
            <a:ext cx="543247" cy="6752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Picture 1" descr="Våpen">
            <a:extLst>
              <a:ext uri="{FF2B5EF4-FFF2-40B4-BE49-F238E27FC236}">
                <a16:creationId xmlns:a16="http://schemas.microsoft.com/office/drawing/2014/main" id="{EFC4D9DE-3E06-657D-B477-29C8294B51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-784"/>
          <a:stretch>
            <a:fillRect/>
          </a:stretch>
        </xdr:blipFill>
        <xdr:spPr bwMode="auto">
          <a:xfrm>
            <a:off x="3129445" y="104775"/>
            <a:ext cx="526744" cy="66427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Picture 3" descr="Våpen">
            <a:extLst>
              <a:ext uri="{FF2B5EF4-FFF2-40B4-BE49-F238E27FC236}">
                <a16:creationId xmlns:a16="http://schemas.microsoft.com/office/drawing/2014/main" id="{FC10D773-7495-E149-E575-01B2F0768D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99402" y="104775"/>
            <a:ext cx="548748" cy="66427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10</xdr:col>
      <xdr:colOff>1</xdr:colOff>
      <xdr:row>0</xdr:row>
      <xdr:rowOff>97971</xdr:rowOff>
    </xdr:from>
    <xdr:to>
      <xdr:col>12</xdr:col>
      <xdr:colOff>2</xdr:colOff>
      <xdr:row>3</xdr:row>
      <xdr:rowOff>77602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D97075C1-EBA7-ABF8-7CDC-2C3998707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2287" y="97971"/>
          <a:ext cx="1349829" cy="589231"/>
        </a:xfrm>
        <a:prstGeom prst="rect">
          <a:avLst/>
        </a:prstGeom>
      </xdr:spPr>
    </xdr:pic>
    <xdr:clientData/>
  </xdr:twoCellAnchor>
  <xdr:twoCellAnchor editAs="oneCell">
    <xdr:from>
      <xdr:col>0</xdr:col>
      <xdr:colOff>668891</xdr:colOff>
      <xdr:row>38</xdr:row>
      <xdr:rowOff>122759</xdr:rowOff>
    </xdr:from>
    <xdr:to>
      <xdr:col>8</xdr:col>
      <xdr:colOff>646747</xdr:colOff>
      <xdr:row>46</xdr:row>
      <xdr:rowOff>46663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6A70B685-239D-E6B9-33B5-D3CD14CC5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68891" y="7218884"/>
          <a:ext cx="5769056" cy="13717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173041</xdr:colOff>
      <xdr:row>1</xdr:row>
      <xdr:rowOff>137160</xdr:rowOff>
    </xdr:from>
    <xdr:to>
      <xdr:col>7</xdr:col>
      <xdr:colOff>201668</xdr:colOff>
      <xdr:row>15</xdr:row>
      <xdr:rowOff>115265</xdr:rowOff>
    </xdr:to>
    <xdr:pic>
      <xdr:nvPicPr>
        <xdr:cNvPr id="2" name="Picture 1" descr="Icon&#10;&#10;Description automatically generated">
          <a:extLst>
            <a:ext uri="{FF2B5EF4-FFF2-40B4-BE49-F238E27FC236}">
              <a16:creationId xmlns:a16="http://schemas.microsoft.com/office/drawing/2014/main" id="{07D07D66-9659-4D7B-B309-DE6B85000F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39" r="41035"/>
        <a:stretch/>
      </xdr:blipFill>
      <xdr:spPr>
        <a:xfrm>
          <a:off x="2756221" y="320040"/>
          <a:ext cx="801105" cy="2739403"/>
        </a:xfrm>
        <a:prstGeom prst="rect">
          <a:avLst/>
        </a:prstGeom>
      </xdr:spPr>
    </xdr:pic>
    <xdr:clientData/>
  </xdr:twoCellAnchor>
  <xdr:twoCellAnchor>
    <xdr:from>
      <xdr:col>6</xdr:col>
      <xdr:colOff>26894</xdr:colOff>
      <xdr:row>2</xdr:row>
      <xdr:rowOff>48923</xdr:rowOff>
    </xdr:from>
    <xdr:to>
      <xdr:col>9</xdr:col>
      <xdr:colOff>103657</xdr:colOff>
      <xdr:row>11</xdr:row>
      <xdr:rowOff>115950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883A0B1-DB81-5B39-BD96-AC71AD43E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176021</xdr:colOff>
      <xdr:row>2</xdr:row>
      <xdr:rowOff>86105</xdr:rowOff>
    </xdr:from>
    <xdr:to>
      <xdr:col>7</xdr:col>
      <xdr:colOff>323787</xdr:colOff>
      <xdr:row>15</xdr:row>
      <xdr:rowOff>18278</xdr:rowOff>
    </xdr:to>
    <xdr:pic>
      <xdr:nvPicPr>
        <xdr:cNvPr id="3" name="Graphic 21">
          <a:extLst>
            <a:ext uri="{FF2B5EF4-FFF2-40B4-BE49-F238E27FC236}">
              <a16:creationId xmlns:a16="http://schemas.microsoft.com/office/drawing/2014/main" id="{C23D7790-3D8D-439D-9B14-F2F3FB2E9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759201" y="451865"/>
          <a:ext cx="920244" cy="2510591"/>
        </a:xfrm>
        <a:prstGeom prst="rect">
          <a:avLst/>
        </a:prstGeom>
      </xdr:spPr>
    </xdr:pic>
    <xdr:clientData/>
  </xdr:twoCellAnchor>
  <xdr:twoCellAnchor>
    <xdr:from>
      <xdr:col>7</xdr:col>
      <xdr:colOff>411480</xdr:colOff>
      <xdr:row>2</xdr:row>
      <xdr:rowOff>251460</xdr:rowOff>
    </xdr:from>
    <xdr:to>
      <xdr:col>11</xdr:col>
      <xdr:colOff>1371600</xdr:colOff>
      <xdr:row>12</xdr:row>
      <xdr:rowOff>53340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80FA1E1-9B07-8CF0-5723-3FF3F43489CB}"/>
            </a:ext>
          </a:extLst>
        </xdr:cNvPr>
        <xdr:cNvSpPr txBox="1"/>
      </xdr:nvSpPr>
      <xdr:spPr>
        <a:xfrm>
          <a:off x="3771900" y="617220"/>
          <a:ext cx="3368040" cy="18364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50" b="1">
              <a:solidFill>
                <a:srgbClr val="49635B"/>
              </a:solidFill>
            </a:rPr>
            <a:t>4 poeng - Fremragende</a:t>
          </a:r>
        </a:p>
        <a:p>
          <a:endParaRPr lang="nb-NO" sz="1150" b="1">
            <a:solidFill>
              <a:srgbClr val="49635B"/>
            </a:solidFill>
          </a:endParaRPr>
        </a:p>
        <a:p>
          <a:r>
            <a:rPr lang="nb-NO" sz="1150" b="1">
              <a:solidFill>
                <a:srgbClr val="49635B"/>
              </a:solidFill>
            </a:rPr>
            <a:t>3 poeng - Meget bra</a:t>
          </a:r>
        </a:p>
        <a:p>
          <a:endParaRPr lang="nb-NO" sz="1150" b="1">
            <a:solidFill>
              <a:srgbClr val="49635B"/>
            </a:solidFill>
          </a:endParaRPr>
        </a:p>
        <a:p>
          <a:r>
            <a:rPr lang="nb-NO" sz="1150" b="1">
              <a:solidFill>
                <a:srgbClr val="49635B"/>
              </a:solidFill>
            </a:rPr>
            <a:t>2 poeng - Bra</a:t>
          </a:r>
        </a:p>
        <a:p>
          <a:endParaRPr lang="nb-NO" sz="1150" b="1">
            <a:solidFill>
              <a:srgbClr val="49635B"/>
            </a:solidFill>
          </a:endParaRPr>
        </a:p>
        <a:p>
          <a:r>
            <a:rPr lang="nb-NO" sz="1150" b="1">
              <a:solidFill>
                <a:srgbClr val="49635B"/>
              </a:solidFill>
            </a:rPr>
            <a:t>1 poeng - Nokså bra</a:t>
          </a:r>
        </a:p>
        <a:p>
          <a:endParaRPr lang="nb-NO" sz="1150" b="1">
            <a:solidFill>
              <a:srgbClr val="49635B"/>
            </a:solidFill>
          </a:endParaRPr>
        </a:p>
        <a:p>
          <a:r>
            <a:rPr lang="nb-NO" sz="1150" b="1">
              <a:solidFill>
                <a:srgbClr val="49635B"/>
              </a:solidFill>
            </a:rPr>
            <a:t>0 poeng - Tilstrekkelig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57494</xdr:rowOff>
    </xdr:from>
    <xdr:to>
      <xdr:col>7</xdr:col>
      <xdr:colOff>513935</xdr:colOff>
      <xdr:row>12</xdr:row>
      <xdr:rowOff>158406</xdr:rowOff>
    </xdr:to>
    <xdr:graphicFrame macro="">
      <xdr:nvGraphicFramePr>
        <xdr:cNvPr id="12" name="Diagram 6">
          <a:extLst>
            <a:ext uri="{FF2B5EF4-FFF2-40B4-BE49-F238E27FC236}">
              <a16:creationId xmlns:a16="http://schemas.microsoft.com/office/drawing/2014/main" id="{87CB3308-1F65-4703-B1C9-F3F03EF2A5A7}"/>
            </a:ext>
            <a:ext uri="{147F2762-F138-4A5C-976F-8EAC2B608ADB}">
              <a16:predDERef xmlns:a16="http://schemas.microsoft.com/office/drawing/2014/main" pred="{37FC9434-1884-4048-9AE7-34282C555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199487</xdr:colOff>
      <xdr:row>1</xdr:row>
      <xdr:rowOff>121920</xdr:rowOff>
    </xdr:from>
    <xdr:to>
      <xdr:col>7</xdr:col>
      <xdr:colOff>226041</xdr:colOff>
      <xdr:row>15</xdr:row>
      <xdr:rowOff>3599</xdr:rowOff>
    </xdr:to>
    <xdr:pic>
      <xdr:nvPicPr>
        <xdr:cNvPr id="2" name="Picture 1" descr="Icon&#10;&#10;Description automatically generated">
          <a:extLst>
            <a:ext uri="{FF2B5EF4-FFF2-40B4-BE49-F238E27FC236}">
              <a16:creationId xmlns:a16="http://schemas.microsoft.com/office/drawing/2014/main" id="{6F22956F-6EBC-409E-9FE6-0CF11965BB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39" r="41035"/>
        <a:stretch/>
      </xdr:blipFill>
      <xdr:spPr>
        <a:xfrm>
          <a:off x="2767427" y="304800"/>
          <a:ext cx="803794" cy="2689649"/>
        </a:xfrm>
        <a:prstGeom prst="rect">
          <a:avLst/>
        </a:prstGeom>
      </xdr:spPr>
    </xdr:pic>
    <xdr:clientData/>
  </xdr:twoCellAnchor>
  <xdr:twoCellAnchor>
    <xdr:from>
      <xdr:col>6</xdr:col>
      <xdr:colOff>53340</xdr:colOff>
      <xdr:row>1</xdr:row>
      <xdr:rowOff>212977</xdr:rowOff>
    </xdr:from>
    <xdr:to>
      <xdr:col>9</xdr:col>
      <xdr:colOff>147584</xdr:colOff>
      <xdr:row>11</xdr:row>
      <xdr:rowOff>11960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D8ECF6D-5813-4CF8-AC0C-DE96F57EB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202467</xdr:colOff>
      <xdr:row>2</xdr:row>
      <xdr:rowOff>13939</xdr:rowOff>
    </xdr:from>
    <xdr:to>
      <xdr:col>7</xdr:col>
      <xdr:colOff>348160</xdr:colOff>
      <xdr:row>14</xdr:row>
      <xdr:rowOff>78062</xdr:rowOff>
    </xdr:to>
    <xdr:pic>
      <xdr:nvPicPr>
        <xdr:cNvPr id="4" name="Graphic 21">
          <a:extLst>
            <a:ext uri="{FF2B5EF4-FFF2-40B4-BE49-F238E27FC236}">
              <a16:creationId xmlns:a16="http://schemas.microsoft.com/office/drawing/2014/main" id="{B58CFD8E-F520-4816-AD02-34F2BA230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770407" y="433039"/>
          <a:ext cx="922933" cy="2464423"/>
        </a:xfrm>
        <a:prstGeom prst="rect">
          <a:avLst/>
        </a:prstGeom>
      </xdr:spPr>
    </xdr:pic>
    <xdr:clientData/>
  </xdr:twoCellAnchor>
  <xdr:twoCellAnchor>
    <xdr:from>
      <xdr:col>7</xdr:col>
      <xdr:colOff>440615</xdr:colOff>
      <xdr:row>2</xdr:row>
      <xdr:rowOff>179294</xdr:rowOff>
    </xdr:from>
    <xdr:to>
      <xdr:col>13</xdr:col>
      <xdr:colOff>63201</xdr:colOff>
      <xdr:row>11</xdr:row>
      <xdr:rowOff>128644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C4D79D7-4420-46E5-BC62-9A8B9B15EAAA}"/>
            </a:ext>
          </a:extLst>
        </xdr:cNvPr>
        <xdr:cNvSpPr txBox="1"/>
      </xdr:nvSpPr>
      <xdr:spPr>
        <a:xfrm>
          <a:off x="3785795" y="598394"/>
          <a:ext cx="3371626" cy="18010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50" b="1">
              <a:solidFill>
                <a:srgbClr val="49635B"/>
              </a:solidFill>
            </a:rPr>
            <a:t>4 poeng - Fremragende</a:t>
          </a:r>
        </a:p>
        <a:p>
          <a:endParaRPr lang="nb-NO" sz="1150" b="1">
            <a:solidFill>
              <a:srgbClr val="49635B"/>
            </a:solidFill>
          </a:endParaRPr>
        </a:p>
        <a:p>
          <a:r>
            <a:rPr lang="nb-NO" sz="1150" b="1">
              <a:solidFill>
                <a:srgbClr val="49635B"/>
              </a:solidFill>
            </a:rPr>
            <a:t>3 poeng - Meget bra</a:t>
          </a:r>
        </a:p>
        <a:p>
          <a:endParaRPr lang="nb-NO" sz="1150" b="1">
            <a:solidFill>
              <a:srgbClr val="49635B"/>
            </a:solidFill>
          </a:endParaRPr>
        </a:p>
        <a:p>
          <a:r>
            <a:rPr lang="nb-NO" sz="1150" b="1">
              <a:solidFill>
                <a:srgbClr val="49635B"/>
              </a:solidFill>
            </a:rPr>
            <a:t>2 poeng - Bra</a:t>
          </a:r>
        </a:p>
        <a:p>
          <a:endParaRPr lang="nb-NO" sz="1150" b="1">
            <a:solidFill>
              <a:srgbClr val="49635B"/>
            </a:solidFill>
          </a:endParaRPr>
        </a:p>
        <a:p>
          <a:r>
            <a:rPr lang="nb-NO" sz="1150" b="1">
              <a:solidFill>
                <a:srgbClr val="49635B"/>
              </a:solidFill>
            </a:rPr>
            <a:t>1 poeng - Nokså bra</a:t>
          </a:r>
        </a:p>
        <a:p>
          <a:endParaRPr lang="nb-NO" sz="1150" b="1">
            <a:solidFill>
              <a:srgbClr val="49635B"/>
            </a:solidFill>
          </a:endParaRPr>
        </a:p>
        <a:p>
          <a:r>
            <a:rPr lang="nb-NO" sz="1150" b="1">
              <a:solidFill>
                <a:srgbClr val="49635B"/>
              </a:solidFill>
            </a:rPr>
            <a:t>0 poeng - Tilstrekkelig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</xdr:row>
      <xdr:rowOff>82550</xdr:rowOff>
    </xdr:from>
    <xdr:to>
      <xdr:col>8</xdr:col>
      <xdr:colOff>2760</xdr:colOff>
      <xdr:row>12</xdr:row>
      <xdr:rowOff>173431</xdr:rowOff>
    </xdr:to>
    <xdr:graphicFrame macro="">
      <xdr:nvGraphicFramePr>
        <xdr:cNvPr id="10" name="Diagram 6">
          <a:extLst>
            <a:ext uri="{FF2B5EF4-FFF2-40B4-BE49-F238E27FC236}">
              <a16:creationId xmlns:a16="http://schemas.microsoft.com/office/drawing/2014/main" id="{C2DCCC3E-38F3-4FF0-A42E-A3E80D68044B}"/>
            </a:ext>
            <a:ext uri="{147F2762-F138-4A5C-976F-8EAC2B608ADB}">
              <a16:predDERef xmlns:a16="http://schemas.microsoft.com/office/drawing/2014/main" pred="{37FC9434-1884-4048-9AE7-34282C555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244759</xdr:colOff>
      <xdr:row>1</xdr:row>
      <xdr:rowOff>80682</xdr:rowOff>
    </xdr:from>
    <xdr:to>
      <xdr:col>7</xdr:col>
      <xdr:colOff>271313</xdr:colOff>
      <xdr:row>13</xdr:row>
      <xdr:rowOff>160705</xdr:rowOff>
    </xdr:to>
    <xdr:pic>
      <xdr:nvPicPr>
        <xdr:cNvPr id="2" name="Picture 1" descr="Icon&#10;&#10;Description automatically generated">
          <a:extLst>
            <a:ext uri="{FF2B5EF4-FFF2-40B4-BE49-F238E27FC236}">
              <a16:creationId xmlns:a16="http://schemas.microsoft.com/office/drawing/2014/main" id="{251F258D-F0ED-49F6-84AF-33A2BEB1CC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39" r="41035"/>
        <a:stretch/>
      </xdr:blipFill>
      <xdr:spPr>
        <a:xfrm>
          <a:off x="2772806" y="259976"/>
          <a:ext cx="806483" cy="2643929"/>
        </a:xfrm>
        <a:prstGeom prst="rect">
          <a:avLst/>
        </a:prstGeom>
      </xdr:spPr>
    </xdr:pic>
    <xdr:clientData/>
  </xdr:twoCellAnchor>
  <xdr:twoCellAnchor>
    <xdr:from>
      <xdr:col>6</xdr:col>
      <xdr:colOff>98612</xdr:colOff>
      <xdr:row>1</xdr:row>
      <xdr:rowOff>171739</xdr:rowOff>
    </xdr:from>
    <xdr:to>
      <xdr:col>9</xdr:col>
      <xdr:colOff>228714</xdr:colOff>
      <xdr:row>10</xdr:row>
      <xdr:rowOff>51405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8E8440A-6010-4E9C-B58D-65366A181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247739</xdr:colOff>
      <xdr:row>1</xdr:row>
      <xdr:rowOff>205783</xdr:rowOff>
    </xdr:from>
    <xdr:to>
      <xdr:col>7</xdr:col>
      <xdr:colOff>393432</xdr:colOff>
      <xdr:row>13</xdr:row>
      <xdr:rowOff>63718</xdr:rowOff>
    </xdr:to>
    <xdr:pic>
      <xdr:nvPicPr>
        <xdr:cNvPr id="4" name="Graphic 21">
          <a:extLst>
            <a:ext uri="{FF2B5EF4-FFF2-40B4-BE49-F238E27FC236}">
              <a16:creationId xmlns:a16="http://schemas.microsoft.com/office/drawing/2014/main" id="{778A855F-626C-4C76-B4E7-2D06102CB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775786" y="385077"/>
          <a:ext cx="925622" cy="2421841"/>
        </a:xfrm>
        <a:prstGeom prst="rect">
          <a:avLst/>
        </a:prstGeom>
      </xdr:spPr>
    </xdr:pic>
    <xdr:clientData/>
  </xdr:twoCellAnchor>
  <xdr:twoCellAnchor>
    <xdr:from>
      <xdr:col>8</xdr:col>
      <xdr:colOff>1792</xdr:colOff>
      <xdr:row>2</xdr:row>
      <xdr:rowOff>164950</xdr:rowOff>
    </xdr:from>
    <xdr:to>
      <xdr:col>12</xdr:col>
      <xdr:colOff>879437</xdr:colOff>
      <xdr:row>10</xdr:row>
      <xdr:rowOff>168089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94F0461-5831-4D82-92D6-81FD62ABD528}"/>
            </a:ext>
          </a:extLst>
        </xdr:cNvPr>
        <xdr:cNvSpPr txBox="1"/>
      </xdr:nvSpPr>
      <xdr:spPr>
        <a:xfrm>
          <a:off x="3793863" y="550432"/>
          <a:ext cx="3387762" cy="17691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50" b="1">
              <a:solidFill>
                <a:srgbClr val="49635B"/>
              </a:solidFill>
            </a:rPr>
            <a:t>4 poeng - Fremragende</a:t>
          </a:r>
        </a:p>
        <a:p>
          <a:endParaRPr lang="nb-NO" sz="1150" b="1">
            <a:solidFill>
              <a:srgbClr val="49635B"/>
            </a:solidFill>
          </a:endParaRPr>
        </a:p>
        <a:p>
          <a:r>
            <a:rPr lang="nb-NO" sz="1150" b="1">
              <a:solidFill>
                <a:srgbClr val="49635B"/>
              </a:solidFill>
            </a:rPr>
            <a:t>3 poeng - Meget bra</a:t>
          </a:r>
        </a:p>
        <a:p>
          <a:endParaRPr lang="nb-NO" sz="1150" b="1">
            <a:solidFill>
              <a:srgbClr val="49635B"/>
            </a:solidFill>
          </a:endParaRPr>
        </a:p>
        <a:p>
          <a:r>
            <a:rPr lang="nb-NO" sz="1150" b="1">
              <a:solidFill>
                <a:srgbClr val="49635B"/>
              </a:solidFill>
            </a:rPr>
            <a:t>2 poeng - Bra</a:t>
          </a:r>
        </a:p>
        <a:p>
          <a:endParaRPr lang="nb-NO" sz="1150" b="1">
            <a:solidFill>
              <a:srgbClr val="49635B"/>
            </a:solidFill>
          </a:endParaRPr>
        </a:p>
        <a:p>
          <a:r>
            <a:rPr lang="nb-NO" sz="1150" b="1">
              <a:solidFill>
                <a:srgbClr val="49635B"/>
              </a:solidFill>
            </a:rPr>
            <a:t>1 poeng - Nokså bra</a:t>
          </a:r>
        </a:p>
        <a:p>
          <a:endParaRPr lang="nb-NO" sz="1150" b="1">
            <a:solidFill>
              <a:srgbClr val="49635B"/>
            </a:solidFill>
          </a:endParaRPr>
        </a:p>
        <a:p>
          <a:r>
            <a:rPr lang="nb-NO" sz="1150" b="1">
              <a:solidFill>
                <a:srgbClr val="49635B"/>
              </a:solidFill>
            </a:rPr>
            <a:t>0 poeng - Tilstrekkelig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389987</xdr:colOff>
      <xdr:row>1</xdr:row>
      <xdr:rowOff>7620</xdr:rowOff>
    </xdr:from>
    <xdr:to>
      <xdr:col>7</xdr:col>
      <xdr:colOff>518290</xdr:colOff>
      <xdr:row>13</xdr:row>
      <xdr:rowOff>45509</xdr:rowOff>
    </xdr:to>
    <xdr:pic>
      <xdr:nvPicPr>
        <xdr:cNvPr id="2" name="Picture 1" descr="Icon&#10;&#10;Description automatically generated">
          <a:extLst>
            <a:ext uri="{FF2B5EF4-FFF2-40B4-BE49-F238E27FC236}">
              <a16:creationId xmlns:a16="http://schemas.microsoft.com/office/drawing/2014/main" id="{D9ED2F2A-AF6F-4DFD-B752-1A65DF6991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39" r="41035"/>
        <a:stretch/>
      </xdr:blipFill>
      <xdr:spPr>
        <a:xfrm>
          <a:off x="2957927" y="190500"/>
          <a:ext cx="806483" cy="2643929"/>
        </a:xfrm>
        <a:prstGeom prst="rect">
          <a:avLst/>
        </a:prstGeom>
      </xdr:spPr>
    </xdr:pic>
    <xdr:clientData/>
  </xdr:twoCellAnchor>
  <xdr:twoCellAnchor>
    <xdr:from>
      <xdr:col>6</xdr:col>
      <xdr:colOff>243840</xdr:colOff>
      <xdr:row>1</xdr:row>
      <xdr:rowOff>98677</xdr:rowOff>
    </xdr:from>
    <xdr:to>
      <xdr:col>9</xdr:col>
      <xdr:colOff>255160</xdr:colOff>
      <xdr:row>9</xdr:row>
      <xdr:rowOff>144638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E6F4C21-067C-4B38-AFB0-2A450D9D7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392967</xdr:colOff>
      <xdr:row>1</xdr:row>
      <xdr:rowOff>132721</xdr:rowOff>
    </xdr:from>
    <xdr:to>
      <xdr:col>7</xdr:col>
      <xdr:colOff>640409</xdr:colOff>
      <xdr:row>12</xdr:row>
      <xdr:rowOff>131402</xdr:rowOff>
    </xdr:to>
    <xdr:pic>
      <xdr:nvPicPr>
        <xdr:cNvPr id="4" name="Graphic 21">
          <a:extLst>
            <a:ext uri="{FF2B5EF4-FFF2-40B4-BE49-F238E27FC236}">
              <a16:creationId xmlns:a16="http://schemas.microsoft.com/office/drawing/2014/main" id="{1041C25B-3556-4FC3-9A7B-5A4400953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60907" y="315601"/>
          <a:ext cx="925622" cy="2421841"/>
        </a:xfrm>
        <a:prstGeom prst="rect">
          <a:avLst/>
        </a:prstGeom>
      </xdr:spPr>
    </xdr:pic>
    <xdr:clientData/>
  </xdr:twoCellAnchor>
  <xdr:twoCellAnchor>
    <xdr:from>
      <xdr:col>8</xdr:col>
      <xdr:colOff>16584</xdr:colOff>
      <xdr:row>2</xdr:row>
      <xdr:rowOff>122816</xdr:rowOff>
    </xdr:from>
    <xdr:to>
      <xdr:col>12</xdr:col>
      <xdr:colOff>897366</xdr:colOff>
      <xdr:row>10</xdr:row>
      <xdr:rowOff>78442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BBBA163-ADA6-4BD4-9AEE-7393881ADEEB}"/>
            </a:ext>
          </a:extLst>
        </xdr:cNvPr>
        <xdr:cNvSpPr txBox="1"/>
      </xdr:nvSpPr>
      <xdr:spPr>
        <a:xfrm>
          <a:off x="3978984" y="480956"/>
          <a:ext cx="3387762" cy="17691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50" b="1">
              <a:solidFill>
                <a:srgbClr val="49635B"/>
              </a:solidFill>
            </a:rPr>
            <a:t>4 poeng - Fremragende</a:t>
          </a:r>
        </a:p>
        <a:p>
          <a:endParaRPr lang="nb-NO" sz="1150" b="1">
            <a:solidFill>
              <a:srgbClr val="49635B"/>
            </a:solidFill>
          </a:endParaRPr>
        </a:p>
        <a:p>
          <a:r>
            <a:rPr lang="nb-NO" sz="1150" b="1">
              <a:solidFill>
                <a:srgbClr val="49635B"/>
              </a:solidFill>
            </a:rPr>
            <a:t>3 poeng - Meget bra</a:t>
          </a:r>
        </a:p>
        <a:p>
          <a:endParaRPr lang="nb-NO" sz="1150" b="1">
            <a:solidFill>
              <a:srgbClr val="49635B"/>
            </a:solidFill>
          </a:endParaRPr>
        </a:p>
        <a:p>
          <a:r>
            <a:rPr lang="nb-NO" sz="1150" b="1">
              <a:solidFill>
                <a:srgbClr val="49635B"/>
              </a:solidFill>
            </a:rPr>
            <a:t>2 poeng - Bra</a:t>
          </a:r>
        </a:p>
        <a:p>
          <a:endParaRPr lang="nb-NO" sz="1150" b="1">
            <a:solidFill>
              <a:srgbClr val="49635B"/>
            </a:solidFill>
          </a:endParaRPr>
        </a:p>
        <a:p>
          <a:r>
            <a:rPr lang="nb-NO" sz="1150" b="1">
              <a:solidFill>
                <a:srgbClr val="49635B"/>
              </a:solidFill>
            </a:rPr>
            <a:t>1 poeng - Nokså bra</a:t>
          </a:r>
        </a:p>
        <a:p>
          <a:endParaRPr lang="nb-NO" sz="1150" b="1">
            <a:solidFill>
              <a:srgbClr val="49635B"/>
            </a:solidFill>
          </a:endParaRPr>
        </a:p>
        <a:p>
          <a:r>
            <a:rPr lang="nb-NO" sz="1150" b="1">
              <a:solidFill>
                <a:srgbClr val="49635B"/>
              </a:solidFill>
            </a:rPr>
            <a:t>0 poeng - Tilstrekkelig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108857</xdr:colOff>
      <xdr:row>4</xdr:row>
      <xdr:rowOff>21772</xdr:rowOff>
    </xdr:from>
    <xdr:to>
      <xdr:col>8</xdr:col>
      <xdr:colOff>381002</xdr:colOff>
      <xdr:row>28</xdr:row>
      <xdr:rowOff>21771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EC741AA7-DA50-CBFE-A804-65F17556FDEE}"/>
            </a:ext>
          </a:extLst>
        </xdr:cNvPr>
        <xdr:cNvGrpSpPr/>
      </xdr:nvGrpSpPr>
      <xdr:grpSpPr>
        <a:xfrm>
          <a:off x="840975" y="1127419"/>
          <a:ext cx="4470615" cy="5169646"/>
          <a:chOff x="674914" y="1230087"/>
          <a:chExt cx="2165397" cy="2689649"/>
        </a:xfrm>
      </xdr:grpSpPr>
      <xdr:pic>
        <xdr:nvPicPr>
          <xdr:cNvPr id="8" name="Picture 7" descr="Icon&#10;&#10;Description automatically generated">
            <a:extLst>
              <a:ext uri="{FF2B5EF4-FFF2-40B4-BE49-F238E27FC236}">
                <a16:creationId xmlns:a16="http://schemas.microsoft.com/office/drawing/2014/main" id="{687743BC-84FD-48F7-A4B9-A551587830B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7139" r="41035"/>
          <a:stretch/>
        </xdr:blipFill>
        <xdr:spPr>
          <a:xfrm>
            <a:off x="821061" y="1230087"/>
            <a:ext cx="803794" cy="2689649"/>
          </a:xfrm>
          <a:prstGeom prst="rect">
            <a:avLst/>
          </a:prstGeom>
        </xdr:spPr>
      </xdr:pic>
      <xdr:graphicFrame macro="">
        <xdr:nvGraphicFramePr>
          <xdr:cNvPr id="9" name="Chart 8">
            <a:extLst>
              <a:ext uri="{FF2B5EF4-FFF2-40B4-BE49-F238E27FC236}">
                <a16:creationId xmlns:a16="http://schemas.microsoft.com/office/drawing/2014/main" id="{FC4E945D-1F33-4041-B3CF-C110F352FCAB}"/>
              </a:ext>
            </a:extLst>
          </xdr:cNvPr>
          <xdr:cNvGraphicFramePr>
            <a:graphicFrameLocks/>
          </xdr:cNvGraphicFramePr>
        </xdr:nvGraphicFramePr>
        <xdr:xfrm>
          <a:off x="674914" y="1321144"/>
          <a:ext cx="1869704" cy="18868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pic>
        <xdr:nvPicPr>
          <xdr:cNvPr id="10" name="Graphic 21">
            <a:extLst>
              <a:ext uri="{FF2B5EF4-FFF2-40B4-BE49-F238E27FC236}">
                <a16:creationId xmlns:a16="http://schemas.microsoft.com/office/drawing/2014/main" id="{7F89627F-F1BB-4C4D-BE0B-DEC5A42C5B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824041" y="1358326"/>
            <a:ext cx="922933" cy="2464423"/>
          </a:xfrm>
          <a:prstGeom prst="rect">
            <a:avLst/>
          </a:prstGeom>
        </xdr:spPr>
      </xdr:pic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8E164DD1-9472-4AAF-8453-6FBDB82E0B33}"/>
              </a:ext>
            </a:extLst>
          </xdr:cNvPr>
          <xdr:cNvSpPr txBox="1"/>
        </xdr:nvSpPr>
        <xdr:spPr>
          <a:xfrm>
            <a:off x="1771049" y="1586365"/>
            <a:ext cx="1069262" cy="18010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spcAft>
                <a:spcPts val="1200"/>
              </a:spcAft>
            </a:pPr>
            <a:r>
              <a:rPr lang="nb-NO" sz="1200" b="1">
                <a:solidFill>
                  <a:srgbClr val="49635B"/>
                </a:solidFill>
              </a:rPr>
              <a:t>4 poeng - Fremragende</a:t>
            </a:r>
          </a:p>
          <a:p>
            <a:pPr>
              <a:spcAft>
                <a:spcPts val="1200"/>
              </a:spcAft>
            </a:pPr>
            <a:endParaRPr lang="nb-NO" sz="1200" b="1">
              <a:solidFill>
                <a:srgbClr val="49635B"/>
              </a:solidFill>
            </a:endParaRPr>
          </a:p>
          <a:p>
            <a:pPr>
              <a:spcAft>
                <a:spcPts val="1200"/>
              </a:spcAft>
            </a:pPr>
            <a:r>
              <a:rPr lang="nb-NO" sz="1200" b="1">
                <a:solidFill>
                  <a:srgbClr val="49635B"/>
                </a:solidFill>
              </a:rPr>
              <a:t>3 poeng - Meget bra</a:t>
            </a:r>
          </a:p>
          <a:p>
            <a:pPr>
              <a:spcAft>
                <a:spcPts val="1200"/>
              </a:spcAft>
            </a:pPr>
            <a:endParaRPr lang="nb-NO" sz="1200" b="1">
              <a:solidFill>
                <a:srgbClr val="49635B"/>
              </a:solidFill>
            </a:endParaRPr>
          </a:p>
          <a:p>
            <a:pPr>
              <a:spcAft>
                <a:spcPts val="1200"/>
              </a:spcAft>
            </a:pPr>
            <a:r>
              <a:rPr lang="nb-NO" sz="1200" b="1">
                <a:solidFill>
                  <a:srgbClr val="49635B"/>
                </a:solidFill>
              </a:rPr>
              <a:t>2 poeng - Bra</a:t>
            </a:r>
          </a:p>
          <a:p>
            <a:pPr>
              <a:spcAft>
                <a:spcPts val="1200"/>
              </a:spcAft>
            </a:pPr>
            <a:endParaRPr lang="nb-NO" sz="1200" b="1">
              <a:solidFill>
                <a:srgbClr val="49635B"/>
              </a:solidFill>
            </a:endParaRPr>
          </a:p>
          <a:p>
            <a:pPr>
              <a:spcAft>
                <a:spcPts val="1200"/>
              </a:spcAft>
            </a:pPr>
            <a:r>
              <a:rPr lang="nb-NO" sz="1200" b="1">
                <a:solidFill>
                  <a:srgbClr val="49635B"/>
                </a:solidFill>
              </a:rPr>
              <a:t>1 poeng - Nokså bra</a:t>
            </a:r>
          </a:p>
          <a:p>
            <a:pPr>
              <a:spcAft>
                <a:spcPts val="1200"/>
              </a:spcAft>
            </a:pPr>
            <a:endParaRPr lang="nb-NO" sz="1200" b="1">
              <a:solidFill>
                <a:srgbClr val="49635B"/>
              </a:solidFill>
            </a:endParaRPr>
          </a:p>
          <a:p>
            <a:pPr>
              <a:spcAft>
                <a:spcPts val="1200"/>
              </a:spcAft>
            </a:pPr>
            <a:r>
              <a:rPr lang="nb-NO" sz="1200" b="1">
                <a:solidFill>
                  <a:srgbClr val="49635B"/>
                </a:solidFill>
              </a:rPr>
              <a:t>0 poeng - Tilstrekkelig</a:t>
            </a:r>
          </a:p>
        </xdr:txBody>
      </xdr:sp>
    </xdr:grpSp>
    <xdr:clientData/>
  </xdr:twoCellAnchor>
  <xdr:twoCellAnchor>
    <xdr:from>
      <xdr:col>7</xdr:col>
      <xdr:colOff>424543</xdr:colOff>
      <xdr:row>2</xdr:row>
      <xdr:rowOff>272144</xdr:rowOff>
    </xdr:from>
    <xdr:to>
      <xdr:col>13</xdr:col>
      <xdr:colOff>411645</xdr:colOff>
      <xdr:row>31</xdr:row>
      <xdr:rowOff>163287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B27F31F1-5D12-4319-94CB-0AC2D5786905}"/>
            </a:ext>
          </a:extLst>
        </xdr:cNvPr>
        <xdr:cNvGrpSpPr/>
      </xdr:nvGrpSpPr>
      <xdr:grpSpPr>
        <a:xfrm>
          <a:off x="4839661" y="645673"/>
          <a:ext cx="7876043" cy="6368143"/>
          <a:chOff x="3295650" y="419100"/>
          <a:chExt cx="8437459" cy="6543675"/>
        </a:xfrm>
      </xdr:grpSpPr>
      <xdr:sp macro="" textlink="">
        <xdr:nvSpPr>
          <xdr:cNvPr id="16" name="Oval 15">
            <a:extLst>
              <a:ext uri="{FF2B5EF4-FFF2-40B4-BE49-F238E27FC236}">
                <a16:creationId xmlns:a16="http://schemas.microsoft.com/office/drawing/2014/main" id="{F1400AF7-806B-3D8C-F3E2-DAFE5B41FA95}"/>
              </a:ext>
            </a:extLst>
          </xdr:cNvPr>
          <xdr:cNvSpPr/>
        </xdr:nvSpPr>
        <xdr:spPr>
          <a:xfrm>
            <a:off x="5686312" y="2704026"/>
            <a:ext cx="3142568" cy="2037551"/>
          </a:xfrm>
          <a:prstGeom prst="ellipse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b-NO" sz="1100"/>
          </a:p>
        </xdr:txBody>
      </xdr:sp>
      <xdr:graphicFrame macro="">
        <xdr:nvGraphicFramePr>
          <xdr:cNvPr id="17" name="Chart 16">
            <a:extLst>
              <a:ext uri="{FF2B5EF4-FFF2-40B4-BE49-F238E27FC236}">
                <a16:creationId xmlns:a16="http://schemas.microsoft.com/office/drawing/2014/main" id="{E0AB64AA-A007-3D06-DCA3-155213D8DFCF}"/>
              </a:ext>
            </a:extLst>
          </xdr:cNvPr>
          <xdr:cNvGraphicFramePr>
            <a:graphicFrameLocks/>
          </xdr:cNvGraphicFramePr>
        </xdr:nvGraphicFramePr>
        <xdr:xfrm>
          <a:off x="3295650" y="419100"/>
          <a:ext cx="8437459" cy="65436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AV">
  <a:themeElements>
    <a:clrScheme name="Asplan Viak">
      <a:dk1>
        <a:srgbClr val="000000"/>
      </a:dk1>
      <a:lt1>
        <a:srgbClr val="FFFFFF"/>
      </a:lt1>
      <a:dk2>
        <a:srgbClr val="1D3C34"/>
      </a:dk2>
      <a:lt2>
        <a:srgbClr val="F6F8F1"/>
      </a:lt2>
      <a:accent1>
        <a:srgbClr val="B7DC8F"/>
      </a:accent1>
      <a:accent2>
        <a:srgbClr val="1D3C34"/>
      </a:accent2>
      <a:accent3>
        <a:srgbClr val="F0F4E3"/>
      </a:accent3>
      <a:accent4>
        <a:srgbClr val="48A23F"/>
      </a:accent4>
      <a:accent5>
        <a:srgbClr val="FFC358"/>
      </a:accent5>
      <a:accent6>
        <a:srgbClr val="F6F8F1"/>
      </a:accent6>
      <a:hlink>
        <a:srgbClr val="48A23F"/>
      </a:hlink>
      <a:folHlink>
        <a:srgbClr val="4D4D4D"/>
      </a:folHlink>
    </a:clrScheme>
    <a:fontScheme name="Avenir Next LT Pro">
      <a:majorFont>
        <a:latin typeface="Avenir Next LT Pro"/>
        <a:ea typeface=""/>
        <a:cs typeface=""/>
      </a:majorFont>
      <a:minorFont>
        <a:latin typeface="Avenir Next LT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67"/>
  <sheetViews>
    <sheetView showGridLines="0" tabSelected="1" topLeftCell="A8" zoomScale="70" zoomScaleNormal="70" workbookViewId="0">
      <selection activeCell="K24" sqref="K24"/>
    </sheetView>
  </sheetViews>
  <sheetFormatPr baseColWidth="10" defaultColWidth="8.84375" defaultRowHeight="14.5" x14ac:dyDescent="0.35"/>
  <cols>
    <col min="1" max="1" width="8.84375" customWidth="1"/>
    <col min="8" max="8" width="8.84375" style="27"/>
    <col min="9" max="9" width="12.23046875" bestFit="1" customWidth="1"/>
    <col min="10" max="10" width="13.23046875" customWidth="1"/>
  </cols>
  <sheetData>
    <row r="2" spans="2:10" ht="19.5" customHeight="1" x14ac:dyDescent="0.35">
      <c r="I2" s="139" t="s">
        <v>0</v>
      </c>
      <c r="J2" s="139"/>
    </row>
    <row r="3" spans="2:10" x14ac:dyDescent="0.35">
      <c r="I3" s="139"/>
      <c r="J3" s="139"/>
    </row>
    <row r="6" spans="2:10" ht="42.75" customHeight="1" x14ac:dyDescent="0.9">
      <c r="B6" s="53" t="s">
        <v>1</v>
      </c>
    </row>
    <row r="8" spans="2:10" ht="26.25" customHeight="1" x14ac:dyDescent="0.55000000000000004">
      <c r="B8" s="71" t="s">
        <v>2</v>
      </c>
    </row>
    <row r="10" spans="2:10" x14ac:dyDescent="0.35">
      <c r="B10" s="38"/>
    </row>
    <row r="11" spans="2:10" x14ac:dyDescent="0.35">
      <c r="B11" s="39"/>
    </row>
    <row r="13" spans="2:10" x14ac:dyDescent="0.35">
      <c r="B13" s="39"/>
    </row>
    <row r="17" spans="2:13" ht="1.4" customHeight="1" x14ac:dyDescent="0.35"/>
    <row r="18" spans="2:13" ht="0.75" hidden="1" customHeight="1" x14ac:dyDescent="0.35">
      <c r="B18" s="38"/>
    </row>
    <row r="19" spans="2:13" x14ac:dyDescent="0.35">
      <c r="B19" s="39"/>
      <c r="I19" s="17"/>
      <c r="J19" s="17"/>
      <c r="K19" s="17"/>
      <c r="L19" s="17"/>
      <c r="M19" s="17"/>
    </row>
    <row r="20" spans="2:13" ht="18" x14ac:dyDescent="0.35">
      <c r="B20" s="41"/>
      <c r="I20" s="17"/>
      <c r="J20" s="17"/>
      <c r="K20" s="17"/>
      <c r="L20" s="17"/>
      <c r="M20" s="17"/>
    </row>
    <row r="21" spans="2:13" ht="12.75" customHeight="1" x14ac:dyDescent="0.35">
      <c r="B21" s="12"/>
      <c r="I21" s="17"/>
      <c r="J21" s="17"/>
      <c r="K21" s="17"/>
      <c r="L21" s="17"/>
      <c r="M21" s="17"/>
    </row>
    <row r="22" spans="2:13" ht="2.25" hidden="1" customHeight="1" x14ac:dyDescent="0.35">
      <c r="I22" s="17"/>
      <c r="J22" s="17"/>
      <c r="K22" s="17"/>
      <c r="L22" s="17"/>
      <c r="M22" s="17"/>
    </row>
    <row r="23" spans="2:13" s="67" customFormat="1" ht="23.25" customHeight="1" x14ac:dyDescent="0.35">
      <c r="B23" s="74" t="s">
        <v>3</v>
      </c>
      <c r="C23" s="75"/>
      <c r="D23" s="75"/>
      <c r="E23" s="75"/>
      <c r="F23" s="75"/>
      <c r="G23" s="76"/>
      <c r="H23" s="77"/>
      <c r="I23" s="76"/>
      <c r="J23" s="68"/>
      <c r="K23" s="68"/>
      <c r="L23" s="68"/>
      <c r="M23" s="95"/>
    </row>
    <row r="24" spans="2:13" ht="15.65" customHeight="1" x14ac:dyDescent="0.35">
      <c r="B24" s="118">
        <v>0</v>
      </c>
      <c r="C24" s="17" t="s">
        <v>4</v>
      </c>
      <c r="G24" s="17"/>
      <c r="H24" s="43" t="str">
        <f>IF($B$44=0," ",B24/(B24+B25))</f>
        <v xml:space="preserve"> </v>
      </c>
      <c r="I24" s="44" t="e">
        <f>B24/SUM(B24:B25)</f>
        <v>#DIV/0!</v>
      </c>
      <c r="J24" s="4"/>
      <c r="K24" s="4"/>
      <c r="L24" s="4"/>
      <c r="M24" s="4"/>
    </row>
    <row r="25" spans="2:13" x14ac:dyDescent="0.35">
      <c r="B25" s="118">
        <v>0</v>
      </c>
      <c r="C25" s="17" t="s">
        <v>5</v>
      </c>
      <c r="G25" s="17"/>
      <c r="H25" s="43" t="str">
        <f>IF($B$44=0," ",B25/(B24+B25))</f>
        <v xml:space="preserve"> </v>
      </c>
      <c r="I25" s="44" t="e">
        <f>B25/(B24+B25)</f>
        <v>#DIV/0!</v>
      </c>
      <c r="J25" s="42">
        <f>B25+B26</f>
        <v>0</v>
      </c>
      <c r="K25" s="4"/>
      <c r="L25" s="4"/>
      <c r="M25" s="4"/>
    </row>
    <row r="26" spans="2:13" x14ac:dyDescent="0.35">
      <c r="B26" s="118">
        <v>0</v>
      </c>
      <c r="C26" s="17" t="s">
        <v>6</v>
      </c>
      <c r="G26" s="17"/>
      <c r="H26" s="43" t="str">
        <f>IF($B$44=0," ",(B26+B25)/(B25+B26+B24))</f>
        <v xml:space="preserve"> </v>
      </c>
      <c r="I26" s="4" t="e">
        <f>(B26+B25)/(B25+B26+B24)</f>
        <v>#DIV/0!</v>
      </c>
      <c r="J26" s="4"/>
      <c r="K26" s="4"/>
      <c r="L26" s="4"/>
      <c r="M26" s="4"/>
    </row>
    <row r="27" spans="2:13" x14ac:dyDescent="0.35">
      <c r="C27" s="17"/>
      <c r="D27" s="43"/>
      <c r="E27" s="17"/>
      <c r="F27" s="17"/>
      <c r="G27" s="17"/>
      <c r="H27" s="17"/>
      <c r="I27" s="4"/>
      <c r="J27" s="4"/>
      <c r="K27" s="4"/>
      <c r="L27" s="4"/>
      <c r="M27" s="4"/>
    </row>
    <row r="28" spans="2:13" x14ac:dyDescent="0.35">
      <c r="G28" s="17"/>
      <c r="H28" s="43" t="str">
        <f>IF($B$44=0," ",(B24)/(B26+B24+B25))</f>
        <v xml:space="preserve"> </v>
      </c>
      <c r="I28" s="4" t="e">
        <f>(B24)/(B26+B24+B25)</f>
        <v>#DIV/0!</v>
      </c>
      <c r="J28" s="4" t="s">
        <v>7</v>
      </c>
      <c r="K28" s="4"/>
      <c r="L28" s="4"/>
      <c r="M28" s="4"/>
    </row>
    <row r="29" spans="2:13" x14ac:dyDescent="0.35">
      <c r="G29" s="27"/>
      <c r="I29" s="4"/>
      <c r="J29" s="4"/>
      <c r="K29" s="4"/>
      <c r="L29" s="4"/>
      <c r="M29" s="4"/>
    </row>
    <row r="30" spans="2:13" x14ac:dyDescent="0.35">
      <c r="I30" s="4"/>
      <c r="J30" s="4"/>
      <c r="K30" s="4"/>
      <c r="L30" s="4"/>
      <c r="M30" s="4"/>
    </row>
    <row r="31" spans="2:13" x14ac:dyDescent="0.35">
      <c r="I31" s="17"/>
      <c r="J31" s="17"/>
      <c r="K31" s="17"/>
      <c r="L31" s="17"/>
      <c r="M31" s="17"/>
    </row>
    <row r="32" spans="2:13" x14ac:dyDescent="0.35">
      <c r="I32" s="17"/>
      <c r="J32" s="17"/>
      <c r="K32" s="17"/>
      <c r="L32" s="17"/>
      <c r="M32" s="17"/>
    </row>
    <row r="37" spans="1:13" x14ac:dyDescent="0.35">
      <c r="D37" s="27"/>
      <c r="E37" s="27"/>
      <c r="F37" s="27"/>
      <c r="G37" s="27"/>
      <c r="I37" s="27"/>
      <c r="J37" s="27"/>
      <c r="K37" s="27"/>
      <c r="L37" s="27"/>
      <c r="M37" s="27"/>
    </row>
    <row r="38" spans="1:13" x14ac:dyDescent="0.35">
      <c r="B38" s="39"/>
      <c r="D38" s="27"/>
      <c r="E38" s="27"/>
      <c r="F38" s="27"/>
      <c r="G38" s="27"/>
      <c r="I38" s="27"/>
      <c r="J38" s="27"/>
      <c r="K38" s="27"/>
      <c r="L38" s="27"/>
      <c r="M38" s="27"/>
    </row>
    <row r="39" spans="1:13" x14ac:dyDescent="0.35">
      <c r="B39" s="39"/>
      <c r="D39" s="27"/>
      <c r="E39" s="27"/>
      <c r="F39" s="27"/>
      <c r="G39" s="27"/>
      <c r="I39" s="27"/>
      <c r="J39" s="27"/>
      <c r="K39" s="27"/>
      <c r="L39" s="27"/>
      <c r="M39" s="27"/>
    </row>
    <row r="40" spans="1:13" x14ac:dyDescent="0.35">
      <c r="D40" s="27"/>
      <c r="E40" s="27"/>
      <c r="F40" s="27"/>
      <c r="G40" s="27"/>
      <c r="I40" s="27"/>
      <c r="J40" s="27"/>
      <c r="K40" s="27"/>
      <c r="L40" s="27"/>
      <c r="M40" s="27"/>
    </row>
    <row r="41" spans="1:13" x14ac:dyDescent="0.35">
      <c r="D41" s="27"/>
      <c r="E41" s="27"/>
      <c r="F41" s="27"/>
      <c r="G41" s="27"/>
      <c r="J41" s="27"/>
      <c r="K41" s="27"/>
      <c r="L41" s="27"/>
      <c r="M41" s="27"/>
    </row>
    <row r="42" spans="1:13" x14ac:dyDescent="0.35">
      <c r="A42" s="54"/>
      <c r="B42" s="54"/>
      <c r="C42" s="54"/>
      <c r="D42" s="54"/>
      <c r="E42" s="54"/>
      <c r="F42" s="54"/>
      <c r="G42" s="27"/>
      <c r="J42" s="27"/>
      <c r="K42" s="27"/>
      <c r="L42" s="27"/>
      <c r="M42" s="27"/>
    </row>
    <row r="43" spans="1:13" x14ac:dyDescent="0.35">
      <c r="A43" s="54"/>
      <c r="B43" s="54"/>
      <c r="C43" s="54"/>
      <c r="D43" s="54"/>
      <c r="E43" s="54"/>
      <c r="F43" s="54"/>
      <c r="G43" s="27"/>
      <c r="J43" s="27"/>
      <c r="K43" s="27"/>
      <c r="L43" s="27"/>
      <c r="M43" s="27"/>
    </row>
    <row r="44" spans="1:13" x14ac:dyDescent="0.35">
      <c r="A44" s="4"/>
      <c r="B44" s="78"/>
      <c r="C44" s="4"/>
      <c r="D44" s="54"/>
      <c r="E44" s="54"/>
      <c r="F44" s="54"/>
      <c r="G44" s="27"/>
      <c r="I44" s="27"/>
      <c r="J44" s="27"/>
      <c r="K44" s="27"/>
      <c r="L44" s="27"/>
      <c r="M44" s="27"/>
    </row>
    <row r="45" spans="1:13" x14ac:dyDescent="0.35">
      <c r="A45" s="4"/>
      <c r="B45" s="78"/>
      <c r="C45" s="4"/>
      <c r="D45" s="54"/>
      <c r="E45" s="54"/>
      <c r="F45" s="54"/>
      <c r="G45" s="27"/>
      <c r="I45" s="27"/>
      <c r="J45" s="27"/>
      <c r="K45" s="27"/>
      <c r="L45" s="27"/>
      <c r="M45" s="27"/>
    </row>
    <row r="46" spans="1:13" x14ac:dyDescent="0.35">
      <c r="A46" s="4"/>
      <c r="B46" s="4"/>
      <c r="C46" s="4"/>
      <c r="D46" s="27"/>
      <c r="E46" s="27"/>
      <c r="F46" s="27"/>
      <c r="G46" s="27"/>
      <c r="I46" s="27"/>
      <c r="J46" s="27"/>
      <c r="K46" s="27"/>
      <c r="L46" s="27"/>
      <c r="M46" s="27"/>
    </row>
    <row r="47" spans="1:13" x14ac:dyDescent="0.35">
      <c r="D47" s="27"/>
      <c r="E47" s="27"/>
      <c r="F47" s="27"/>
      <c r="G47" s="27"/>
      <c r="I47" s="27"/>
      <c r="J47" s="27"/>
      <c r="K47" s="27"/>
      <c r="L47" s="27"/>
      <c r="M47" s="27"/>
    </row>
    <row r="48" spans="1:13" x14ac:dyDescent="0.35">
      <c r="D48" s="27"/>
      <c r="E48" s="27"/>
      <c r="F48" s="27"/>
      <c r="G48" s="27"/>
      <c r="I48" s="27"/>
      <c r="J48" s="27"/>
      <c r="K48" s="27"/>
      <c r="L48" s="27"/>
      <c r="M48" s="27"/>
    </row>
    <row r="49" spans="4:13" x14ac:dyDescent="0.35">
      <c r="D49" s="27"/>
      <c r="E49" s="27"/>
      <c r="F49" s="27"/>
      <c r="G49" s="27"/>
      <c r="I49" s="27"/>
      <c r="J49" s="27"/>
      <c r="K49" s="27"/>
      <c r="L49" s="27"/>
      <c r="M49" s="27"/>
    </row>
    <row r="64" spans="4:13" x14ac:dyDescent="0.35">
      <c r="E64" s="46"/>
    </row>
    <row r="67" spans="3:3" x14ac:dyDescent="0.35">
      <c r="C67" s="39"/>
    </row>
  </sheetData>
  <sheetProtection selectLockedCells="1"/>
  <mergeCells count="1">
    <mergeCell ref="I2:J3"/>
  </mergeCells>
  <dataValidations count="1">
    <dataValidation type="whole" allowBlank="1" showInputMessage="1" showErrorMessage="1" error="You must enter a whole number" sqref="B24:B26" xr:uid="{00000000-0002-0000-0000-000000000000}">
      <formula1>0</formula1>
      <formula2>100000000</formula2>
    </dataValidation>
  </dataValidations>
  <pageMargins left="0.7" right="0.7" top="0.75" bottom="0.75" header="0.3" footer="0.3"/>
  <pageSetup paperSize="9" scale="24" fitToHeight="0" orientation="portrait" r:id="rId1"/>
  <ignoredErrors>
    <ignoredError sqref="I25:I26 I28" evalError="1"/>
    <ignoredError sqref="I24" evalError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3"/>
  <sheetViews>
    <sheetView showGridLines="0" zoomScale="85" zoomScaleNormal="85" workbookViewId="0">
      <selection activeCell="D46" sqref="D46"/>
    </sheetView>
  </sheetViews>
  <sheetFormatPr baseColWidth="10" defaultColWidth="8.84375" defaultRowHeight="14.5" x14ac:dyDescent="0.35"/>
  <cols>
    <col min="1" max="1" width="8.84375" customWidth="1"/>
    <col min="2" max="2" width="4.23046875" customWidth="1"/>
    <col min="3" max="3" width="9.4609375" customWidth="1"/>
    <col min="4" max="4" width="5.23046875" customWidth="1"/>
    <col min="5" max="5" width="3" customWidth="1"/>
    <col min="6" max="6" width="3.23046875" customWidth="1"/>
    <col min="7" max="7" width="10.23046875" customWidth="1"/>
    <col min="8" max="8" width="7.23046875" customWidth="1"/>
    <col min="9" max="9" width="6.07421875" style="63" customWidth="1"/>
    <col min="10" max="10" width="9.4609375" style="63" bestFit="1" customWidth="1"/>
    <col min="12" max="12" width="20.4609375" bestFit="1" customWidth="1"/>
    <col min="18" max="18" width="16.23046875" bestFit="1" customWidth="1"/>
  </cols>
  <sheetData>
    <row r="1" spans="1:18" s="17" customFormat="1" x14ac:dyDescent="0.35">
      <c r="I1" s="62"/>
      <c r="J1" s="62"/>
      <c r="K1" s="4"/>
      <c r="L1" s="4"/>
      <c r="M1" s="4"/>
      <c r="N1" s="4"/>
      <c r="O1" s="4"/>
      <c r="P1" s="4"/>
      <c r="Q1" s="4"/>
      <c r="R1" s="4"/>
    </row>
    <row r="2" spans="1:18" s="17" customFormat="1" ht="14.5" customHeight="1" x14ac:dyDescent="0.65">
      <c r="D2" s="32"/>
      <c r="I2" s="62"/>
      <c r="J2" s="62"/>
      <c r="K2" s="4"/>
      <c r="L2" s="4"/>
      <c r="M2" s="4"/>
      <c r="N2" s="4"/>
      <c r="O2" s="4"/>
      <c r="P2" s="4"/>
      <c r="Q2" s="4"/>
      <c r="R2" s="4"/>
    </row>
    <row r="3" spans="1:18" s="17" customFormat="1" ht="30.5" x14ac:dyDescent="0.65">
      <c r="C3" s="32" t="s">
        <v>8</v>
      </c>
      <c r="H3" s="60"/>
      <c r="I3" s="21"/>
      <c r="J3" s="21"/>
      <c r="K3" s="4"/>
      <c r="L3" s="4"/>
      <c r="M3" s="4"/>
      <c r="N3" s="4"/>
      <c r="O3" s="4"/>
      <c r="P3" s="4"/>
      <c r="Q3" s="4"/>
      <c r="R3" s="4"/>
    </row>
    <row r="4" spans="1:18" s="17" customFormat="1" x14ac:dyDescent="0.35">
      <c r="B4" s="126"/>
      <c r="H4" s="61"/>
      <c r="I4" s="21"/>
      <c r="J4" s="62"/>
      <c r="K4" s="4"/>
      <c r="L4" s="4"/>
      <c r="M4" s="4"/>
      <c r="N4" s="4"/>
      <c r="O4" s="4"/>
      <c r="P4" s="4"/>
      <c r="Q4" s="4"/>
      <c r="R4" s="4"/>
    </row>
    <row r="5" spans="1:18" s="17" customFormat="1" x14ac:dyDescent="0.35">
      <c r="B5" s="126"/>
      <c r="C5" s="140">
        <f>C17*C18+C25*C26+C33*C34+C41*C42+C49*C50</f>
        <v>0</v>
      </c>
      <c r="D5" s="140"/>
      <c r="E5" s="140"/>
      <c r="F5" s="140"/>
      <c r="H5" s="60"/>
      <c r="I5" s="21"/>
      <c r="J5" s="21"/>
      <c r="K5" s="4"/>
      <c r="L5" s="4"/>
      <c r="M5" s="4"/>
      <c r="N5" s="4"/>
      <c r="O5" s="4"/>
      <c r="P5" s="4"/>
      <c r="Q5" s="4"/>
      <c r="R5" s="4"/>
    </row>
    <row r="6" spans="1:18" s="17" customFormat="1" x14ac:dyDescent="0.35">
      <c r="B6" s="128"/>
      <c r="C6" s="140"/>
      <c r="D6" s="140"/>
      <c r="E6" s="140"/>
      <c r="F6" s="140"/>
      <c r="H6" s="61"/>
      <c r="I6" s="21"/>
      <c r="J6" s="62"/>
      <c r="K6" s="4"/>
      <c r="L6" s="4"/>
      <c r="M6" s="4"/>
      <c r="N6" s="4"/>
      <c r="O6" s="4"/>
      <c r="P6" s="4"/>
      <c r="Q6" s="4"/>
      <c r="R6" s="4"/>
    </row>
    <row r="7" spans="1:18" s="17" customFormat="1" x14ac:dyDescent="0.35">
      <c r="B7" s="128"/>
      <c r="C7" s="50" t="s">
        <v>9</v>
      </c>
      <c r="F7" s="51">
        <v>100</v>
      </c>
      <c r="H7" s="60"/>
      <c r="I7" s="21"/>
      <c r="J7" s="21"/>
      <c r="K7" s="4"/>
      <c r="L7" s="4"/>
      <c r="M7" s="4"/>
      <c r="N7" s="4"/>
      <c r="O7" s="4"/>
      <c r="P7" s="4"/>
      <c r="Q7" s="4"/>
      <c r="R7" s="4"/>
    </row>
    <row r="8" spans="1:18" s="17" customFormat="1" x14ac:dyDescent="0.35">
      <c r="A8" s="4"/>
      <c r="B8" s="129" t="s">
        <v>10</v>
      </c>
      <c r="C8" s="130">
        <v>4.5</v>
      </c>
      <c r="D8" s="124"/>
      <c r="E8" s="124"/>
      <c r="F8" s="125"/>
      <c r="G8" s="124"/>
      <c r="H8" s="61"/>
      <c r="I8" s="21"/>
      <c r="J8" s="62"/>
      <c r="K8" s="4"/>
      <c r="L8" s="4"/>
      <c r="M8" s="4"/>
      <c r="N8" s="4"/>
      <c r="O8" s="4"/>
      <c r="P8" s="4"/>
      <c r="Q8" s="4"/>
      <c r="R8" s="4"/>
    </row>
    <row r="9" spans="1:18" s="17" customFormat="1" x14ac:dyDescent="0.35">
      <c r="A9" s="4"/>
      <c r="B9" s="129" t="s">
        <v>11</v>
      </c>
      <c r="C9" s="130">
        <f>C5</f>
        <v>0</v>
      </c>
      <c r="D9" s="124"/>
      <c r="E9" s="124"/>
      <c r="F9" s="125"/>
      <c r="G9" s="124"/>
      <c r="H9" s="60"/>
      <c r="I9" s="21"/>
      <c r="J9" s="21"/>
      <c r="K9" s="4"/>
      <c r="L9" s="4"/>
      <c r="M9" s="4"/>
      <c r="N9" s="4"/>
      <c r="O9" s="4"/>
      <c r="P9" s="4"/>
      <c r="Q9" s="4"/>
      <c r="R9" s="4"/>
    </row>
    <row r="10" spans="1:18" s="17" customFormat="1" x14ac:dyDescent="0.35">
      <c r="A10" s="4"/>
      <c r="B10" s="129" t="s">
        <v>12</v>
      </c>
      <c r="C10" s="130">
        <f>C8-C9</f>
        <v>4.5</v>
      </c>
      <c r="D10" s="124"/>
      <c r="E10" s="124"/>
      <c r="F10" s="124"/>
      <c r="G10" s="124"/>
      <c r="K10" s="4"/>
      <c r="L10" s="4"/>
      <c r="M10" s="4"/>
      <c r="N10" s="4"/>
      <c r="O10" s="4"/>
      <c r="P10" s="4"/>
      <c r="Q10" s="4"/>
      <c r="R10" s="4"/>
    </row>
    <row r="11" spans="1:18" s="27" customFormat="1" x14ac:dyDescent="0.35">
      <c r="B11" s="128"/>
      <c r="C11" s="124"/>
      <c r="D11" s="124"/>
      <c r="E11" s="124"/>
      <c r="F11" s="124"/>
      <c r="G11" s="124"/>
      <c r="H11" s="60"/>
      <c r="I11" s="21"/>
      <c r="J11" s="21"/>
      <c r="K11" s="4"/>
      <c r="L11" s="4"/>
      <c r="M11" s="4"/>
      <c r="N11" s="4"/>
      <c r="O11" s="4"/>
      <c r="P11" s="4"/>
      <c r="Q11" s="4"/>
      <c r="R11" s="4"/>
    </row>
    <row r="12" spans="1:18" s="27" customFormat="1" x14ac:dyDescent="0.35">
      <c r="B12" s="128"/>
      <c r="C12" s="124"/>
      <c r="D12" s="124"/>
      <c r="E12" s="124"/>
      <c r="F12" s="124"/>
      <c r="G12" s="124"/>
      <c r="K12" s="4"/>
      <c r="L12" s="4"/>
      <c r="M12" s="4"/>
      <c r="N12" s="4"/>
      <c r="O12" s="4"/>
      <c r="P12" s="4"/>
      <c r="Q12" s="4"/>
      <c r="R12" s="4"/>
    </row>
    <row r="13" spans="1:18" s="27" customFormat="1" x14ac:dyDescent="0.35">
      <c r="B13" s="127"/>
      <c r="C13" s="124"/>
      <c r="D13" s="124"/>
      <c r="E13" s="124"/>
      <c r="F13" s="124"/>
      <c r="G13" s="124"/>
      <c r="I13" s="62"/>
      <c r="J13" s="62"/>
      <c r="K13" s="4"/>
      <c r="L13" s="4"/>
      <c r="M13" s="4"/>
      <c r="N13" s="4"/>
      <c r="O13" s="4"/>
      <c r="P13" s="4"/>
      <c r="Q13" s="4"/>
      <c r="R13" s="4"/>
    </row>
    <row r="14" spans="1:18" s="27" customFormat="1" x14ac:dyDescent="0.35">
      <c r="C14" s="138"/>
      <c r="D14" s="124"/>
      <c r="E14" s="124"/>
      <c r="F14" s="124"/>
      <c r="G14" s="124"/>
      <c r="I14" s="62"/>
      <c r="J14" s="62"/>
      <c r="K14" s="4"/>
      <c r="L14" s="4"/>
      <c r="M14" s="4"/>
      <c r="N14" s="4"/>
      <c r="O14" s="4"/>
      <c r="P14" s="4"/>
      <c r="Q14" s="4"/>
      <c r="R14" s="4"/>
    </row>
    <row r="15" spans="1:18" s="27" customFormat="1" x14ac:dyDescent="0.35">
      <c r="C15" s="124"/>
      <c r="D15" s="124"/>
      <c r="E15" s="124"/>
      <c r="F15" s="124"/>
      <c r="G15" s="124"/>
      <c r="I15" s="62"/>
      <c r="J15" s="62"/>
      <c r="K15" s="4"/>
      <c r="L15" s="4"/>
      <c r="M15" s="4"/>
      <c r="N15" s="4"/>
      <c r="O15" s="4"/>
      <c r="P15" s="4"/>
      <c r="Q15" s="4"/>
      <c r="R15" s="4"/>
    </row>
    <row r="16" spans="1:18" s="27" customFormat="1" ht="28.4" customHeight="1" x14ac:dyDescent="0.35">
      <c r="I16" s="62"/>
      <c r="J16" s="62"/>
      <c r="K16" s="4"/>
      <c r="L16" s="4"/>
      <c r="M16" s="4"/>
      <c r="N16" s="4"/>
      <c r="O16" s="4"/>
      <c r="P16" s="4"/>
      <c r="Q16" s="4"/>
      <c r="R16" s="4"/>
    </row>
    <row r="17" spans="3:17" x14ac:dyDescent="0.35">
      <c r="C17" s="31"/>
      <c r="E17" s="20" t="s">
        <v>13</v>
      </c>
      <c r="H17" s="17"/>
    </row>
    <row r="18" spans="3:17" s="67" customFormat="1" ht="15" customHeight="1" x14ac:dyDescent="0.35">
      <c r="C18" s="94">
        <v>0.3</v>
      </c>
      <c r="E18" s="95" t="s">
        <v>14</v>
      </c>
      <c r="H18" s="95"/>
      <c r="I18" s="75"/>
      <c r="J18" s="75"/>
      <c r="P18" s="95"/>
    </row>
    <row r="19" spans="3:17" x14ac:dyDescent="0.35">
      <c r="C19" s="2"/>
      <c r="E19" s="17"/>
      <c r="F19" s="121">
        <v>0</v>
      </c>
      <c r="G19" s="34" t="s">
        <v>15</v>
      </c>
      <c r="H19" s="35" t="s">
        <v>16</v>
      </c>
      <c r="P19" s="19"/>
    </row>
    <row r="20" spans="3:17" ht="14.25" customHeight="1" x14ac:dyDescent="0.35">
      <c r="E20" s="17"/>
      <c r="F20" s="122">
        <v>1</v>
      </c>
      <c r="G20" s="34" t="s">
        <v>15</v>
      </c>
      <c r="H20" s="35" t="s">
        <v>17</v>
      </c>
      <c r="P20" s="19"/>
    </row>
    <row r="21" spans="3:17" x14ac:dyDescent="0.35">
      <c r="E21" s="17"/>
      <c r="F21" s="123">
        <v>2</v>
      </c>
      <c r="G21" s="34" t="s">
        <v>15</v>
      </c>
      <c r="H21" s="35" t="s">
        <v>18</v>
      </c>
      <c r="P21" s="19"/>
    </row>
    <row r="22" spans="3:17" x14ac:dyDescent="0.35">
      <c r="E22" s="17"/>
      <c r="F22" s="120">
        <v>3</v>
      </c>
      <c r="G22" s="34" t="s">
        <v>15</v>
      </c>
      <c r="H22" s="35" t="s">
        <v>19</v>
      </c>
      <c r="P22" s="19"/>
    </row>
    <row r="23" spans="3:17" x14ac:dyDescent="0.35">
      <c r="E23" s="17"/>
      <c r="F23" s="119">
        <v>4</v>
      </c>
      <c r="G23" s="34" t="s">
        <v>15</v>
      </c>
      <c r="H23" s="35" t="s">
        <v>20</v>
      </c>
      <c r="P23" s="19"/>
    </row>
    <row r="25" spans="3:17" x14ac:dyDescent="0.35">
      <c r="C25" s="31"/>
      <c r="E25" s="20" t="s">
        <v>21</v>
      </c>
      <c r="F25" s="12"/>
    </row>
    <row r="26" spans="3:17" s="67" customFormat="1" ht="15" customHeight="1" x14ac:dyDescent="0.35">
      <c r="C26" s="94">
        <v>0.25</v>
      </c>
      <c r="E26" s="95" t="s">
        <v>22</v>
      </c>
      <c r="F26" s="97"/>
      <c r="I26" s="75"/>
      <c r="J26" s="75"/>
    </row>
    <row r="27" spans="3:17" x14ac:dyDescent="0.35">
      <c r="C27" s="2"/>
      <c r="E27" s="17"/>
      <c r="F27" s="121">
        <v>0</v>
      </c>
      <c r="G27" s="34" t="s">
        <v>15</v>
      </c>
      <c r="H27" s="18" t="s">
        <v>23</v>
      </c>
    </row>
    <row r="28" spans="3:17" x14ac:dyDescent="0.35">
      <c r="E28" s="17"/>
      <c r="F28" s="122">
        <v>1</v>
      </c>
      <c r="G28" s="34" t="s">
        <v>15</v>
      </c>
      <c r="H28" s="112" t="s">
        <v>24</v>
      </c>
    </row>
    <row r="29" spans="3:17" x14ac:dyDescent="0.35">
      <c r="C29" s="1"/>
      <c r="E29" s="17"/>
      <c r="F29" s="123">
        <v>2</v>
      </c>
      <c r="G29" s="34" t="s">
        <v>15</v>
      </c>
      <c r="H29" s="18" t="s">
        <v>25</v>
      </c>
      <c r="Q29" s="46"/>
    </row>
    <row r="30" spans="3:17" x14ac:dyDescent="0.35">
      <c r="C30" s="1"/>
      <c r="E30" s="17"/>
      <c r="F30" s="120">
        <v>3</v>
      </c>
      <c r="G30" s="34" t="s">
        <v>15</v>
      </c>
      <c r="H30" s="18" t="s">
        <v>26</v>
      </c>
      <c r="O30" s="46"/>
      <c r="P30" s="46"/>
      <c r="Q30" s="46"/>
    </row>
    <row r="31" spans="3:17" x14ac:dyDescent="0.35">
      <c r="C31" s="1"/>
      <c r="E31" s="17"/>
      <c r="F31" s="119">
        <v>4</v>
      </c>
      <c r="G31" s="34" t="s">
        <v>15</v>
      </c>
      <c r="H31" s="18" t="s">
        <v>27</v>
      </c>
      <c r="Q31" s="46"/>
    </row>
    <row r="33" spans="3:18" x14ac:dyDescent="0.35">
      <c r="C33" s="31"/>
      <c r="E33" s="20" t="s">
        <v>28</v>
      </c>
      <c r="H33" s="17"/>
      <c r="Q33" s="46"/>
    </row>
    <row r="34" spans="3:18" s="67" customFormat="1" ht="15" customHeight="1" x14ac:dyDescent="0.35">
      <c r="C34" s="94">
        <v>0.15</v>
      </c>
      <c r="E34" s="95" t="s">
        <v>29</v>
      </c>
      <c r="H34" s="95"/>
      <c r="I34" s="75"/>
      <c r="J34" s="75"/>
      <c r="M34" s="36"/>
      <c r="Q34" s="96"/>
    </row>
    <row r="35" spans="3:18" x14ac:dyDescent="0.35">
      <c r="C35" s="2"/>
      <c r="E35" s="17"/>
      <c r="F35" s="121">
        <v>0</v>
      </c>
      <c r="G35" s="34" t="s">
        <v>15</v>
      </c>
      <c r="H35" s="35" t="s">
        <v>30</v>
      </c>
    </row>
    <row r="36" spans="3:18" x14ac:dyDescent="0.35">
      <c r="E36" s="17"/>
      <c r="F36" s="122">
        <v>1</v>
      </c>
      <c r="G36" s="34" t="s">
        <v>15</v>
      </c>
      <c r="H36" s="19" t="s">
        <v>31</v>
      </c>
    </row>
    <row r="37" spans="3:18" x14ac:dyDescent="0.35">
      <c r="E37" s="17"/>
      <c r="F37" s="123">
        <v>2</v>
      </c>
      <c r="G37" s="34" t="s">
        <v>15</v>
      </c>
      <c r="H37" s="19" t="s">
        <v>32</v>
      </c>
    </row>
    <row r="38" spans="3:18" x14ac:dyDescent="0.35">
      <c r="E38" s="17"/>
      <c r="F38" s="120">
        <v>3</v>
      </c>
      <c r="G38" s="34" t="s">
        <v>15</v>
      </c>
      <c r="H38" s="19" t="s">
        <v>33</v>
      </c>
    </row>
    <row r="39" spans="3:18" x14ac:dyDescent="0.35">
      <c r="E39" s="17"/>
      <c r="F39" s="119">
        <v>4</v>
      </c>
      <c r="G39" s="34" t="s">
        <v>15</v>
      </c>
      <c r="H39" s="19" t="s">
        <v>34</v>
      </c>
    </row>
    <row r="40" spans="3:18" x14ac:dyDescent="0.35">
      <c r="E40" s="17"/>
      <c r="H40" s="17"/>
    </row>
    <row r="41" spans="3:18" x14ac:dyDescent="0.35">
      <c r="C41" s="31"/>
      <c r="E41" s="20" t="s">
        <v>35</v>
      </c>
      <c r="H41" s="17"/>
    </row>
    <row r="42" spans="3:18" s="67" customFormat="1" ht="15" customHeight="1" x14ac:dyDescent="0.35">
      <c r="C42" s="94">
        <v>0.15</v>
      </c>
      <c r="E42" s="95" t="s">
        <v>36</v>
      </c>
      <c r="H42" s="95"/>
      <c r="I42" s="75"/>
      <c r="J42" s="75"/>
    </row>
    <row r="43" spans="3:18" x14ac:dyDescent="0.35">
      <c r="E43" s="17"/>
      <c r="F43" s="121">
        <v>0</v>
      </c>
      <c r="G43" s="34" t="s">
        <v>15</v>
      </c>
      <c r="H43" s="19" t="s">
        <v>37</v>
      </c>
      <c r="R43" s="46"/>
    </row>
    <row r="44" spans="3:18" x14ac:dyDescent="0.35">
      <c r="E44" s="17"/>
      <c r="F44" s="122">
        <v>1</v>
      </c>
      <c r="G44" s="34" t="s">
        <v>15</v>
      </c>
      <c r="H44" s="19" t="s">
        <v>38</v>
      </c>
    </row>
    <row r="45" spans="3:18" x14ac:dyDescent="0.35">
      <c r="E45" s="17"/>
      <c r="F45" s="123">
        <v>2</v>
      </c>
      <c r="G45" s="34" t="s">
        <v>15</v>
      </c>
      <c r="H45" s="19" t="s">
        <v>39</v>
      </c>
      <c r="R45" s="46"/>
    </row>
    <row r="46" spans="3:18" x14ac:dyDescent="0.35">
      <c r="E46" s="17"/>
      <c r="F46" s="120">
        <v>3</v>
      </c>
      <c r="G46" s="34" t="s">
        <v>15</v>
      </c>
      <c r="H46" s="19" t="s">
        <v>40</v>
      </c>
    </row>
    <row r="47" spans="3:18" x14ac:dyDescent="0.35">
      <c r="E47" s="17"/>
      <c r="F47" s="119">
        <v>4</v>
      </c>
      <c r="G47" s="34" t="s">
        <v>15</v>
      </c>
      <c r="H47" s="19" t="s">
        <v>41</v>
      </c>
    </row>
    <row r="48" spans="3:18" x14ac:dyDescent="0.35">
      <c r="E48" s="17"/>
      <c r="H48" s="17"/>
    </row>
    <row r="49" spans="3:10" x14ac:dyDescent="0.35">
      <c r="C49" s="31"/>
      <c r="E49" s="20" t="s">
        <v>42</v>
      </c>
      <c r="H49" s="17"/>
    </row>
    <row r="50" spans="3:10" s="67" customFormat="1" ht="15" customHeight="1" x14ac:dyDescent="0.35">
      <c r="C50" s="94">
        <v>0.15</v>
      </c>
      <c r="E50" s="95" t="s">
        <v>43</v>
      </c>
      <c r="H50" s="95"/>
      <c r="I50" s="75"/>
      <c r="J50" s="75"/>
    </row>
    <row r="51" spans="3:10" x14ac:dyDescent="0.35">
      <c r="C51" s="2"/>
      <c r="E51" s="17"/>
      <c r="F51" s="121">
        <v>0</v>
      </c>
      <c r="G51" s="34" t="s">
        <v>15</v>
      </c>
      <c r="H51" s="18" t="s">
        <v>44</v>
      </c>
      <c r="J51" s="21"/>
    </row>
    <row r="52" spans="3:10" x14ac:dyDescent="0.35">
      <c r="E52" s="17"/>
      <c r="F52" s="122">
        <v>1</v>
      </c>
      <c r="G52" s="34" t="s">
        <v>15</v>
      </c>
      <c r="H52" s="18" t="s">
        <v>45</v>
      </c>
      <c r="J52" s="21"/>
    </row>
    <row r="53" spans="3:10" x14ac:dyDescent="0.35">
      <c r="E53" s="17"/>
      <c r="F53" s="123">
        <v>2</v>
      </c>
      <c r="G53" s="34" t="s">
        <v>15</v>
      </c>
      <c r="H53" s="112" t="s">
        <v>46</v>
      </c>
      <c r="J53" s="21"/>
    </row>
    <row r="54" spans="3:10" x14ac:dyDescent="0.35">
      <c r="E54" s="17"/>
      <c r="F54" s="120">
        <v>3</v>
      </c>
      <c r="G54" s="34" t="s">
        <v>15</v>
      </c>
      <c r="H54" s="112" t="s">
        <v>47</v>
      </c>
      <c r="J54" s="21"/>
    </row>
    <row r="55" spans="3:10" x14ac:dyDescent="0.35">
      <c r="E55" s="17"/>
      <c r="F55" s="119">
        <v>4</v>
      </c>
      <c r="G55" s="34" t="s">
        <v>15</v>
      </c>
      <c r="H55" s="112" t="s">
        <v>48</v>
      </c>
    </row>
    <row r="56" spans="3:10" x14ac:dyDescent="0.35">
      <c r="E56" s="17"/>
      <c r="H56" s="17"/>
    </row>
    <row r="57" spans="3:10" x14ac:dyDescent="0.35">
      <c r="C57" s="63"/>
      <c r="I57"/>
      <c r="J57"/>
    </row>
    <row r="58" spans="3:10" x14ac:dyDescent="0.35">
      <c r="C58" s="63"/>
      <c r="I58"/>
      <c r="J58"/>
    </row>
    <row r="59" spans="3:10" x14ac:dyDescent="0.35">
      <c r="C59" s="63"/>
      <c r="I59"/>
      <c r="J59"/>
    </row>
    <row r="60" spans="3:10" x14ac:dyDescent="0.35">
      <c r="C60" s="63"/>
      <c r="I60"/>
      <c r="J60"/>
    </row>
    <row r="61" spans="3:10" x14ac:dyDescent="0.35">
      <c r="C61" s="63"/>
      <c r="I61"/>
      <c r="J61"/>
    </row>
    <row r="62" spans="3:10" x14ac:dyDescent="0.35">
      <c r="C62" s="63"/>
      <c r="I62"/>
      <c r="J62"/>
    </row>
    <row r="63" spans="3:10" x14ac:dyDescent="0.35">
      <c r="C63" s="63"/>
      <c r="I63"/>
      <c r="J63" s="46"/>
    </row>
  </sheetData>
  <sheetProtection selectLockedCells="1"/>
  <mergeCells count="1">
    <mergeCell ref="C5:F6"/>
  </mergeCells>
  <conditionalFormatting sqref="B4">
    <cfRule type="colorScale" priority="63">
      <colorScale>
        <cfvo type="num" val="-1"/>
        <cfvo type="num" val="1"/>
        <cfvo type="num" val="3"/>
        <color rgb="FFE6824E"/>
        <color rgb="FFEAD175"/>
        <color rgb="FFA2AB57"/>
      </colorScale>
    </cfRule>
  </conditionalFormatting>
  <conditionalFormatting sqref="C5">
    <cfRule type="colorScale" priority="31">
      <colorScale>
        <cfvo type="num" val="0"/>
        <cfvo type="num" val="2"/>
        <cfvo type="num" val="4"/>
        <color rgb="FFFF0000"/>
        <color theme="8" tint="0.39997558519241921"/>
        <color theme="7"/>
      </colorScale>
    </cfRule>
  </conditionalFormatting>
  <conditionalFormatting sqref="C17">
    <cfRule type="containsBlanks" dxfId="137" priority="56" stopIfTrue="1">
      <formula>LEN(TRIM(C17))=0</formula>
    </cfRule>
    <cfRule type="cellIs" dxfId="136" priority="57" operator="equal">
      <formula>4</formula>
    </cfRule>
    <cfRule type="cellIs" dxfId="135" priority="58" operator="equal">
      <formula>3</formula>
    </cfRule>
    <cfRule type="cellIs" dxfId="134" priority="59" operator="equal">
      <formula>2</formula>
    </cfRule>
    <cfRule type="cellIs" dxfId="133" priority="60" operator="equal">
      <formula>1</formula>
    </cfRule>
    <cfRule type="cellIs" dxfId="132" priority="61" operator="equal">
      <formula>0</formula>
    </cfRule>
  </conditionalFormatting>
  <conditionalFormatting sqref="C25">
    <cfRule type="containsBlanks" dxfId="131" priority="19" stopIfTrue="1">
      <formula>LEN(TRIM(C25))=0</formula>
    </cfRule>
    <cfRule type="cellIs" dxfId="130" priority="20" operator="equal">
      <formula>4</formula>
    </cfRule>
    <cfRule type="cellIs" dxfId="129" priority="21" operator="equal">
      <formula>3</formula>
    </cfRule>
    <cfRule type="cellIs" dxfId="128" priority="22" operator="equal">
      <formula>2</formula>
    </cfRule>
    <cfRule type="cellIs" dxfId="127" priority="23" operator="equal">
      <formula>1</formula>
    </cfRule>
    <cfRule type="cellIs" dxfId="126" priority="24" operator="equal">
      <formula>0</formula>
    </cfRule>
  </conditionalFormatting>
  <conditionalFormatting sqref="C33">
    <cfRule type="containsBlanks" dxfId="125" priority="1" stopIfTrue="1">
      <formula>LEN(TRIM(C33))=0</formula>
    </cfRule>
    <cfRule type="cellIs" dxfId="124" priority="2" operator="equal">
      <formula>4</formula>
    </cfRule>
    <cfRule type="cellIs" dxfId="123" priority="3" operator="equal">
      <formula>3</formula>
    </cfRule>
    <cfRule type="cellIs" dxfId="122" priority="4" operator="equal">
      <formula>2</formula>
    </cfRule>
    <cfRule type="cellIs" dxfId="121" priority="5" operator="equal">
      <formula>1</formula>
    </cfRule>
    <cfRule type="cellIs" dxfId="120" priority="6" operator="equal">
      <formula>0</formula>
    </cfRule>
  </conditionalFormatting>
  <conditionalFormatting sqref="C41">
    <cfRule type="containsBlanks" dxfId="119" priority="7" stopIfTrue="1">
      <formula>LEN(TRIM(C41))=0</formula>
    </cfRule>
    <cfRule type="cellIs" dxfId="118" priority="8" operator="equal">
      <formula>4</formula>
    </cfRule>
    <cfRule type="cellIs" dxfId="117" priority="9" operator="equal">
      <formula>3</formula>
    </cfRule>
    <cfRule type="cellIs" dxfId="116" priority="10" operator="equal">
      <formula>2</formula>
    </cfRule>
    <cfRule type="cellIs" dxfId="115" priority="11" operator="equal">
      <formula>1</formula>
    </cfRule>
    <cfRule type="cellIs" dxfId="114" priority="12" operator="equal">
      <formula>0</formula>
    </cfRule>
  </conditionalFormatting>
  <conditionalFormatting sqref="C49">
    <cfRule type="containsBlanks" dxfId="113" priority="13" stopIfTrue="1">
      <formula>LEN(TRIM(C49))=0</formula>
    </cfRule>
    <cfRule type="cellIs" dxfId="112" priority="14" operator="equal">
      <formula>4</formula>
    </cfRule>
    <cfRule type="cellIs" dxfId="111" priority="15" operator="equal">
      <formula>3</formula>
    </cfRule>
    <cfRule type="cellIs" dxfId="110" priority="16" operator="equal">
      <formula>2</formula>
    </cfRule>
    <cfRule type="cellIs" dxfId="109" priority="17" operator="equal">
      <formula>1</formula>
    </cfRule>
    <cfRule type="cellIs" dxfId="108" priority="18" operator="equal">
      <formula>0</formula>
    </cfRule>
  </conditionalFormatting>
  <dataValidations count="1">
    <dataValidation type="list" allowBlank="1" showInputMessage="1" showErrorMessage="1" sqref="C17 C41 C49 C25 C33" xr:uid="{94DC9C7E-F293-4BDE-A8C8-A346270D2F39}">
      <formula1>$F$19:$F$23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6"/>
  <sheetViews>
    <sheetView showGridLines="0" zoomScale="85" zoomScaleNormal="85" workbookViewId="0">
      <selection activeCell="C17" sqref="C17"/>
    </sheetView>
  </sheetViews>
  <sheetFormatPr baseColWidth="10" defaultColWidth="8.84375" defaultRowHeight="14.5" x14ac:dyDescent="0.35"/>
  <cols>
    <col min="2" max="2" width="4.23046875" customWidth="1"/>
    <col min="3" max="3" width="9.23046875" customWidth="1"/>
    <col min="4" max="4" width="5.23046875" customWidth="1"/>
    <col min="5" max="5" width="3" customWidth="1"/>
    <col min="6" max="6" width="3.23046875" customWidth="1"/>
    <col min="7" max="7" width="10.23046875" customWidth="1"/>
    <col min="8" max="8" width="7" customWidth="1"/>
    <col min="9" max="9" width="6.07421875" style="63" customWidth="1"/>
    <col min="10" max="10" width="9.4609375" style="63" bestFit="1" customWidth="1"/>
    <col min="14" max="14" width="11.84375" customWidth="1"/>
    <col min="24" max="24" width="9.23046875" bestFit="1" customWidth="1"/>
  </cols>
  <sheetData>
    <row r="1" spans="1:26" s="17" customFormat="1" x14ac:dyDescent="0.35">
      <c r="I1" s="62"/>
      <c r="J1" s="62"/>
      <c r="K1" s="4"/>
    </row>
    <row r="2" spans="1:26" s="17" customFormat="1" ht="18.649999999999999" customHeight="1" x14ac:dyDescent="0.65">
      <c r="D2" s="32"/>
      <c r="I2" s="62"/>
      <c r="J2" s="62"/>
      <c r="K2" s="4"/>
    </row>
    <row r="3" spans="1:26" s="17" customFormat="1" ht="30.5" x14ac:dyDescent="0.65">
      <c r="C3" s="32" t="s">
        <v>49</v>
      </c>
      <c r="H3" s="60"/>
      <c r="I3" s="21"/>
      <c r="J3" s="21"/>
      <c r="K3" s="4"/>
      <c r="L3" s="4"/>
      <c r="M3" s="4"/>
      <c r="N3" s="4"/>
      <c r="O3" s="4"/>
      <c r="P3" s="4"/>
      <c r="Q3" s="4"/>
      <c r="R3" s="4"/>
    </row>
    <row r="4" spans="1:26" s="17" customFormat="1" x14ac:dyDescent="0.35">
      <c r="B4" s="126"/>
      <c r="H4" s="61"/>
      <c r="I4" s="21"/>
      <c r="J4" s="62"/>
      <c r="K4" s="4"/>
      <c r="L4" s="4"/>
      <c r="M4" s="4"/>
      <c r="N4" s="4"/>
      <c r="O4" s="4"/>
      <c r="P4" s="4"/>
      <c r="Q4" s="4"/>
      <c r="R4" s="4"/>
    </row>
    <row r="5" spans="1:26" s="17" customFormat="1" x14ac:dyDescent="0.35">
      <c r="B5" s="126"/>
      <c r="C5" s="141">
        <f>(C17*C18)+(C25*C26)+(C33*C34)+C41*C42</f>
        <v>0</v>
      </c>
      <c r="D5" s="142"/>
      <c r="E5" s="142"/>
      <c r="F5" s="143"/>
      <c r="H5" s="60"/>
      <c r="I5" s="21"/>
      <c r="J5" s="21"/>
      <c r="K5" s="4"/>
      <c r="L5" s="4"/>
      <c r="M5" s="4"/>
      <c r="N5" s="4"/>
      <c r="O5" s="4"/>
      <c r="P5" s="4"/>
      <c r="Q5" s="4"/>
      <c r="R5" s="4"/>
    </row>
    <row r="6" spans="1:26" s="17" customFormat="1" x14ac:dyDescent="0.35">
      <c r="B6" s="126"/>
      <c r="C6" s="144"/>
      <c r="D6" s="145"/>
      <c r="E6" s="145"/>
      <c r="F6" s="146"/>
      <c r="H6" s="61"/>
      <c r="I6" s="21"/>
      <c r="J6" s="62"/>
      <c r="K6" s="4"/>
      <c r="L6" s="4"/>
      <c r="M6" s="4"/>
      <c r="N6" s="4"/>
      <c r="O6" s="4"/>
      <c r="P6" s="4"/>
      <c r="Q6" s="4"/>
      <c r="R6" s="4"/>
    </row>
    <row r="7" spans="1:26" s="17" customFormat="1" x14ac:dyDescent="0.35">
      <c r="B7" s="126"/>
      <c r="C7" s="50" t="s">
        <v>9</v>
      </c>
      <c r="F7" s="51">
        <v>100</v>
      </c>
      <c r="H7" s="60"/>
      <c r="I7" s="21"/>
      <c r="J7" s="21"/>
      <c r="K7" s="4"/>
      <c r="L7" s="4"/>
      <c r="M7" s="4"/>
      <c r="N7" s="4"/>
      <c r="O7" s="4"/>
      <c r="P7" s="4"/>
      <c r="Q7" s="4"/>
      <c r="R7" s="4"/>
    </row>
    <row r="8" spans="1:26" s="17" customFormat="1" x14ac:dyDescent="0.35">
      <c r="B8" s="129" t="s">
        <v>10</v>
      </c>
      <c r="C8" s="130">
        <v>4.5</v>
      </c>
      <c r="D8"/>
      <c r="F8" s="51">
        <f>25*C5+25</f>
        <v>25</v>
      </c>
      <c r="H8" s="61"/>
      <c r="I8" s="21"/>
      <c r="J8" s="62"/>
      <c r="K8" s="4"/>
      <c r="L8" s="4"/>
      <c r="M8" s="4"/>
      <c r="N8" s="4"/>
      <c r="O8" s="4"/>
      <c r="P8" s="4"/>
      <c r="Q8" s="4"/>
      <c r="R8" s="4"/>
    </row>
    <row r="9" spans="1:26" s="17" customFormat="1" x14ac:dyDescent="0.35">
      <c r="B9" s="129" t="s">
        <v>11</v>
      </c>
      <c r="C9" s="130">
        <f>C5</f>
        <v>0</v>
      </c>
      <c r="D9"/>
      <c r="F9" s="51">
        <f>F7-F8</f>
        <v>75</v>
      </c>
      <c r="H9" s="60"/>
      <c r="I9" s="21"/>
      <c r="J9" s="21"/>
      <c r="K9" s="4"/>
      <c r="L9" s="4"/>
      <c r="M9" s="4"/>
      <c r="N9" s="4"/>
      <c r="O9" s="4"/>
      <c r="P9" s="4"/>
      <c r="Q9" s="4"/>
      <c r="R9" s="4"/>
    </row>
    <row r="10" spans="1:26" s="17" customFormat="1" x14ac:dyDescent="0.35">
      <c r="B10" s="129" t="s">
        <v>12</v>
      </c>
      <c r="C10" s="130">
        <f>C8-C9</f>
        <v>4.5</v>
      </c>
      <c r="D10"/>
      <c r="F10" s="4"/>
      <c r="K10" s="4"/>
      <c r="L10" s="4"/>
      <c r="M10" s="4"/>
      <c r="N10" s="4"/>
      <c r="O10" s="4"/>
      <c r="P10" s="4"/>
      <c r="Q10" s="4"/>
      <c r="R10" s="4"/>
    </row>
    <row r="11" spans="1:26" s="27" customFormat="1" x14ac:dyDescent="0.35">
      <c r="B11" s="131"/>
      <c r="C11"/>
      <c r="D11"/>
      <c r="H11" s="60"/>
      <c r="I11" s="21"/>
      <c r="J11" s="21"/>
      <c r="K11" s="4"/>
      <c r="L11" s="4"/>
      <c r="M11" s="4"/>
      <c r="N11" s="4"/>
      <c r="O11" s="4"/>
      <c r="P11" s="4"/>
      <c r="Q11" s="4"/>
      <c r="R11" s="4"/>
    </row>
    <row r="12" spans="1:26" s="27" customFormat="1" x14ac:dyDescent="0.35">
      <c r="B12" s="126"/>
      <c r="K12" s="4"/>
      <c r="L12" s="4"/>
      <c r="M12" s="4"/>
      <c r="N12" s="4"/>
      <c r="O12" s="4"/>
      <c r="P12" s="4"/>
      <c r="Q12" s="4"/>
      <c r="R12" s="4"/>
    </row>
    <row r="13" spans="1:26" s="27" customFormat="1" x14ac:dyDescent="0.35">
      <c r="B13" s="126"/>
      <c r="I13" s="62"/>
      <c r="J13" s="62"/>
      <c r="K13" s="4"/>
      <c r="L13" s="4"/>
      <c r="M13" s="4"/>
      <c r="N13" s="4"/>
      <c r="O13" s="4"/>
      <c r="P13" s="4"/>
      <c r="Q13" s="4"/>
      <c r="R13" s="4"/>
    </row>
    <row r="14" spans="1:26" s="17" customFormat="1" x14ac:dyDescent="0.35">
      <c r="A14" s="27"/>
      <c r="G14" s="27"/>
      <c r="H14" s="27"/>
      <c r="I14" s="62"/>
      <c r="J14" s="62"/>
      <c r="K14" s="4"/>
      <c r="P14" s="52"/>
      <c r="Z14" s="52"/>
    </row>
    <row r="15" spans="1:26" s="17" customFormat="1" x14ac:dyDescent="0.35">
      <c r="G15" s="27"/>
      <c r="H15" s="27"/>
      <c r="I15" s="62"/>
      <c r="J15" s="62"/>
      <c r="K15" s="4"/>
      <c r="P15" s="52"/>
      <c r="Z15" s="52"/>
    </row>
    <row r="16" spans="1:26" s="17" customFormat="1" ht="28.4" customHeight="1" x14ac:dyDescent="0.35">
      <c r="G16" s="27"/>
      <c r="H16" s="27"/>
      <c r="I16" s="62"/>
      <c r="J16" s="62"/>
      <c r="K16" s="4"/>
    </row>
    <row r="17" spans="3:17" x14ac:dyDescent="0.35">
      <c r="C17" s="31"/>
      <c r="E17" s="20" t="s">
        <v>50</v>
      </c>
      <c r="H17" s="17"/>
    </row>
    <row r="18" spans="3:17" x14ac:dyDescent="0.35">
      <c r="C18" s="33">
        <v>0.5</v>
      </c>
      <c r="E18" s="49" t="s">
        <v>51</v>
      </c>
      <c r="H18" s="17"/>
    </row>
    <row r="19" spans="3:17" x14ac:dyDescent="0.35">
      <c r="F19" s="121">
        <v>0</v>
      </c>
      <c r="G19" s="34" t="s">
        <v>15</v>
      </c>
      <c r="H19" s="35" t="s">
        <v>52</v>
      </c>
      <c r="N19" s="46"/>
    </row>
    <row r="20" spans="3:17" x14ac:dyDescent="0.35">
      <c r="F20" s="122">
        <v>1</v>
      </c>
      <c r="G20" s="34" t="s">
        <v>15</v>
      </c>
      <c r="H20" s="113" t="s">
        <v>53</v>
      </c>
    </row>
    <row r="21" spans="3:17" x14ac:dyDescent="0.35">
      <c r="C21" s="1"/>
      <c r="F21" s="123">
        <v>2</v>
      </c>
      <c r="G21" s="34" t="s">
        <v>15</v>
      </c>
      <c r="H21" s="113" t="s">
        <v>54</v>
      </c>
      <c r="N21" s="46"/>
      <c r="Q21" s="46"/>
    </row>
    <row r="22" spans="3:17" x14ac:dyDescent="0.35">
      <c r="C22" s="1"/>
      <c r="F22" s="120">
        <v>3</v>
      </c>
      <c r="G22" s="34" t="s">
        <v>15</v>
      </c>
      <c r="H22" s="35" t="s">
        <v>55</v>
      </c>
      <c r="N22" s="46"/>
    </row>
    <row r="23" spans="3:17" x14ac:dyDescent="0.35">
      <c r="C23" s="1"/>
      <c r="F23" s="119">
        <v>4</v>
      </c>
      <c r="G23" s="34" t="s">
        <v>15</v>
      </c>
      <c r="H23" s="35" t="s">
        <v>56</v>
      </c>
      <c r="N23" s="46"/>
    </row>
    <row r="25" spans="3:17" x14ac:dyDescent="0.35">
      <c r="C25" s="31"/>
      <c r="E25" s="37" t="s">
        <v>57</v>
      </c>
      <c r="H25" s="17"/>
    </row>
    <row r="26" spans="3:17" x14ac:dyDescent="0.35">
      <c r="C26" s="33">
        <v>0.3</v>
      </c>
      <c r="E26" s="49" t="s">
        <v>58</v>
      </c>
      <c r="H26" s="17"/>
    </row>
    <row r="27" spans="3:17" x14ac:dyDescent="0.35">
      <c r="C27" s="8"/>
      <c r="F27" s="121">
        <v>0</v>
      </c>
      <c r="G27" s="34" t="s">
        <v>15</v>
      </c>
      <c r="H27" s="19" t="s">
        <v>59</v>
      </c>
      <c r="N27" s="46"/>
      <c r="Q27" s="46"/>
    </row>
    <row r="28" spans="3:17" x14ac:dyDescent="0.35">
      <c r="F28" s="122">
        <v>1</v>
      </c>
      <c r="G28" s="34" t="s">
        <v>15</v>
      </c>
      <c r="H28" s="19" t="s">
        <v>60</v>
      </c>
    </row>
    <row r="29" spans="3:17" x14ac:dyDescent="0.35">
      <c r="F29" s="123">
        <v>2</v>
      </c>
      <c r="G29" s="34" t="s">
        <v>15</v>
      </c>
      <c r="H29" s="19" t="s">
        <v>61</v>
      </c>
      <c r="N29" s="46"/>
    </row>
    <row r="30" spans="3:17" x14ac:dyDescent="0.35">
      <c r="F30" s="120">
        <v>3</v>
      </c>
      <c r="G30" s="34" t="s">
        <v>15</v>
      </c>
      <c r="H30" s="19" t="s">
        <v>62</v>
      </c>
    </row>
    <row r="31" spans="3:17" x14ac:dyDescent="0.35">
      <c r="F31" s="119">
        <v>4</v>
      </c>
      <c r="G31" s="34" t="s">
        <v>15</v>
      </c>
      <c r="H31" s="19" t="s">
        <v>63</v>
      </c>
    </row>
    <row r="33" spans="1:22" x14ac:dyDescent="0.35">
      <c r="C33" s="31"/>
      <c r="D33" s="12"/>
      <c r="E33" s="20" t="s">
        <v>64</v>
      </c>
      <c r="H33" s="17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 x14ac:dyDescent="0.35">
      <c r="C34" s="33">
        <v>0.2</v>
      </c>
      <c r="D34" s="12"/>
      <c r="E34" s="17" t="s">
        <v>65</v>
      </c>
      <c r="H34" s="17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x14ac:dyDescent="0.35">
      <c r="A35" s="27"/>
      <c r="C35" s="13"/>
      <c r="D35" s="12"/>
      <c r="E35" s="17"/>
      <c r="F35" s="121">
        <v>0</v>
      </c>
      <c r="G35" s="34" t="s">
        <v>15</v>
      </c>
      <c r="H35" s="19" t="s">
        <v>66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 x14ac:dyDescent="0.35">
      <c r="A36" s="27"/>
      <c r="B36" s="46"/>
      <c r="C36" s="12"/>
      <c r="D36" s="12"/>
      <c r="E36" s="17"/>
      <c r="F36" s="122">
        <v>1</v>
      </c>
      <c r="G36" s="34" t="s">
        <v>15</v>
      </c>
      <c r="H36" s="19" t="s">
        <v>67</v>
      </c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 ht="14.25" customHeight="1" x14ac:dyDescent="0.35">
      <c r="A37" s="27"/>
      <c r="C37" s="12"/>
      <c r="D37" s="12"/>
      <c r="E37" s="17"/>
      <c r="F37" s="123">
        <v>2</v>
      </c>
      <c r="G37" s="34" t="s">
        <v>15</v>
      </c>
      <c r="H37" s="19" t="s">
        <v>68</v>
      </c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 x14ac:dyDescent="0.35">
      <c r="A38" s="27"/>
      <c r="C38" s="12"/>
      <c r="D38" s="12"/>
      <c r="E38" s="17"/>
      <c r="F38" s="120">
        <v>3</v>
      </c>
      <c r="G38" s="34" t="s">
        <v>15</v>
      </c>
      <c r="H38" s="19" t="s">
        <v>69</v>
      </c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 x14ac:dyDescent="0.35">
      <c r="A39" s="27"/>
      <c r="C39" s="12"/>
      <c r="D39" s="12"/>
      <c r="E39" s="17"/>
      <c r="F39" s="119">
        <v>4</v>
      </c>
      <c r="G39" s="34" t="s">
        <v>15</v>
      </c>
      <c r="H39" s="19" t="s">
        <v>70</v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 x14ac:dyDescent="0.35">
      <c r="H40" s="19"/>
    </row>
    <row r="41" spans="1:22" x14ac:dyDescent="0.35">
      <c r="C41" s="31"/>
      <c r="D41" s="12"/>
      <c r="E41" s="20" t="s">
        <v>71</v>
      </c>
      <c r="H41" s="17"/>
    </row>
    <row r="42" spans="1:22" x14ac:dyDescent="0.35">
      <c r="C42" s="33">
        <v>0.05</v>
      </c>
      <c r="D42" s="12"/>
      <c r="E42" s="17" t="s">
        <v>65</v>
      </c>
      <c r="H42" s="17"/>
    </row>
    <row r="43" spans="1:22" x14ac:dyDescent="0.35">
      <c r="C43" s="13"/>
      <c r="D43" s="12"/>
      <c r="E43" s="17"/>
      <c r="F43" s="121">
        <v>0</v>
      </c>
      <c r="G43" s="34" t="s">
        <v>15</v>
      </c>
      <c r="H43" s="19" t="s">
        <v>72</v>
      </c>
    </row>
    <row r="44" spans="1:22" x14ac:dyDescent="0.35">
      <c r="C44" s="12"/>
      <c r="D44" s="12"/>
      <c r="E44" s="17"/>
      <c r="F44" s="122">
        <v>1</v>
      </c>
      <c r="G44" s="34" t="s">
        <v>15</v>
      </c>
      <c r="H44" s="19" t="s">
        <v>73</v>
      </c>
    </row>
    <row r="45" spans="1:22" x14ac:dyDescent="0.35">
      <c r="C45" s="12"/>
      <c r="D45" s="12"/>
      <c r="E45" s="17"/>
      <c r="F45" s="123">
        <v>2</v>
      </c>
      <c r="G45" s="34" t="s">
        <v>15</v>
      </c>
      <c r="H45" s="19" t="s">
        <v>74</v>
      </c>
    </row>
    <row r="46" spans="1:22" x14ac:dyDescent="0.35">
      <c r="C46" s="12"/>
      <c r="D46" s="12"/>
      <c r="E46" s="17"/>
      <c r="F46" s="120">
        <v>3</v>
      </c>
      <c r="G46" s="34" t="s">
        <v>15</v>
      </c>
      <c r="H46" s="19" t="s">
        <v>75</v>
      </c>
    </row>
    <row r="47" spans="1:22" x14ac:dyDescent="0.35">
      <c r="C47" s="12"/>
      <c r="D47" s="12"/>
      <c r="E47" s="17"/>
      <c r="F47" s="119">
        <v>4</v>
      </c>
      <c r="G47" s="34" t="s">
        <v>15</v>
      </c>
      <c r="H47" s="19" t="s">
        <v>76</v>
      </c>
    </row>
    <row r="48" spans="1:22" x14ac:dyDescent="0.35">
      <c r="H48" s="19"/>
    </row>
    <row r="49" spans="4:10" ht="15.5" x14ac:dyDescent="0.35">
      <c r="D49" s="47"/>
      <c r="H49" s="19"/>
    </row>
    <row r="50" spans="4:10" x14ac:dyDescent="0.35">
      <c r="H50" s="19"/>
    </row>
    <row r="51" spans="4:10" x14ac:dyDescent="0.35">
      <c r="G51" s="34"/>
      <c r="H51" s="19"/>
      <c r="I51" s="21"/>
      <c r="J51" s="21"/>
    </row>
    <row r="52" spans="4:10" x14ac:dyDescent="0.35">
      <c r="G52" s="34"/>
      <c r="H52" s="18"/>
      <c r="I52" s="21"/>
      <c r="J52" s="21"/>
    </row>
    <row r="53" spans="4:10" x14ac:dyDescent="0.35">
      <c r="G53" s="34"/>
      <c r="H53" s="18"/>
      <c r="I53" s="21"/>
      <c r="J53" s="21"/>
    </row>
    <row r="54" spans="4:10" x14ac:dyDescent="0.35">
      <c r="G54" s="34"/>
      <c r="H54" s="18"/>
      <c r="I54" s="21"/>
      <c r="J54" s="21"/>
    </row>
    <row r="55" spans="4:10" x14ac:dyDescent="0.35">
      <c r="G55" s="34"/>
      <c r="H55" s="18"/>
    </row>
    <row r="56" spans="4:10" x14ac:dyDescent="0.35">
      <c r="H56" s="17"/>
    </row>
  </sheetData>
  <sheetProtection selectLockedCells="1"/>
  <mergeCells count="1">
    <mergeCell ref="C5:F6"/>
  </mergeCells>
  <conditionalFormatting sqref="B4">
    <cfRule type="colorScale" priority="32">
      <colorScale>
        <cfvo type="num" val="-1"/>
        <cfvo type="num" val="1"/>
        <cfvo type="num" val="3"/>
        <color rgb="FFE6824E"/>
        <color rgb="FFEAD175"/>
        <color rgb="FFA2AB57"/>
      </colorScale>
    </cfRule>
  </conditionalFormatting>
  <conditionalFormatting sqref="C5">
    <cfRule type="colorScale" priority="31">
      <colorScale>
        <cfvo type="num" val="0"/>
        <cfvo type="num" val="2"/>
        <cfvo type="num" val="4"/>
        <color rgb="FFFF0000"/>
        <color theme="8" tint="0.39997558519241921"/>
        <color theme="7"/>
      </colorScale>
    </cfRule>
  </conditionalFormatting>
  <conditionalFormatting sqref="C17">
    <cfRule type="containsBlanks" dxfId="107" priority="19" stopIfTrue="1">
      <formula>LEN(TRIM(C17))=0</formula>
    </cfRule>
    <cfRule type="cellIs" dxfId="106" priority="20" operator="equal">
      <formula>4</formula>
    </cfRule>
    <cfRule type="cellIs" dxfId="105" priority="21" operator="equal">
      <formula>3</formula>
    </cfRule>
    <cfRule type="cellIs" dxfId="104" priority="22" operator="equal">
      <formula>2</formula>
    </cfRule>
    <cfRule type="cellIs" dxfId="103" priority="23" operator="equal">
      <formula>1</formula>
    </cfRule>
    <cfRule type="cellIs" dxfId="102" priority="24" operator="equal">
      <formula>0</formula>
    </cfRule>
  </conditionalFormatting>
  <conditionalFormatting sqref="C25">
    <cfRule type="containsBlanks" dxfId="101" priority="13" stopIfTrue="1">
      <formula>LEN(TRIM(C25))=0</formula>
    </cfRule>
    <cfRule type="cellIs" dxfId="100" priority="14" operator="equal">
      <formula>4</formula>
    </cfRule>
    <cfRule type="cellIs" dxfId="99" priority="15" operator="equal">
      <formula>3</formula>
    </cfRule>
    <cfRule type="cellIs" dxfId="98" priority="16" operator="equal">
      <formula>2</formula>
    </cfRule>
    <cfRule type="cellIs" dxfId="97" priority="17" operator="equal">
      <formula>1</formula>
    </cfRule>
    <cfRule type="cellIs" dxfId="96" priority="18" operator="equal">
      <formula>0</formula>
    </cfRule>
  </conditionalFormatting>
  <conditionalFormatting sqref="C33">
    <cfRule type="containsBlanks" dxfId="95" priority="7" stopIfTrue="1">
      <formula>LEN(TRIM(C33))=0</formula>
    </cfRule>
    <cfRule type="cellIs" dxfId="94" priority="8" operator="equal">
      <formula>4</formula>
    </cfRule>
    <cfRule type="cellIs" dxfId="93" priority="9" operator="equal">
      <formula>3</formula>
    </cfRule>
    <cfRule type="cellIs" dxfId="92" priority="10" operator="equal">
      <formula>2</formula>
    </cfRule>
    <cfRule type="cellIs" dxfId="91" priority="11" operator="equal">
      <formula>1</formula>
    </cfRule>
    <cfRule type="cellIs" dxfId="90" priority="12" operator="equal">
      <formula>0</formula>
    </cfRule>
  </conditionalFormatting>
  <conditionalFormatting sqref="C41">
    <cfRule type="containsBlanks" dxfId="89" priority="1" stopIfTrue="1">
      <formula>LEN(TRIM(C41))=0</formula>
    </cfRule>
    <cfRule type="cellIs" dxfId="88" priority="2" operator="equal">
      <formula>4</formula>
    </cfRule>
    <cfRule type="cellIs" dxfId="87" priority="3" operator="equal">
      <formula>3</formula>
    </cfRule>
    <cfRule type="cellIs" dxfId="86" priority="4" operator="equal">
      <formula>2</formula>
    </cfRule>
    <cfRule type="cellIs" dxfId="85" priority="5" operator="equal">
      <formula>1</formula>
    </cfRule>
    <cfRule type="cellIs" dxfId="84" priority="6" operator="equal">
      <formula>0</formula>
    </cfRule>
  </conditionalFormatting>
  <conditionalFormatting sqref="P14:P15 Z14:Z15">
    <cfRule type="colorScale" priority="145">
      <colorScale>
        <cfvo type="num" val="-1"/>
        <cfvo type="percent" val="50"/>
        <cfvo type="num" val="3"/>
        <color rgb="FFFF0000"/>
        <color theme="8"/>
        <color theme="7"/>
      </colorScale>
    </cfRule>
  </conditionalFormatting>
  <dataValidations count="1">
    <dataValidation type="list" allowBlank="1" showInputMessage="1" showErrorMessage="1" sqref="C17 C33 C25 C41" xr:uid="{49A0AA5D-6C5D-4FE4-8807-E0F56C50EA78}">
      <formula1>$F$19:$F$23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56"/>
  <sheetViews>
    <sheetView showGridLines="0" zoomScale="85" zoomScaleNormal="85" workbookViewId="0">
      <selection activeCell="C5" sqref="C5:F6"/>
    </sheetView>
  </sheetViews>
  <sheetFormatPr baseColWidth="10" defaultColWidth="8.4609375" defaultRowHeight="14.5" x14ac:dyDescent="0.35"/>
  <cols>
    <col min="1" max="1" width="8.4609375" style="12"/>
    <col min="2" max="2" width="4.23046875" style="12" customWidth="1"/>
    <col min="3" max="3" width="9.23046875" style="12" customWidth="1"/>
    <col min="4" max="4" width="5.23046875" style="12" customWidth="1"/>
    <col min="5" max="5" width="3" style="12" customWidth="1"/>
    <col min="6" max="6" width="3.23046875" style="12" customWidth="1"/>
    <col min="7" max="7" width="10.23046875" customWidth="1"/>
    <col min="8" max="9" width="6.4609375" customWidth="1"/>
    <col min="10" max="10" width="6.07421875" style="63" customWidth="1"/>
    <col min="11" max="11" width="9.4609375" style="63" bestFit="1" customWidth="1"/>
    <col min="12" max="12" width="11" bestFit="1" customWidth="1"/>
    <col min="13" max="13" width="18.4609375" style="54" bestFit="1" customWidth="1"/>
    <col min="14" max="14" width="25" style="54" bestFit="1" customWidth="1"/>
    <col min="15" max="15" width="39.23046875" style="54" bestFit="1" customWidth="1"/>
    <col min="16" max="16" width="40.07421875" style="12" bestFit="1" customWidth="1"/>
    <col min="17" max="17" width="13.4609375" style="12" customWidth="1"/>
    <col min="18" max="16384" width="8.4609375" style="12"/>
  </cols>
  <sheetData>
    <row r="1" spans="2:19" s="17" customFormat="1" x14ac:dyDescent="0.35">
      <c r="J1" s="62"/>
      <c r="K1" s="62"/>
      <c r="L1" s="4"/>
      <c r="M1" s="54"/>
      <c r="N1" s="54"/>
      <c r="O1" s="54"/>
    </row>
    <row r="2" spans="2:19" s="17" customFormat="1" ht="16.399999999999999" customHeight="1" x14ac:dyDescent="0.65">
      <c r="D2" s="32"/>
      <c r="J2" s="62"/>
      <c r="K2" s="62"/>
      <c r="L2" s="4"/>
      <c r="M2" s="54"/>
      <c r="N2" s="54"/>
      <c r="O2" s="54"/>
    </row>
    <row r="3" spans="2:19" s="17" customFormat="1" ht="27" customHeight="1" x14ac:dyDescent="0.65">
      <c r="C3" s="32" t="s">
        <v>77</v>
      </c>
      <c r="H3" s="60"/>
      <c r="I3" s="21"/>
      <c r="J3" s="72"/>
      <c r="K3" s="21"/>
      <c r="L3" s="4"/>
      <c r="M3" s="4"/>
      <c r="N3" s="4"/>
      <c r="O3" s="4"/>
      <c r="P3" s="4"/>
      <c r="Q3" s="4"/>
      <c r="R3" s="4"/>
      <c r="S3" s="4"/>
    </row>
    <row r="4" spans="2:19" s="17" customFormat="1" x14ac:dyDescent="0.35">
      <c r="B4" s="126"/>
      <c r="H4" s="61"/>
      <c r="I4" s="21"/>
      <c r="K4" s="62"/>
      <c r="L4" s="4"/>
      <c r="M4" s="4"/>
      <c r="N4" s="4"/>
      <c r="O4" s="4"/>
      <c r="P4" s="4"/>
      <c r="Q4" s="4"/>
      <c r="R4" s="4"/>
      <c r="S4" s="4"/>
    </row>
    <row r="5" spans="2:19" s="17" customFormat="1" ht="15.75" customHeight="1" x14ac:dyDescent="0.35">
      <c r="B5" s="126"/>
      <c r="C5" s="147">
        <f>C17*C18+C25*C26+C34*C35+C42*C43+C50*C51</f>
        <v>0</v>
      </c>
      <c r="D5" s="148"/>
      <c r="E5" s="148"/>
      <c r="F5" s="149"/>
      <c r="H5" s="60"/>
      <c r="I5" s="21"/>
      <c r="J5" s="21"/>
      <c r="K5" s="21"/>
      <c r="L5" s="4"/>
      <c r="M5" s="4"/>
      <c r="N5" s="4"/>
      <c r="O5" s="4"/>
      <c r="P5" s="4"/>
      <c r="Q5" s="4"/>
      <c r="R5" s="4"/>
      <c r="S5" s="4"/>
    </row>
    <row r="6" spans="2:19" s="17" customFormat="1" x14ac:dyDescent="0.35">
      <c r="B6" s="127"/>
      <c r="C6" s="150"/>
      <c r="D6" s="151"/>
      <c r="E6" s="151"/>
      <c r="F6" s="152"/>
      <c r="H6" s="61"/>
      <c r="I6" s="21"/>
      <c r="J6" s="21"/>
      <c r="K6" s="62"/>
      <c r="Q6" s="4"/>
      <c r="R6" s="4"/>
      <c r="S6" s="4"/>
    </row>
    <row r="7" spans="2:19" s="17" customFormat="1" ht="18.75" customHeight="1" x14ac:dyDescent="0.35">
      <c r="B7" s="127"/>
      <c r="C7" s="50" t="s">
        <v>9</v>
      </c>
      <c r="F7" s="51">
        <v>100</v>
      </c>
      <c r="H7" s="60"/>
      <c r="I7" s="21"/>
      <c r="J7" s="21"/>
      <c r="K7" s="21"/>
      <c r="Q7" s="4"/>
      <c r="R7" s="4"/>
      <c r="S7" s="4"/>
    </row>
    <row r="8" spans="2:19" s="17" customFormat="1" x14ac:dyDescent="0.35">
      <c r="B8" s="129" t="s">
        <v>10</v>
      </c>
      <c r="C8" s="130">
        <v>4.5</v>
      </c>
      <c r="F8" s="51">
        <f>25*C5+25</f>
        <v>25</v>
      </c>
      <c r="H8" s="61"/>
      <c r="I8" s="21"/>
      <c r="J8" s="21"/>
      <c r="K8" s="62"/>
      <c r="Q8" s="4"/>
      <c r="R8" s="4"/>
      <c r="S8" s="4"/>
    </row>
    <row r="9" spans="2:19" s="17" customFormat="1" ht="20.25" customHeight="1" x14ac:dyDescent="0.35">
      <c r="B9" s="129" t="s">
        <v>11</v>
      </c>
      <c r="C9" s="130">
        <f>C5</f>
        <v>0</v>
      </c>
      <c r="F9" s="51">
        <f>F7-F8</f>
        <v>75</v>
      </c>
      <c r="H9" s="60"/>
      <c r="I9" s="21"/>
      <c r="J9" s="21"/>
      <c r="K9" s="21"/>
    </row>
    <row r="10" spans="2:19" s="17" customFormat="1" ht="16.5" customHeight="1" x14ac:dyDescent="0.35">
      <c r="B10" s="129" t="s">
        <v>12</v>
      </c>
      <c r="C10" s="130">
        <f>C8-C9</f>
        <v>4.5</v>
      </c>
    </row>
    <row r="11" spans="2:19" s="17" customFormat="1" ht="18" customHeight="1" x14ac:dyDescent="0.35">
      <c r="B11" s="127"/>
      <c r="I11" s="21"/>
      <c r="J11" s="21"/>
    </row>
    <row r="12" spans="2:19" s="17" customFormat="1" x14ac:dyDescent="0.35">
      <c r="B12" s="127"/>
    </row>
    <row r="13" spans="2:19" s="17" customFormat="1" x14ac:dyDescent="0.35">
      <c r="B13" s="127"/>
    </row>
    <row r="14" spans="2:19" s="17" customFormat="1" x14ac:dyDescent="0.35">
      <c r="K14" s="19"/>
      <c r="L14" s="19"/>
      <c r="M14" s="19"/>
      <c r="N14" s="19"/>
      <c r="O14" s="109"/>
    </row>
    <row r="15" spans="2:19" s="17" customFormat="1" x14ac:dyDescent="0.35">
      <c r="J15" s="21"/>
      <c r="K15" s="21"/>
    </row>
    <row r="16" spans="2:19" s="17" customFormat="1" ht="28.4" customHeight="1" x14ac:dyDescent="0.35">
      <c r="J16" s="21"/>
      <c r="K16" s="21"/>
    </row>
    <row r="17" spans="1:23" s="17" customFormat="1" x14ac:dyDescent="0.35">
      <c r="C17" s="31"/>
      <c r="E17" s="20" t="s">
        <v>78</v>
      </c>
      <c r="J17" s="21"/>
      <c r="K17" s="21"/>
      <c r="Q17" s="4"/>
      <c r="R17" s="4"/>
      <c r="S17" s="4"/>
      <c r="T17" s="4"/>
      <c r="U17" s="4"/>
      <c r="V17" s="4"/>
      <c r="W17" s="4"/>
    </row>
    <row r="18" spans="1:23" s="95" customFormat="1" ht="15.65" customHeight="1" x14ac:dyDescent="0.35">
      <c r="C18" s="98">
        <f>IF(bev=0,0.7,0.4*ny/(ny+bev)+0.4*bev/(ny+bev))</f>
        <v>0.7</v>
      </c>
      <c r="E18" s="95" t="s">
        <v>79</v>
      </c>
      <c r="J18" s="107"/>
      <c r="K18" s="107"/>
      <c r="P18" s="68"/>
      <c r="Q18" s="68"/>
      <c r="R18" s="104"/>
      <c r="S18" s="104" t="str">
        <f>E17</f>
        <v>Lavutslipp materialbruk</v>
      </c>
      <c r="T18" s="104" t="s">
        <v>80</v>
      </c>
      <c r="U18" s="104" t="str">
        <f>E34</f>
        <v>Fundamentering</v>
      </c>
      <c r="V18" s="104" t="str">
        <f>E42</f>
        <v>Avfallsmengde i byggefase</v>
      </c>
      <c r="W18" s="105" t="s">
        <v>81</v>
      </c>
    </row>
    <row r="19" spans="1:23" s="17" customFormat="1" x14ac:dyDescent="0.35">
      <c r="F19" s="132">
        <v>0</v>
      </c>
      <c r="G19" s="22" t="s">
        <v>15</v>
      </c>
      <c r="H19" s="35" t="s">
        <v>82</v>
      </c>
      <c r="I19" s="35"/>
      <c r="J19" s="21"/>
      <c r="K19" s="21"/>
      <c r="P19" s="83" t="s">
        <v>83</v>
      </c>
      <c r="Q19" s="4"/>
      <c r="R19" s="82" t="s">
        <v>84</v>
      </c>
      <c r="S19" s="84">
        <v>0.7</v>
      </c>
      <c r="T19" s="84">
        <v>0.1</v>
      </c>
      <c r="U19" s="84">
        <v>0.05</v>
      </c>
      <c r="V19" s="84">
        <v>0.05</v>
      </c>
      <c r="W19" s="85">
        <f>SUM(S19:V19)</f>
        <v>0.9</v>
      </c>
    </row>
    <row r="20" spans="1:23" s="17" customFormat="1" x14ac:dyDescent="0.35">
      <c r="C20" s="110"/>
      <c r="F20" s="133">
        <v>1</v>
      </c>
      <c r="G20" s="22" t="s">
        <v>15</v>
      </c>
      <c r="H20" s="35" t="s">
        <v>85</v>
      </c>
      <c r="I20" s="35"/>
      <c r="J20" s="21"/>
      <c r="K20" s="21"/>
      <c r="P20" s="4"/>
      <c r="Q20" s="4"/>
      <c r="R20" s="82" t="s">
        <v>86</v>
      </c>
      <c r="S20" s="84">
        <v>0</v>
      </c>
      <c r="T20" s="84">
        <v>0</v>
      </c>
      <c r="U20" s="84">
        <v>0.05</v>
      </c>
      <c r="V20" s="84">
        <v>0.05</v>
      </c>
      <c r="W20" s="85">
        <f>SUM(S20:V20)</f>
        <v>0.1</v>
      </c>
    </row>
    <row r="21" spans="1:23" s="17" customFormat="1" x14ac:dyDescent="0.35">
      <c r="C21" s="110"/>
      <c r="F21" s="134">
        <v>2</v>
      </c>
      <c r="G21" s="22" t="s">
        <v>15</v>
      </c>
      <c r="H21" s="35" t="s">
        <v>87</v>
      </c>
      <c r="I21" s="35"/>
      <c r="J21" s="21"/>
      <c r="K21" s="21"/>
      <c r="P21" s="4"/>
      <c r="Q21" s="4"/>
      <c r="R21" s="82"/>
      <c r="S21" s="86">
        <f>SUM(S19:S20)</f>
        <v>0.7</v>
      </c>
      <c r="T21" s="86">
        <f>SUM(T19:T20)</f>
        <v>0.1</v>
      </c>
      <c r="U21" s="86">
        <f>SUM(U19:U20)</f>
        <v>0.1</v>
      </c>
      <c r="V21" s="86">
        <f>SUM(V19:V20)</f>
        <v>0.1</v>
      </c>
      <c r="W21" s="87">
        <f>SUM(W19:W20)</f>
        <v>1</v>
      </c>
    </row>
    <row r="22" spans="1:23" s="17" customFormat="1" x14ac:dyDescent="0.35">
      <c r="C22" s="110"/>
      <c r="F22" s="135">
        <v>3</v>
      </c>
      <c r="G22" s="22" t="s">
        <v>15</v>
      </c>
      <c r="H22" s="35" t="s">
        <v>88</v>
      </c>
      <c r="I22" s="35"/>
      <c r="J22" s="21"/>
      <c r="K22" s="21"/>
      <c r="P22" s="4"/>
      <c r="Q22" s="4"/>
      <c r="R22" s="4"/>
      <c r="S22" s="4"/>
      <c r="T22" s="4"/>
      <c r="U22" s="4"/>
      <c r="V22" s="4"/>
      <c r="W22" s="4"/>
    </row>
    <row r="23" spans="1:23" s="17" customFormat="1" x14ac:dyDescent="0.35">
      <c r="F23" s="136">
        <v>4</v>
      </c>
      <c r="G23" s="22" t="s">
        <v>15</v>
      </c>
      <c r="H23" s="35" t="s">
        <v>89</v>
      </c>
      <c r="I23" s="35"/>
      <c r="J23" s="21"/>
      <c r="K23" s="21"/>
      <c r="P23" s="4"/>
      <c r="Q23" s="4"/>
      <c r="R23" s="4"/>
      <c r="S23" s="4"/>
      <c r="T23" s="4"/>
      <c r="U23" s="4"/>
      <c r="V23" s="4"/>
      <c r="W23" s="4"/>
    </row>
    <row r="24" spans="1:23" s="17" customFormat="1" x14ac:dyDescent="0.35">
      <c r="E24" s="20"/>
      <c r="J24" s="21"/>
      <c r="K24" s="21"/>
      <c r="P24" s="4"/>
      <c r="Q24" s="4"/>
      <c r="R24" s="4"/>
      <c r="S24" s="4"/>
      <c r="T24" s="4"/>
      <c r="U24" s="4"/>
      <c r="V24" s="4"/>
      <c r="W24" s="4"/>
    </row>
    <row r="25" spans="1:23" s="17" customFormat="1" x14ac:dyDescent="0.35">
      <c r="C25" s="31"/>
      <c r="E25" s="20" t="s">
        <v>90</v>
      </c>
      <c r="J25" s="21"/>
      <c r="K25" s="21"/>
      <c r="P25" s="4"/>
      <c r="Q25" s="4"/>
      <c r="R25" s="4"/>
      <c r="S25" s="4"/>
      <c r="T25" s="4"/>
      <c r="U25" s="4"/>
      <c r="V25" s="4"/>
      <c r="W25" s="4"/>
    </row>
    <row r="26" spans="1:23" s="67" customFormat="1" ht="15.65" customHeight="1" x14ac:dyDescent="0.35">
      <c r="A26" s="102"/>
      <c r="C26" s="98">
        <f>IF(eks=0,0,0.4*eks/(ny+eks))</f>
        <v>0</v>
      </c>
      <c r="E26" s="95" t="s">
        <v>91</v>
      </c>
      <c r="F26" s="103"/>
      <c r="H26" s="95"/>
      <c r="I26" s="95"/>
      <c r="J26" s="75"/>
      <c r="K26" s="75"/>
      <c r="M26" s="101"/>
      <c r="N26" s="101"/>
      <c r="O26" s="101"/>
      <c r="P26" s="97"/>
      <c r="Q26" s="97"/>
      <c r="R26" s="97"/>
      <c r="S26" s="97"/>
    </row>
    <row r="27" spans="1:23" customFormat="1" x14ac:dyDescent="0.35">
      <c r="E27" s="17"/>
      <c r="F27" s="132">
        <v>0</v>
      </c>
      <c r="G27" s="22" t="s">
        <v>15</v>
      </c>
      <c r="H27" s="49" t="s">
        <v>92</v>
      </c>
      <c r="I27" s="35"/>
      <c r="J27" s="63"/>
      <c r="K27" s="63"/>
      <c r="M27" s="54"/>
      <c r="N27" s="54"/>
      <c r="O27" s="54"/>
      <c r="P27" s="12"/>
      <c r="Q27" s="12"/>
      <c r="R27" s="12"/>
      <c r="S27" s="12"/>
    </row>
    <row r="28" spans="1:23" customFormat="1" x14ac:dyDescent="0.35">
      <c r="B28" s="12"/>
      <c r="C28" s="12"/>
      <c r="E28" s="17"/>
      <c r="F28" s="133">
        <v>1</v>
      </c>
      <c r="G28" s="22" t="s">
        <v>15</v>
      </c>
      <c r="H28" s="49" t="s">
        <v>93</v>
      </c>
      <c r="I28" s="19"/>
      <c r="J28" s="63"/>
      <c r="K28" s="63"/>
      <c r="M28" s="54"/>
      <c r="N28" s="54"/>
      <c r="O28" s="54"/>
      <c r="P28" s="12"/>
      <c r="Q28" s="12"/>
      <c r="R28" s="12"/>
      <c r="S28" s="12"/>
    </row>
    <row r="29" spans="1:23" customFormat="1" x14ac:dyDescent="0.35">
      <c r="E29" s="17"/>
      <c r="F29" s="134">
        <v>2</v>
      </c>
      <c r="G29" s="22" t="s">
        <v>15</v>
      </c>
      <c r="H29" s="49" t="s">
        <v>94</v>
      </c>
      <c r="I29" s="19"/>
      <c r="J29" s="63"/>
      <c r="K29" s="63"/>
      <c r="M29" s="54"/>
      <c r="N29" s="54"/>
      <c r="O29" s="54"/>
      <c r="P29" s="12"/>
      <c r="Q29" s="12"/>
      <c r="R29" s="12"/>
      <c r="S29" s="12"/>
    </row>
    <row r="30" spans="1:23" customFormat="1" x14ac:dyDescent="0.35">
      <c r="E30" s="17"/>
      <c r="F30" s="135">
        <v>3</v>
      </c>
      <c r="G30" s="22" t="s">
        <v>15</v>
      </c>
      <c r="H30" s="49" t="s">
        <v>95</v>
      </c>
      <c r="I30" s="19"/>
      <c r="J30" s="63"/>
      <c r="K30" s="63"/>
      <c r="M30" s="54"/>
      <c r="N30" s="54"/>
      <c r="O30" s="54"/>
      <c r="P30" s="12"/>
      <c r="Q30" s="12"/>
      <c r="R30" s="12"/>
      <c r="S30" s="12"/>
    </row>
    <row r="31" spans="1:23" customFormat="1" x14ac:dyDescent="0.35">
      <c r="C31" s="12"/>
      <c r="D31" s="26"/>
      <c r="E31" s="64"/>
      <c r="F31" s="136">
        <v>4</v>
      </c>
      <c r="G31" s="22" t="s">
        <v>15</v>
      </c>
      <c r="H31" s="49" t="s">
        <v>96</v>
      </c>
      <c r="I31" s="19"/>
      <c r="J31" s="63"/>
      <c r="K31" s="63"/>
      <c r="M31" s="54"/>
      <c r="N31" s="54"/>
      <c r="O31" s="54"/>
      <c r="P31" s="12"/>
      <c r="Q31" s="12"/>
      <c r="R31" s="12"/>
      <c r="S31" s="12"/>
    </row>
    <row r="32" spans="1:23" customFormat="1" x14ac:dyDescent="0.35">
      <c r="D32" s="26"/>
      <c r="E32" s="65" t="s">
        <v>97</v>
      </c>
      <c r="F32" s="12"/>
      <c r="J32" s="63"/>
      <c r="K32" s="63"/>
      <c r="M32" s="54"/>
      <c r="N32" s="54"/>
      <c r="O32" s="55"/>
      <c r="P32" s="22"/>
      <c r="Q32" s="21"/>
      <c r="R32" s="17"/>
      <c r="S32" s="17"/>
    </row>
    <row r="33" spans="3:15" x14ac:dyDescent="0.35">
      <c r="E33" s="17"/>
      <c r="H33" s="17"/>
      <c r="I33" s="17"/>
    </row>
    <row r="34" spans="3:15" x14ac:dyDescent="0.35">
      <c r="C34" s="31"/>
      <c r="E34" s="20" t="s">
        <v>98</v>
      </c>
      <c r="H34" s="17"/>
      <c r="I34" s="17"/>
    </row>
    <row r="35" spans="3:15" s="97" customFormat="1" ht="15.65" customHeight="1" x14ac:dyDescent="0.35">
      <c r="C35" s="98">
        <f>IF(ny=0,0,0.1*ny/(ny+bev))</f>
        <v>0</v>
      </c>
      <c r="E35" s="95" t="s">
        <v>99</v>
      </c>
      <c r="G35" s="99"/>
      <c r="H35" s="50"/>
      <c r="I35" s="50"/>
      <c r="J35" s="75"/>
      <c r="K35" s="75"/>
      <c r="L35" s="67"/>
      <c r="M35" s="101"/>
      <c r="N35" s="101"/>
      <c r="O35" s="101"/>
    </row>
    <row r="36" spans="3:15" x14ac:dyDescent="0.35">
      <c r="C36" s="13"/>
      <c r="E36" s="17"/>
      <c r="F36" s="132">
        <v>0</v>
      </c>
      <c r="G36" s="34" t="s">
        <v>15</v>
      </c>
      <c r="H36" s="19" t="s">
        <v>100</v>
      </c>
      <c r="I36" s="65"/>
      <c r="J36" s="114"/>
      <c r="K36" s="114"/>
      <c r="L36" s="26"/>
      <c r="M36" s="115"/>
    </row>
    <row r="37" spans="3:15" x14ac:dyDescent="0.35">
      <c r="E37" s="17"/>
      <c r="F37" s="133">
        <v>1</v>
      </c>
      <c r="G37" s="34" t="s">
        <v>15</v>
      </c>
      <c r="H37" s="19" t="s">
        <v>101</v>
      </c>
      <c r="I37" s="65"/>
      <c r="J37" s="114"/>
      <c r="K37" s="114"/>
      <c r="L37" s="26"/>
      <c r="M37" s="115"/>
    </row>
    <row r="38" spans="3:15" x14ac:dyDescent="0.35">
      <c r="E38" s="17"/>
      <c r="F38" s="134">
        <v>2</v>
      </c>
      <c r="G38" s="34" t="s">
        <v>15</v>
      </c>
      <c r="H38" s="19" t="s">
        <v>101</v>
      </c>
      <c r="I38" s="19"/>
    </row>
    <row r="39" spans="3:15" x14ac:dyDescent="0.35">
      <c r="E39" s="17"/>
      <c r="F39" s="135">
        <v>3</v>
      </c>
      <c r="G39" s="34" t="s">
        <v>15</v>
      </c>
      <c r="H39" s="19" t="s">
        <v>102</v>
      </c>
      <c r="I39" s="19"/>
    </row>
    <row r="40" spans="3:15" x14ac:dyDescent="0.35">
      <c r="E40" s="17"/>
      <c r="F40" s="136">
        <v>4</v>
      </c>
      <c r="G40" s="34" t="s">
        <v>15</v>
      </c>
      <c r="H40" s="19" t="s">
        <v>103</v>
      </c>
      <c r="I40" s="17"/>
    </row>
    <row r="41" spans="3:15" x14ac:dyDescent="0.35">
      <c r="E41" s="17"/>
      <c r="H41" s="111"/>
      <c r="I41" s="17"/>
    </row>
    <row r="42" spans="3:15" x14ac:dyDescent="0.35">
      <c r="C42" s="31"/>
      <c r="E42" s="20" t="s">
        <v>104</v>
      </c>
      <c r="H42" s="17"/>
      <c r="I42" s="17"/>
    </row>
    <row r="43" spans="3:15" s="97" customFormat="1" ht="15.65" customHeight="1" x14ac:dyDescent="0.35">
      <c r="C43" s="98">
        <v>0.1</v>
      </c>
      <c r="E43" s="95" t="s">
        <v>105</v>
      </c>
      <c r="G43" s="99"/>
      <c r="H43" s="50"/>
      <c r="I43" s="100"/>
      <c r="J43" s="75"/>
      <c r="K43" s="75"/>
      <c r="L43" s="67"/>
      <c r="M43" s="101"/>
      <c r="N43" s="101"/>
      <c r="O43" s="101"/>
    </row>
    <row r="44" spans="3:15" x14ac:dyDescent="0.35">
      <c r="C44" s="13"/>
      <c r="E44" s="17"/>
      <c r="F44" s="132">
        <v>0</v>
      </c>
      <c r="G44" s="34" t="s">
        <v>15</v>
      </c>
      <c r="H44" s="19" t="s">
        <v>106</v>
      </c>
      <c r="I44" s="18"/>
    </row>
    <row r="45" spans="3:15" x14ac:dyDescent="0.35">
      <c r="E45" s="17"/>
      <c r="F45" s="133">
        <v>1</v>
      </c>
      <c r="G45" s="34" t="s">
        <v>15</v>
      </c>
      <c r="H45" s="19" t="s">
        <v>107</v>
      </c>
      <c r="I45" s="18"/>
    </row>
    <row r="46" spans="3:15" x14ac:dyDescent="0.35">
      <c r="E46" s="17"/>
      <c r="F46" s="134">
        <v>2</v>
      </c>
      <c r="G46" s="34" t="s">
        <v>15</v>
      </c>
      <c r="H46" s="19" t="s">
        <v>108</v>
      </c>
      <c r="I46" s="18"/>
    </row>
    <row r="47" spans="3:15" x14ac:dyDescent="0.35">
      <c r="E47" s="17"/>
      <c r="F47" s="135">
        <v>3</v>
      </c>
      <c r="G47" s="34" t="s">
        <v>15</v>
      </c>
      <c r="H47" s="19" t="s">
        <v>109</v>
      </c>
      <c r="I47" s="18"/>
    </row>
    <row r="48" spans="3:15" x14ac:dyDescent="0.35">
      <c r="E48" s="17"/>
      <c r="F48" s="136">
        <v>4</v>
      </c>
      <c r="G48" s="34" t="s">
        <v>15</v>
      </c>
      <c r="H48" s="19" t="s">
        <v>110</v>
      </c>
      <c r="I48" s="17"/>
    </row>
    <row r="49" spans="3:11" x14ac:dyDescent="0.35">
      <c r="C49" s="17"/>
      <c r="D49" s="17"/>
    </row>
    <row r="50" spans="3:11" x14ac:dyDescent="0.35">
      <c r="C50" s="31"/>
      <c r="E50" s="20" t="s">
        <v>111</v>
      </c>
      <c r="H50" s="17"/>
    </row>
    <row r="51" spans="3:11" x14ac:dyDescent="0.35">
      <c r="C51" s="98">
        <v>0.1</v>
      </c>
      <c r="D51" s="97"/>
      <c r="E51" s="95" t="s">
        <v>112</v>
      </c>
      <c r="F51" s="97"/>
      <c r="G51" s="99"/>
      <c r="H51" s="100"/>
      <c r="I51" s="18"/>
      <c r="J51" s="21"/>
      <c r="K51" s="21"/>
    </row>
    <row r="52" spans="3:11" x14ac:dyDescent="0.35">
      <c r="C52" s="13"/>
      <c r="E52" s="17"/>
      <c r="F52" s="132">
        <v>0</v>
      </c>
      <c r="G52" s="34" t="s">
        <v>15</v>
      </c>
      <c r="H52" s="18" t="s">
        <v>113</v>
      </c>
      <c r="I52" s="18"/>
      <c r="J52" s="21"/>
      <c r="K52" s="21"/>
    </row>
    <row r="53" spans="3:11" x14ac:dyDescent="0.35">
      <c r="E53" s="17"/>
      <c r="F53" s="133">
        <v>1</v>
      </c>
      <c r="G53" s="34" t="s">
        <v>15</v>
      </c>
      <c r="H53" s="18" t="s">
        <v>114</v>
      </c>
      <c r="I53" s="18"/>
      <c r="J53" s="21"/>
      <c r="K53" s="21"/>
    </row>
    <row r="54" spans="3:11" x14ac:dyDescent="0.35">
      <c r="E54" s="17"/>
      <c r="F54" s="134">
        <v>2</v>
      </c>
      <c r="G54" s="34" t="s">
        <v>15</v>
      </c>
      <c r="H54" s="18" t="s">
        <v>115</v>
      </c>
      <c r="I54" s="18"/>
      <c r="J54" s="21"/>
      <c r="K54" s="21"/>
    </row>
    <row r="55" spans="3:11" x14ac:dyDescent="0.35">
      <c r="E55" s="17"/>
      <c r="F55" s="135">
        <v>3</v>
      </c>
      <c r="G55" s="34" t="s">
        <v>15</v>
      </c>
      <c r="H55" s="18" t="s">
        <v>116</v>
      </c>
      <c r="I55" s="18"/>
    </row>
    <row r="56" spans="3:11" x14ac:dyDescent="0.35">
      <c r="E56" s="17"/>
      <c r="F56" s="136">
        <v>4</v>
      </c>
      <c r="G56" s="34" t="s">
        <v>15</v>
      </c>
      <c r="H56" s="18" t="s">
        <v>117</v>
      </c>
      <c r="I56" s="17"/>
    </row>
  </sheetData>
  <sheetProtection selectLockedCells="1"/>
  <mergeCells count="1">
    <mergeCell ref="C5:F6"/>
  </mergeCells>
  <phoneticPr fontId="21" type="noConversion"/>
  <conditionalFormatting sqref="B4">
    <cfRule type="colorScale" priority="75">
      <colorScale>
        <cfvo type="num" val="-1"/>
        <cfvo type="num" val="1"/>
        <cfvo type="num" val="3"/>
        <color rgb="FFE6824E"/>
        <color rgb="FFEAD175"/>
        <color rgb="FFA2AB57"/>
      </colorScale>
    </cfRule>
  </conditionalFormatting>
  <conditionalFormatting sqref="C5">
    <cfRule type="colorScale" priority="74">
      <colorScale>
        <cfvo type="num" val="0"/>
        <cfvo type="num" val="2"/>
        <cfvo type="num" val="4"/>
        <color rgb="FFFF0000"/>
        <color theme="8" tint="0.39997558519241921"/>
        <color theme="7"/>
      </colorScale>
    </cfRule>
  </conditionalFormatting>
  <conditionalFormatting sqref="C17">
    <cfRule type="cellIs" dxfId="83" priority="37" operator="equal">
      <formula>0</formula>
    </cfRule>
    <cfRule type="cellIs" dxfId="82" priority="36" operator="equal">
      <formula>1</formula>
    </cfRule>
    <cfRule type="cellIs" dxfId="81" priority="35" operator="equal">
      <formula>2</formula>
    </cfRule>
    <cfRule type="cellIs" dxfId="80" priority="34" operator="equal">
      <formula>3</formula>
    </cfRule>
    <cfRule type="cellIs" dxfId="79" priority="33" operator="equal">
      <formula>4</formula>
    </cfRule>
    <cfRule type="containsBlanks" dxfId="78" priority="32" stopIfTrue="1">
      <formula>LEN(TRIM(C17))=0</formula>
    </cfRule>
  </conditionalFormatting>
  <conditionalFormatting sqref="C25">
    <cfRule type="containsBlanks" dxfId="76" priority="26" stopIfTrue="1">
      <formula>LEN(TRIM(C25))=0</formula>
    </cfRule>
    <cfRule type="cellIs" dxfId="74" priority="31" operator="equal">
      <formula>0</formula>
    </cfRule>
    <cfRule type="cellIs" dxfId="73" priority="30" operator="equal">
      <formula>1</formula>
    </cfRule>
    <cfRule type="cellIs" dxfId="72" priority="29" operator="equal">
      <formula>2</formula>
    </cfRule>
    <cfRule type="cellIs" dxfId="71" priority="28" operator="equal">
      <formula>3</formula>
    </cfRule>
    <cfRule type="cellIs" dxfId="70" priority="27" operator="equal">
      <formula>4</formula>
    </cfRule>
  </conditionalFormatting>
  <conditionalFormatting sqref="C34">
    <cfRule type="containsBlanks" dxfId="68" priority="20" stopIfTrue="1">
      <formula>LEN(TRIM(C34))=0</formula>
    </cfRule>
    <cfRule type="cellIs" dxfId="67" priority="21" operator="equal">
      <formula>4</formula>
    </cfRule>
    <cfRule type="cellIs" dxfId="66" priority="22" operator="equal">
      <formula>3</formula>
    </cfRule>
    <cfRule type="cellIs" dxfId="65" priority="23" operator="equal">
      <formula>2</formula>
    </cfRule>
    <cfRule type="cellIs" dxfId="64" priority="24" operator="equal">
      <formula>1</formula>
    </cfRule>
    <cfRule type="cellIs" dxfId="63" priority="25" operator="equal">
      <formula>0</formula>
    </cfRule>
  </conditionalFormatting>
  <conditionalFormatting sqref="C42">
    <cfRule type="cellIs" dxfId="62" priority="19" operator="equal">
      <formula>0</formula>
    </cfRule>
    <cfRule type="cellIs" dxfId="61" priority="18" operator="equal">
      <formula>1</formula>
    </cfRule>
    <cfRule type="cellIs" dxfId="60" priority="17" operator="equal">
      <formula>2</formula>
    </cfRule>
    <cfRule type="cellIs" dxfId="59" priority="16" operator="equal">
      <formula>3</formula>
    </cfRule>
    <cfRule type="cellIs" dxfId="58" priority="15" operator="equal">
      <formula>4</formula>
    </cfRule>
    <cfRule type="containsBlanks" dxfId="57" priority="14" stopIfTrue="1">
      <formula>LEN(TRIM(C42))=0</formula>
    </cfRule>
  </conditionalFormatting>
  <conditionalFormatting sqref="C50">
    <cfRule type="cellIs" dxfId="56" priority="13" operator="equal">
      <formula>0</formula>
    </cfRule>
    <cfRule type="cellIs" dxfId="55" priority="12" operator="equal">
      <formula>1</formula>
    </cfRule>
    <cfRule type="cellIs" dxfId="54" priority="11" operator="equal">
      <formula>2</formula>
    </cfRule>
    <cfRule type="cellIs" dxfId="53" priority="10" operator="equal">
      <formula>3</formula>
    </cfRule>
    <cfRule type="cellIs" dxfId="52" priority="9" operator="equal">
      <formula>4</formula>
    </cfRule>
    <cfRule type="containsBlanks" dxfId="51" priority="8" stopIfTrue="1">
      <formula>LEN(TRIM(C50))=0</formula>
    </cfRule>
  </conditionalFormatting>
  <conditionalFormatting sqref="D25:D28 C26:C27 C29:D31 C24:F24 M24 M33">
    <cfRule type="expression" dxfId="48" priority="118" stopIfTrue="1">
      <formula>eks=0</formula>
    </cfRule>
  </conditionalFormatting>
  <dataValidations count="1">
    <dataValidation type="list" allowBlank="1" showInputMessage="1" showErrorMessage="1" sqref="C17 C25 C34 C42 C50" xr:uid="{2A3740FD-39F3-4FC0-BC74-60C72DD52738}">
      <formula1>$F$19:$F$23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stopIfTrue="1" id="{8EE53C38-C7F7-4A5C-82FE-33516E265DB0}">
            <xm:f>'Om verktøyet'!$J$25=0</xm:f>
            <x14:dxf>
              <font>
                <color theme="0" tint="-0.34998626667073579"/>
              </font>
            </x14:dxf>
          </x14:cfRule>
          <xm:sqref>C18</xm:sqref>
        </x14:conditionalFormatting>
        <x14:conditionalFormatting xmlns:xm="http://schemas.microsoft.com/office/excel/2006/main">
          <x14:cfRule type="expression" priority="3" id="{F27BB891-DC2A-44CE-9C69-D274994D2608}">
            <xm:f>('Om verktøyet'!$B$25+'Om verktøyet'!$B$26)=0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theme="0" tint="-0.24994659260841701"/>
                </left>
                <right style="thin">
                  <color theme="0" tint="-0.24994659260841701"/>
                </right>
                <top style="thin">
                  <color theme="0" tint="-0.24994659260841701"/>
                </top>
                <bottom style="thin">
                  <color theme="0" tint="-0.24994659260841701"/>
                </bottom>
                <vertical/>
                <horizontal/>
              </border>
            </x14:dxf>
          </x14:cfRule>
          <xm:sqref>C25</xm:sqref>
        </x14:conditionalFormatting>
        <x14:conditionalFormatting xmlns:xm="http://schemas.microsoft.com/office/excel/2006/main">
          <x14:cfRule type="expression" priority="1" id="{1B6EC703-65C5-4BA7-BB31-408FF2AEC5C7}">
            <xm:f>'Om verktøyet'!$B$24=0</xm:f>
            <x14:dxf>
              <font>
                <color theme="0" tint="-0.34998626667073579"/>
              </font>
              <fill>
                <patternFill>
                  <bgColor theme="0" tint="-4.9989318521683403E-2"/>
                </patternFill>
              </fill>
              <border>
                <left style="thin">
                  <color theme="0" tint="-0.24994659260841701"/>
                </left>
                <right style="thin">
                  <color theme="0" tint="-0.24994659260841701"/>
                </right>
                <top style="thin">
                  <color theme="0" tint="-0.24994659260841701"/>
                </top>
                <bottom style="thin">
                  <color theme="0" tint="-0.24994659260841701"/>
                </bottom>
                <vertical/>
                <horizontal/>
              </border>
            </x14:dxf>
          </x14:cfRule>
          <xm:sqref>C34</xm:sqref>
        </x14:conditionalFormatting>
        <x14:conditionalFormatting xmlns:xm="http://schemas.microsoft.com/office/excel/2006/main">
          <x14:cfRule type="expression" priority="4" id="{E4D13335-328E-4869-9015-3B21EDFD2B71}">
            <xm:f>('Om verktøyet'!$B$25+'Om verktøyet'!$B$26)=0</xm:f>
            <x14:dxf>
              <font>
                <color theme="0" tint="-0.34998626667073579"/>
              </font>
            </x14:dxf>
          </x14:cfRule>
          <xm:sqref>C25:H32</xm:sqref>
        </x14:conditionalFormatting>
        <x14:conditionalFormatting xmlns:xm="http://schemas.microsoft.com/office/excel/2006/main">
          <x14:cfRule type="expression" priority="2" id="{6D155571-B0BC-4D18-8489-43B8E585D951}">
            <xm:f>'Om verktøyet'!$B$24=0</xm:f>
            <x14:dxf>
              <font>
                <color theme="0" tint="-0.34998626667073579"/>
              </font>
            </x14:dxf>
          </x14:cfRule>
          <xm:sqref>C34:H40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3"/>
  <sheetViews>
    <sheetView showGridLines="0" topLeftCell="A16" zoomScaleNormal="100" workbookViewId="0">
      <selection activeCell="C58" sqref="C58"/>
    </sheetView>
  </sheetViews>
  <sheetFormatPr baseColWidth="10" defaultColWidth="8.84375" defaultRowHeight="14.5" x14ac:dyDescent="0.35"/>
  <cols>
    <col min="2" max="2" width="4.23046875" customWidth="1"/>
    <col min="3" max="3" width="9.23046875" customWidth="1"/>
    <col min="4" max="4" width="5.23046875" customWidth="1"/>
    <col min="5" max="5" width="3" customWidth="1"/>
    <col min="6" max="6" width="3.23046875" customWidth="1"/>
    <col min="8" max="8" width="9.4609375" customWidth="1"/>
    <col min="9" max="9" width="6.23046875" customWidth="1"/>
    <col min="10" max="11" width="8.84375" customWidth="1"/>
    <col min="13" max="13" width="14.4609375" customWidth="1"/>
    <col min="14" max="14" width="25.4609375" customWidth="1"/>
  </cols>
  <sheetData>
    <row r="1" spans="2:12" s="17" customFormat="1" x14ac:dyDescent="0.35">
      <c r="I1" s="62"/>
      <c r="J1" s="62"/>
      <c r="K1" s="4"/>
    </row>
    <row r="2" spans="2:12" s="17" customFormat="1" ht="14.25" customHeight="1" x14ac:dyDescent="0.65">
      <c r="D2" s="32"/>
      <c r="I2" s="62"/>
      <c r="J2" s="62"/>
      <c r="K2" s="4"/>
    </row>
    <row r="3" spans="2:12" s="17" customFormat="1" ht="30.5" x14ac:dyDescent="0.65">
      <c r="C3" s="32" t="s">
        <v>118</v>
      </c>
      <c r="H3" s="60"/>
      <c r="I3" s="21"/>
      <c r="J3" s="21"/>
      <c r="K3" s="21"/>
      <c r="L3" s="4"/>
    </row>
    <row r="4" spans="2:12" s="17" customFormat="1" x14ac:dyDescent="0.35">
      <c r="H4" s="61"/>
      <c r="I4" s="21"/>
      <c r="J4" s="21"/>
      <c r="K4" s="62"/>
      <c r="L4" s="4"/>
    </row>
    <row r="5" spans="2:12" s="17" customFormat="1" x14ac:dyDescent="0.35">
      <c r="C5" s="141">
        <f>C20*C21+C27*C28+C34*C35+C42*C43+C50*C51+C58*C59</f>
        <v>0</v>
      </c>
      <c r="D5" s="142"/>
      <c r="E5" s="142"/>
      <c r="F5" s="143"/>
      <c r="H5" s="60"/>
      <c r="I5" s="21"/>
      <c r="J5" s="21"/>
      <c r="K5" s="21"/>
      <c r="L5" s="4"/>
    </row>
    <row r="6" spans="2:12" s="17" customFormat="1" x14ac:dyDescent="0.35">
      <c r="C6" s="144"/>
      <c r="D6" s="145"/>
      <c r="E6" s="145"/>
      <c r="F6" s="146"/>
      <c r="H6" s="61"/>
      <c r="I6" s="21"/>
      <c r="J6" s="21"/>
      <c r="K6" s="62"/>
      <c r="L6" s="4"/>
    </row>
    <row r="7" spans="2:12" s="17" customFormat="1" ht="19.5" customHeight="1" x14ac:dyDescent="0.35">
      <c r="C7" s="50" t="s">
        <v>9</v>
      </c>
      <c r="F7" s="51">
        <v>100</v>
      </c>
      <c r="H7" s="60"/>
      <c r="I7" s="21"/>
      <c r="J7" s="21"/>
      <c r="K7" s="21"/>
      <c r="L7" s="4"/>
    </row>
    <row r="8" spans="2:12" s="17" customFormat="1" x14ac:dyDescent="0.35">
      <c r="B8" s="129" t="s">
        <v>10</v>
      </c>
      <c r="C8" s="130">
        <v>4.5</v>
      </c>
      <c r="F8" s="51">
        <f>25*C5+25</f>
        <v>25</v>
      </c>
      <c r="H8" s="61"/>
      <c r="I8" s="21"/>
      <c r="J8" s="21"/>
      <c r="K8" s="62"/>
      <c r="L8" s="4"/>
    </row>
    <row r="9" spans="2:12" s="17" customFormat="1" ht="21" customHeight="1" x14ac:dyDescent="0.35">
      <c r="B9" s="129" t="s">
        <v>11</v>
      </c>
      <c r="C9" s="130">
        <f>C5</f>
        <v>0</v>
      </c>
      <c r="F9" s="51">
        <f>F7-F8</f>
        <v>75</v>
      </c>
      <c r="H9" s="60"/>
      <c r="I9" s="21"/>
      <c r="J9" s="21"/>
      <c r="K9" s="21"/>
      <c r="L9" s="4"/>
    </row>
    <row r="10" spans="2:12" s="17" customFormat="1" x14ac:dyDescent="0.35">
      <c r="B10" s="129" t="s">
        <v>12</v>
      </c>
      <c r="C10" s="130">
        <f>C8-C9</f>
        <v>4.5</v>
      </c>
      <c r="L10" s="4"/>
    </row>
    <row r="11" spans="2:12" s="27" customFormat="1" ht="20.25" customHeight="1" x14ac:dyDescent="0.35">
      <c r="H11" s="79"/>
      <c r="I11" s="63"/>
      <c r="J11" s="63"/>
      <c r="K11" s="69"/>
    </row>
    <row r="12" spans="2:12" s="27" customFormat="1" x14ac:dyDescent="0.35">
      <c r="C12" s="70"/>
      <c r="H12"/>
      <c r="I12"/>
      <c r="J12" s="4"/>
      <c r="K12" s="4"/>
      <c r="L12" s="4"/>
    </row>
    <row r="13" spans="2:12" s="27" customFormat="1" x14ac:dyDescent="0.35">
      <c r="H13"/>
      <c r="I13"/>
    </row>
    <row r="14" spans="2:12" s="17" customFormat="1" x14ac:dyDescent="0.35"/>
    <row r="15" spans="2:12" s="17" customFormat="1" x14ac:dyDescent="0.35"/>
    <row r="16" spans="2:12" s="17" customFormat="1" ht="28.4" customHeight="1" x14ac:dyDescent="0.35"/>
    <row r="17" spans="1:20" ht="15.5" x14ac:dyDescent="0.35">
      <c r="C17" s="15"/>
      <c r="E17" s="66" t="s">
        <v>119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0" x14ac:dyDescent="0.35">
      <c r="E18" s="17" t="s">
        <v>120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20" x14ac:dyDescent="0.35">
      <c r="E19" s="65" t="s">
        <v>121</v>
      </c>
      <c r="H19" s="17"/>
      <c r="I19" s="17"/>
      <c r="J19" s="17"/>
      <c r="K19" s="17"/>
      <c r="L19" s="17"/>
      <c r="M19" s="17"/>
      <c r="N19" s="17"/>
      <c r="O19" s="17"/>
    </row>
    <row r="20" spans="1:20" s="67" customFormat="1" ht="15" customHeight="1" x14ac:dyDescent="0.3">
      <c r="C20" s="31"/>
      <c r="E20" s="103" t="s">
        <v>4</v>
      </c>
      <c r="I20" s="106"/>
      <c r="K20" s="95"/>
      <c r="L20" s="95"/>
      <c r="M20" s="107"/>
      <c r="N20" s="95"/>
      <c r="O20" s="95"/>
    </row>
    <row r="21" spans="1:20" x14ac:dyDescent="0.35">
      <c r="C21" s="3">
        <f>IFERROR(0.5*ny/(ny+bev),0.6)</f>
        <v>0.6</v>
      </c>
      <c r="E21" s="17"/>
      <c r="F21" s="132">
        <v>0</v>
      </c>
      <c r="G21" s="22" t="s">
        <v>15</v>
      </c>
      <c r="H21" s="49" t="s">
        <v>122</v>
      </c>
      <c r="I21" s="17"/>
      <c r="J21" s="17"/>
      <c r="K21" s="17"/>
      <c r="M21" s="19"/>
      <c r="N21" s="17"/>
      <c r="O21" s="17"/>
    </row>
    <row r="22" spans="1:20" x14ac:dyDescent="0.35">
      <c r="E22" s="17"/>
      <c r="F22" s="133">
        <v>1</v>
      </c>
      <c r="G22" s="22" t="s">
        <v>15</v>
      </c>
      <c r="H22" s="49" t="s">
        <v>123</v>
      </c>
      <c r="I22" s="17"/>
      <c r="J22" s="17"/>
      <c r="K22" s="17"/>
      <c r="M22" s="19"/>
      <c r="N22" s="48"/>
      <c r="O22" s="17"/>
    </row>
    <row r="23" spans="1:20" x14ac:dyDescent="0.35">
      <c r="E23" s="17"/>
      <c r="F23" s="134">
        <v>2</v>
      </c>
      <c r="G23" s="22" t="s">
        <v>15</v>
      </c>
      <c r="H23" s="49" t="s">
        <v>124</v>
      </c>
      <c r="I23" s="17"/>
      <c r="J23" s="17"/>
      <c r="K23" s="17"/>
      <c r="L23" s="17"/>
      <c r="M23" s="19"/>
      <c r="N23" s="46"/>
    </row>
    <row r="24" spans="1:20" x14ac:dyDescent="0.35">
      <c r="E24" s="17"/>
      <c r="F24" s="135">
        <v>3</v>
      </c>
      <c r="G24" s="22" t="s">
        <v>15</v>
      </c>
      <c r="H24" s="49" t="s">
        <v>125</v>
      </c>
      <c r="I24" s="17"/>
      <c r="J24" s="17"/>
      <c r="K24" s="17"/>
      <c r="L24" s="17"/>
      <c r="M24" s="19"/>
      <c r="N24" s="46"/>
    </row>
    <row r="25" spans="1:20" x14ac:dyDescent="0.35">
      <c r="E25" s="17"/>
      <c r="F25" s="136">
        <v>4</v>
      </c>
      <c r="G25" s="22" t="s">
        <v>15</v>
      </c>
      <c r="H25" s="49" t="s">
        <v>126</v>
      </c>
      <c r="I25" s="17"/>
      <c r="J25" s="17"/>
      <c r="K25" s="17"/>
      <c r="L25" s="17"/>
      <c r="M25" s="19"/>
      <c r="N25" s="46"/>
    </row>
    <row r="26" spans="1:20" x14ac:dyDescent="0.35">
      <c r="F26" s="23"/>
      <c r="H26" s="21"/>
      <c r="I26" s="17"/>
      <c r="J26" s="17"/>
      <c r="K26" s="17"/>
      <c r="L26" s="17"/>
      <c r="M26" s="19"/>
      <c r="N26" s="17"/>
      <c r="O26" s="17"/>
    </row>
    <row r="27" spans="1:20" x14ac:dyDescent="0.35">
      <c r="A27" s="46"/>
      <c r="C27" s="31"/>
      <c r="E27" s="40" t="s">
        <v>86</v>
      </c>
      <c r="F27" s="17"/>
      <c r="G27" s="17"/>
      <c r="I27" s="17"/>
      <c r="J27" s="17"/>
      <c r="K27" s="17"/>
      <c r="L27" s="17"/>
      <c r="M27" s="19"/>
      <c r="N27" s="17"/>
      <c r="O27" s="17"/>
    </row>
    <row r="28" spans="1:20" x14ac:dyDescent="0.35">
      <c r="C28" s="3">
        <f>IFERROR(0.5*bev/(ny+bev),0)</f>
        <v>0</v>
      </c>
      <c r="E28" s="17"/>
      <c r="F28" s="132">
        <v>0</v>
      </c>
      <c r="G28" s="22" t="s">
        <v>15</v>
      </c>
      <c r="H28" s="49" t="s">
        <v>127</v>
      </c>
      <c r="I28" s="17"/>
      <c r="J28" s="17"/>
      <c r="K28" s="17"/>
      <c r="L28" s="17"/>
      <c r="M28" s="19"/>
      <c r="N28" s="46"/>
      <c r="O28" s="17"/>
    </row>
    <row r="29" spans="1:20" x14ac:dyDescent="0.35">
      <c r="E29" s="17"/>
      <c r="F29" s="133">
        <v>1</v>
      </c>
      <c r="G29" s="22" t="s">
        <v>15</v>
      </c>
      <c r="H29" s="49" t="s">
        <v>128</v>
      </c>
      <c r="I29" s="17"/>
      <c r="J29" s="17"/>
      <c r="K29" s="17"/>
      <c r="L29" s="17"/>
      <c r="M29" s="19"/>
      <c r="N29" s="17"/>
      <c r="O29" s="17"/>
    </row>
    <row r="30" spans="1:20" x14ac:dyDescent="0.35">
      <c r="E30" s="17"/>
      <c r="F30" s="134">
        <v>2</v>
      </c>
      <c r="G30" s="22" t="s">
        <v>15</v>
      </c>
      <c r="H30" s="49" t="s">
        <v>129</v>
      </c>
      <c r="I30" s="17"/>
      <c r="J30" s="17"/>
      <c r="K30" s="17"/>
      <c r="L30" s="17"/>
      <c r="M30" s="19"/>
      <c r="N30" s="17"/>
      <c r="O30" s="17"/>
    </row>
    <row r="31" spans="1:20" x14ac:dyDescent="0.35">
      <c r="C31" s="3"/>
      <c r="E31" s="17"/>
      <c r="F31" s="135">
        <v>3</v>
      </c>
      <c r="G31" s="22" t="s">
        <v>15</v>
      </c>
      <c r="H31" s="49" t="s">
        <v>130</v>
      </c>
      <c r="I31" s="17"/>
      <c r="J31" s="17"/>
      <c r="K31" s="17"/>
      <c r="L31" s="17"/>
      <c r="M31" s="19"/>
      <c r="N31" s="17"/>
      <c r="O31" s="17"/>
    </row>
    <row r="32" spans="1:20" x14ac:dyDescent="0.35">
      <c r="E32" s="17"/>
      <c r="F32" s="136">
        <v>4</v>
      </c>
      <c r="G32" s="22" t="s">
        <v>15</v>
      </c>
      <c r="H32" s="49" t="s">
        <v>131</v>
      </c>
      <c r="I32" s="17"/>
      <c r="J32" s="17"/>
      <c r="K32" s="17"/>
      <c r="L32" s="17"/>
      <c r="M32" s="17"/>
      <c r="N32" s="17"/>
      <c r="O32" s="17"/>
    </row>
    <row r="33" spans="3:15" x14ac:dyDescent="0.35">
      <c r="E33" s="17"/>
      <c r="F33" s="23"/>
      <c r="G33" s="22"/>
      <c r="H33" s="21"/>
      <c r="I33" s="17"/>
      <c r="J33" s="17"/>
      <c r="K33" s="17"/>
      <c r="L33" s="17"/>
      <c r="M33" s="17"/>
      <c r="N33" s="17"/>
      <c r="O33" s="17"/>
    </row>
    <row r="34" spans="3:15" x14ac:dyDescent="0.35">
      <c r="C34" s="31"/>
      <c r="E34" s="20" t="s">
        <v>132</v>
      </c>
      <c r="F34" s="17"/>
      <c r="G34" s="17"/>
      <c r="H34" s="17"/>
      <c r="I34" s="17"/>
      <c r="J34" s="17"/>
      <c r="K34" s="17"/>
      <c r="L34" s="17"/>
    </row>
    <row r="35" spans="3:15" x14ac:dyDescent="0.35">
      <c r="C35" s="3">
        <v>0.4</v>
      </c>
      <c r="E35" s="17" t="s">
        <v>133</v>
      </c>
      <c r="F35" s="17"/>
      <c r="G35" s="17"/>
      <c r="H35" s="17"/>
      <c r="I35" s="17"/>
      <c r="J35" s="17"/>
      <c r="K35" s="17"/>
      <c r="L35" s="17"/>
    </row>
    <row r="36" spans="3:15" x14ac:dyDescent="0.35">
      <c r="C36" s="2"/>
      <c r="E36" s="17"/>
      <c r="F36" s="132">
        <v>0</v>
      </c>
      <c r="G36" s="22" t="s">
        <v>15</v>
      </c>
      <c r="H36" s="19" t="s">
        <v>134</v>
      </c>
      <c r="I36" s="17"/>
      <c r="J36" s="17"/>
      <c r="K36" s="17"/>
      <c r="L36" s="17"/>
    </row>
    <row r="37" spans="3:15" x14ac:dyDescent="0.35">
      <c r="E37" s="17"/>
      <c r="F37" s="133">
        <v>1</v>
      </c>
      <c r="G37" s="22" t="s">
        <v>15</v>
      </c>
      <c r="H37" s="19" t="s">
        <v>135</v>
      </c>
      <c r="I37" s="17"/>
      <c r="J37" s="17"/>
      <c r="K37" s="17"/>
      <c r="L37" s="17"/>
    </row>
    <row r="38" spans="3:15" x14ac:dyDescent="0.35">
      <c r="E38" s="17"/>
      <c r="F38" s="134">
        <v>2</v>
      </c>
      <c r="G38" s="22" t="s">
        <v>15</v>
      </c>
      <c r="H38" s="19" t="s">
        <v>136</v>
      </c>
      <c r="I38" s="17"/>
      <c r="J38" s="17"/>
      <c r="K38" s="17"/>
      <c r="L38" s="17"/>
    </row>
    <row r="39" spans="3:15" x14ac:dyDescent="0.35">
      <c r="E39" s="17"/>
      <c r="F39" s="135">
        <v>3</v>
      </c>
      <c r="G39" s="22" t="s">
        <v>15</v>
      </c>
      <c r="H39" s="19" t="s">
        <v>137</v>
      </c>
      <c r="I39" s="17"/>
      <c r="J39" s="17"/>
      <c r="K39" s="17"/>
      <c r="L39" s="17"/>
    </row>
    <row r="40" spans="3:15" x14ac:dyDescent="0.35">
      <c r="E40" s="17"/>
      <c r="F40" s="136">
        <v>4</v>
      </c>
      <c r="G40" s="22" t="s">
        <v>15</v>
      </c>
      <c r="H40" s="19" t="s">
        <v>138</v>
      </c>
      <c r="I40" s="17"/>
      <c r="J40" s="17"/>
      <c r="K40" s="17"/>
      <c r="L40" s="17"/>
    </row>
    <row r="41" spans="3:15" x14ac:dyDescent="0.35">
      <c r="E41" s="17"/>
      <c r="F41" s="17"/>
      <c r="G41" s="17"/>
      <c r="H41" s="17"/>
      <c r="I41" s="17"/>
      <c r="J41" s="17"/>
      <c r="K41" s="17"/>
      <c r="L41" s="17"/>
    </row>
    <row r="42" spans="3:15" x14ac:dyDescent="0.35">
      <c r="C42" s="31"/>
      <c r="E42" s="20" t="s">
        <v>139</v>
      </c>
      <c r="F42" s="17"/>
      <c r="G42" s="17"/>
      <c r="H42" s="17"/>
      <c r="I42" s="17"/>
      <c r="J42" s="17"/>
      <c r="K42" s="17"/>
      <c r="M42" s="17"/>
      <c r="N42" s="17"/>
      <c r="O42" s="17"/>
    </row>
    <row r="43" spans="3:15" x14ac:dyDescent="0.35">
      <c r="C43" s="3">
        <v>0.1</v>
      </c>
      <c r="E43" s="17" t="s">
        <v>140</v>
      </c>
      <c r="F43" s="17"/>
      <c r="G43" s="17"/>
      <c r="H43" s="17"/>
      <c r="I43" s="17"/>
      <c r="J43" s="17"/>
      <c r="K43" s="17"/>
      <c r="M43" s="17"/>
      <c r="N43" s="17"/>
      <c r="O43" s="17"/>
    </row>
    <row r="44" spans="3:15" x14ac:dyDescent="0.35">
      <c r="C44" s="8"/>
      <c r="E44" s="17"/>
      <c r="F44" s="132">
        <v>0</v>
      </c>
      <c r="G44" s="22" t="s">
        <v>15</v>
      </c>
      <c r="H44" s="49" t="s">
        <v>141</v>
      </c>
      <c r="I44" s="17"/>
      <c r="J44" s="17"/>
      <c r="K44" s="17"/>
      <c r="M44" s="17"/>
      <c r="N44" s="17"/>
      <c r="O44" s="17"/>
    </row>
    <row r="45" spans="3:15" x14ac:dyDescent="0.35">
      <c r="C45" s="1"/>
      <c r="E45" s="17"/>
      <c r="F45" s="133">
        <v>1</v>
      </c>
      <c r="G45" s="22" t="s">
        <v>15</v>
      </c>
      <c r="H45" s="49" t="s">
        <v>142</v>
      </c>
      <c r="I45" s="17"/>
      <c r="J45" s="17"/>
      <c r="K45" s="17"/>
      <c r="M45" s="17"/>
      <c r="N45" s="17"/>
      <c r="O45" s="17"/>
    </row>
    <row r="46" spans="3:15" x14ac:dyDescent="0.35">
      <c r="C46" s="1"/>
      <c r="E46" s="17"/>
      <c r="F46" s="134">
        <v>2</v>
      </c>
      <c r="G46" s="22" t="s">
        <v>15</v>
      </c>
      <c r="H46" s="49" t="s">
        <v>143</v>
      </c>
      <c r="I46" s="17"/>
      <c r="J46" s="17"/>
      <c r="K46" s="17"/>
      <c r="M46" s="17"/>
      <c r="N46" s="17"/>
      <c r="O46" s="17"/>
    </row>
    <row r="47" spans="3:15" x14ac:dyDescent="0.35">
      <c r="C47" s="1"/>
      <c r="E47" s="17"/>
      <c r="F47" s="135">
        <v>3</v>
      </c>
      <c r="G47" s="22" t="s">
        <v>15</v>
      </c>
      <c r="H47" s="116" t="s">
        <v>144</v>
      </c>
      <c r="I47" s="17"/>
      <c r="J47" s="17"/>
      <c r="K47" s="17"/>
      <c r="M47" s="17"/>
      <c r="N47" s="17"/>
      <c r="O47" s="17"/>
    </row>
    <row r="48" spans="3:15" x14ac:dyDescent="0.35">
      <c r="E48" s="17"/>
      <c r="F48" s="136">
        <v>4</v>
      </c>
      <c r="G48" s="22" t="s">
        <v>15</v>
      </c>
      <c r="H48" s="116" t="s">
        <v>145</v>
      </c>
      <c r="I48" s="17"/>
      <c r="J48" s="17"/>
      <c r="K48" s="17"/>
      <c r="M48" s="17"/>
      <c r="N48" s="17"/>
      <c r="O48" s="17"/>
    </row>
    <row r="49" spans="3:15" x14ac:dyDescent="0.35">
      <c r="E49" s="17"/>
      <c r="F49" s="17"/>
      <c r="G49" s="17"/>
      <c r="H49" s="17"/>
      <c r="I49" s="17"/>
      <c r="J49" s="17"/>
      <c r="K49" s="17"/>
      <c r="M49" s="17"/>
      <c r="N49" s="17"/>
      <c r="O49" s="17"/>
    </row>
    <row r="50" spans="3:15" x14ac:dyDescent="0.35">
      <c r="C50" s="31"/>
      <c r="E50" s="20" t="s">
        <v>146</v>
      </c>
      <c r="F50" s="17"/>
      <c r="G50" s="17"/>
      <c r="H50" s="17"/>
      <c r="I50" s="17"/>
      <c r="J50" s="17"/>
      <c r="K50" s="17"/>
    </row>
    <row r="51" spans="3:15" x14ac:dyDescent="0.35">
      <c r="C51" s="3">
        <v>0.1</v>
      </c>
      <c r="E51" s="17" t="s">
        <v>147</v>
      </c>
      <c r="F51" s="17"/>
      <c r="G51" s="17"/>
      <c r="H51" s="17"/>
      <c r="I51" s="17"/>
      <c r="J51" s="17"/>
      <c r="K51" s="17"/>
    </row>
    <row r="52" spans="3:15" x14ac:dyDescent="0.35">
      <c r="C52" s="2"/>
      <c r="E52" s="17"/>
      <c r="F52" s="132">
        <v>0</v>
      </c>
      <c r="G52" s="22" t="s">
        <v>15</v>
      </c>
      <c r="H52" s="19" t="s">
        <v>148</v>
      </c>
      <c r="I52" s="17"/>
      <c r="J52" s="17"/>
      <c r="K52" s="17"/>
    </row>
    <row r="53" spans="3:15" x14ac:dyDescent="0.35">
      <c r="E53" s="4">
        <v>0</v>
      </c>
      <c r="F53" s="133">
        <v>1</v>
      </c>
      <c r="G53" s="22" t="s">
        <v>15</v>
      </c>
      <c r="H53" s="137" t="s">
        <v>101</v>
      </c>
      <c r="I53" s="17"/>
      <c r="J53" s="17"/>
      <c r="K53" s="17"/>
    </row>
    <row r="54" spans="3:15" x14ac:dyDescent="0.35">
      <c r="E54" s="4">
        <v>2</v>
      </c>
      <c r="F54" s="134">
        <v>2</v>
      </c>
      <c r="G54" s="22" t="s">
        <v>15</v>
      </c>
      <c r="H54" s="137" t="s">
        <v>149</v>
      </c>
      <c r="I54" s="17"/>
      <c r="J54" s="17"/>
      <c r="K54" s="17"/>
    </row>
    <row r="55" spans="3:15" x14ac:dyDescent="0.35">
      <c r="E55" s="4">
        <v>3</v>
      </c>
      <c r="F55" s="135">
        <v>3</v>
      </c>
      <c r="G55" s="22" t="s">
        <v>15</v>
      </c>
      <c r="H55" s="19" t="s">
        <v>150</v>
      </c>
      <c r="I55" s="17"/>
      <c r="J55" s="17"/>
      <c r="K55" s="17"/>
    </row>
    <row r="56" spans="3:15" x14ac:dyDescent="0.35">
      <c r="E56" s="4">
        <v>4</v>
      </c>
      <c r="F56" s="136">
        <v>4</v>
      </c>
      <c r="G56" s="22" t="s">
        <v>15</v>
      </c>
      <c r="H56" s="18" t="s">
        <v>151</v>
      </c>
      <c r="I56" s="17"/>
      <c r="J56" s="17"/>
      <c r="K56" s="17"/>
    </row>
    <row r="57" spans="3:15" x14ac:dyDescent="0.35">
      <c r="E57" s="17"/>
      <c r="F57" s="17"/>
      <c r="G57" s="17"/>
      <c r="H57" s="17"/>
      <c r="I57" s="17"/>
      <c r="J57" s="17"/>
      <c r="K57" s="17"/>
    </row>
    <row r="58" spans="3:15" x14ac:dyDescent="0.35">
      <c r="C58" s="31"/>
      <c r="E58" s="20" t="s">
        <v>152</v>
      </c>
      <c r="F58" s="17"/>
      <c r="G58" s="17"/>
      <c r="H58" s="17"/>
      <c r="I58" s="17"/>
      <c r="J58" s="17"/>
      <c r="K58" s="17"/>
    </row>
    <row r="59" spans="3:15" x14ac:dyDescent="0.35">
      <c r="C59" s="3">
        <v>0.1</v>
      </c>
      <c r="E59" s="17" t="s">
        <v>153</v>
      </c>
      <c r="F59" s="17"/>
      <c r="G59" s="17"/>
      <c r="H59" s="17"/>
      <c r="I59" s="17"/>
      <c r="J59" s="17"/>
      <c r="K59" s="17"/>
    </row>
    <row r="60" spans="3:15" x14ac:dyDescent="0.35">
      <c r="E60" s="17"/>
      <c r="F60" s="132">
        <v>0</v>
      </c>
      <c r="G60" s="22" t="s">
        <v>15</v>
      </c>
      <c r="H60" s="137" t="s">
        <v>154</v>
      </c>
      <c r="I60" s="17"/>
      <c r="J60" s="17"/>
      <c r="K60" s="17"/>
    </row>
    <row r="61" spans="3:15" x14ac:dyDescent="0.35">
      <c r="E61" s="17"/>
      <c r="F61" s="133">
        <v>1</v>
      </c>
      <c r="G61" s="22" t="s">
        <v>15</v>
      </c>
      <c r="H61" s="137" t="s">
        <v>101</v>
      </c>
      <c r="I61" s="17"/>
      <c r="J61" s="17"/>
      <c r="K61" s="17"/>
    </row>
    <row r="62" spans="3:15" x14ac:dyDescent="0.35">
      <c r="E62" s="17"/>
      <c r="F62" s="134">
        <v>2</v>
      </c>
      <c r="G62" s="22" t="s">
        <v>15</v>
      </c>
      <c r="H62" s="137" t="s">
        <v>149</v>
      </c>
      <c r="I62" s="17"/>
      <c r="J62" s="17"/>
      <c r="K62" s="17"/>
    </row>
    <row r="63" spans="3:15" x14ac:dyDescent="0.35">
      <c r="E63" s="17"/>
      <c r="F63" s="135">
        <v>3</v>
      </c>
      <c r="G63" s="22" t="s">
        <v>15</v>
      </c>
      <c r="H63" s="137" t="s">
        <v>155</v>
      </c>
      <c r="I63" s="17"/>
      <c r="J63" s="17"/>
      <c r="K63" s="17"/>
    </row>
    <row r="64" spans="3:15" x14ac:dyDescent="0.35">
      <c r="E64" s="17"/>
      <c r="F64" s="136">
        <v>4</v>
      </c>
      <c r="G64" s="22" t="s">
        <v>15</v>
      </c>
      <c r="H64" s="137" t="s">
        <v>151</v>
      </c>
      <c r="I64" s="17"/>
      <c r="J64" s="17"/>
      <c r="K64" s="17"/>
    </row>
    <row r="67" spans="3:3" x14ac:dyDescent="0.35">
      <c r="C67" s="17"/>
    </row>
    <row r="68" spans="3:3" x14ac:dyDescent="0.35">
      <c r="C68" s="17"/>
    </row>
    <row r="69" spans="3:3" x14ac:dyDescent="0.35">
      <c r="C69" s="17"/>
    </row>
    <row r="70" spans="3:3" x14ac:dyDescent="0.35">
      <c r="C70" s="17"/>
    </row>
    <row r="71" spans="3:3" x14ac:dyDescent="0.35">
      <c r="C71" s="17"/>
    </row>
    <row r="72" spans="3:3" x14ac:dyDescent="0.35">
      <c r="C72" s="17"/>
    </row>
    <row r="73" spans="3:3" x14ac:dyDescent="0.35">
      <c r="C73" s="17"/>
    </row>
  </sheetData>
  <sheetProtection selectLockedCells="1"/>
  <mergeCells count="1">
    <mergeCell ref="C5:F6"/>
  </mergeCells>
  <phoneticPr fontId="21" type="noConversion"/>
  <conditionalFormatting sqref="C5">
    <cfRule type="colorScale" priority="119">
      <colorScale>
        <cfvo type="num" val="0"/>
        <cfvo type="num" val="2"/>
        <cfvo type="num" val="4"/>
        <color rgb="FFFF0000"/>
        <color theme="8" tint="0.39997558519241921"/>
        <color theme="7"/>
      </colorScale>
    </cfRule>
  </conditionalFormatting>
  <conditionalFormatting sqref="C20">
    <cfRule type="containsBlanks" dxfId="45" priority="3" stopIfTrue="1">
      <formula>LEN(TRIM(C20))=0</formula>
    </cfRule>
    <cfRule type="cellIs" dxfId="44" priority="4" operator="equal">
      <formula>4</formula>
    </cfRule>
    <cfRule type="cellIs" dxfId="43" priority="5" operator="equal">
      <formula>3</formula>
    </cfRule>
    <cfRule type="cellIs" dxfId="42" priority="6" operator="equal">
      <formula>2</formula>
    </cfRule>
    <cfRule type="cellIs" dxfId="41" priority="7" operator="equal">
      <formula>1</formula>
    </cfRule>
    <cfRule type="cellIs" dxfId="40" priority="8" operator="equal">
      <formula>0</formula>
    </cfRule>
  </conditionalFormatting>
  <conditionalFormatting sqref="C27">
    <cfRule type="containsBlanks" dxfId="37" priority="11" stopIfTrue="1">
      <formula>LEN(TRIM(C27))=0</formula>
    </cfRule>
    <cfRule type="cellIs" dxfId="36" priority="12" operator="equal">
      <formula>4</formula>
    </cfRule>
    <cfRule type="cellIs" dxfId="35" priority="13" operator="equal">
      <formula>3</formula>
    </cfRule>
    <cfRule type="cellIs" dxfId="34" priority="14" operator="equal">
      <formula>2</formula>
    </cfRule>
    <cfRule type="cellIs" dxfId="33" priority="15" operator="equal">
      <formula>1</formula>
    </cfRule>
    <cfRule type="cellIs" dxfId="32" priority="16" operator="equal">
      <formula>0</formula>
    </cfRule>
  </conditionalFormatting>
  <conditionalFormatting sqref="C34">
    <cfRule type="containsBlanks" dxfId="31" priority="17" stopIfTrue="1">
      <formula>LEN(TRIM(C34))=0</formula>
    </cfRule>
    <cfRule type="cellIs" dxfId="30" priority="18" operator="equal">
      <formula>4</formula>
    </cfRule>
    <cfRule type="cellIs" dxfId="29" priority="19" operator="equal">
      <formula>3</formula>
    </cfRule>
    <cfRule type="cellIs" dxfId="28" priority="20" operator="equal">
      <formula>2</formula>
    </cfRule>
    <cfRule type="cellIs" dxfId="27" priority="21" operator="equal">
      <formula>1</formula>
    </cfRule>
    <cfRule type="cellIs" dxfId="26" priority="22" operator="equal">
      <formula>0</formula>
    </cfRule>
  </conditionalFormatting>
  <conditionalFormatting sqref="C42">
    <cfRule type="cellIs" dxfId="25" priority="24" operator="equal">
      <formula>4</formula>
    </cfRule>
    <cfRule type="cellIs" dxfId="24" priority="25" operator="equal">
      <formula>3</formula>
    </cfRule>
    <cfRule type="cellIs" dxfId="23" priority="26" operator="equal">
      <formula>2</formula>
    </cfRule>
    <cfRule type="cellIs" dxfId="22" priority="27" operator="equal">
      <formula>1</formula>
    </cfRule>
    <cfRule type="cellIs" dxfId="21" priority="28" operator="equal">
      <formula>0</formula>
    </cfRule>
    <cfRule type="containsBlanks" dxfId="20" priority="23" stopIfTrue="1">
      <formula>LEN(TRIM(C42))=0</formula>
    </cfRule>
  </conditionalFormatting>
  <conditionalFormatting sqref="C50">
    <cfRule type="containsBlanks" dxfId="19" priority="41" stopIfTrue="1">
      <formula>LEN(TRIM(C50))=0</formula>
    </cfRule>
    <cfRule type="cellIs" dxfId="18" priority="42" operator="equal">
      <formula>4</formula>
    </cfRule>
    <cfRule type="cellIs" dxfId="17" priority="43" operator="equal">
      <formula>3</formula>
    </cfRule>
    <cfRule type="cellIs" dxfId="16" priority="44" operator="equal">
      <formula>2</formula>
    </cfRule>
    <cfRule type="cellIs" dxfId="15" priority="45" operator="equal">
      <formula>1</formula>
    </cfRule>
    <cfRule type="cellIs" dxfId="14" priority="46" operator="equal">
      <formula>0</formula>
    </cfRule>
    <cfRule type="containsBlanks" dxfId="13" priority="59" stopIfTrue="1">
      <formula>LEN(TRIM(C50))=0</formula>
    </cfRule>
    <cfRule type="cellIs" dxfId="12" priority="60" operator="equal">
      <formula>4</formula>
    </cfRule>
    <cfRule type="cellIs" dxfId="11" priority="61" operator="equal">
      <formula>3</formula>
    </cfRule>
    <cfRule type="cellIs" dxfId="10" priority="62" operator="equal">
      <formula>2</formula>
    </cfRule>
    <cfRule type="cellIs" dxfId="9" priority="63" operator="equal">
      <formula>1</formula>
    </cfRule>
    <cfRule type="cellIs" dxfId="8" priority="64" operator="equal">
      <formula>0</formula>
    </cfRule>
  </conditionalFormatting>
  <conditionalFormatting sqref="C58">
    <cfRule type="cellIs" dxfId="7" priority="36" operator="equal">
      <formula>4</formula>
    </cfRule>
    <cfRule type="cellIs" dxfId="6" priority="37" operator="equal">
      <formula>3</formula>
    </cfRule>
    <cfRule type="cellIs" dxfId="5" priority="38" operator="equal">
      <formula>2</formula>
    </cfRule>
    <cfRule type="cellIs" dxfId="4" priority="39" operator="equal">
      <formula>1</formula>
    </cfRule>
    <cfRule type="cellIs" dxfId="3" priority="40" operator="equal">
      <formula>0</formula>
    </cfRule>
    <cfRule type="containsBlanks" dxfId="2" priority="35" stopIfTrue="1">
      <formula>LEN(TRIM(C58))=0</formula>
    </cfRule>
  </conditionalFormatting>
  <dataValidations count="6">
    <dataValidation type="list" showInputMessage="1" showErrorMessage="1" promptTitle="Velg bygningstype" sqref="M20" xr:uid="{00000000-0002-0000-0300-000001000000}">
      <formula1>J12:J13</formula1>
    </dataValidation>
    <dataValidation type="list" showInputMessage="1" showErrorMessage="1" promptTitle="Velg bygningstype" sqref="E27" xr:uid="{00000000-0002-0000-0300-000002000000}">
      <formula1>J18:J18</formula1>
    </dataValidation>
    <dataValidation type="list" allowBlank="1" showInputMessage="1" showErrorMessage="1" sqref="C42" xr:uid="{00000000-0002-0000-0300-000000000000}">
      <formula1>$F$36:$F$40</formula1>
    </dataValidation>
    <dataValidation type="list" allowBlank="1" showInputMessage="1" showErrorMessage="1" sqref="C20 C27" xr:uid="{B29AD932-8F5F-42CD-9EC9-36E9B09731DC}">
      <formula1>$F$21:$F$25</formula1>
    </dataValidation>
    <dataValidation type="list" allowBlank="1" showInputMessage="1" showErrorMessage="1" sqref="C58" xr:uid="{22183C3A-4AF7-460D-A3E6-B8DA0EE529DF}">
      <formula1>$F$52:$F$56</formula1>
    </dataValidation>
    <dataValidation type="list" allowBlank="1" showInputMessage="1" showErrorMessage="1" sqref="C50 C34" xr:uid="{9BEDF6A2-BEDE-4DC3-9B0D-0C9733D61AB9}">
      <formula1>$F$44:$F$48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9E5E9AE-0C55-4D63-A326-934D0621A033}">
            <xm:f>'Om verktøyet'!$B$24=0</xm:f>
            <x14:dxf>
              <font>
                <color theme="0" tint="-0.34998626667073579"/>
              </font>
              <fill>
                <patternFill>
                  <bgColor theme="0" tint="-4.9989318521683403E-2"/>
                </patternFill>
              </fill>
              <border>
                <left style="thin">
                  <color theme="0" tint="-0.24994659260841701"/>
                </left>
                <right style="thin">
                  <color theme="0" tint="-0.24994659260841701"/>
                </right>
                <top style="thin">
                  <color theme="0" tint="-0.24994659260841701"/>
                </top>
                <bottom style="thin">
                  <color theme="0" tint="-0.24994659260841701"/>
                </bottom>
                <vertical/>
                <horizontal/>
              </border>
            </x14:dxf>
          </x14:cfRule>
          <x14:cfRule type="expression" priority="2" id="{F86AD860-0CC7-4018-A35C-804C447E33B2}">
            <xm:f>'Om verktøyet'!$B$24=0</xm:f>
            <x14:dxf>
              <font>
                <color theme="0" tint="-0.34998626667073579"/>
              </font>
            </x14:dxf>
          </x14:cfRule>
          <xm:sqref>C20</xm:sqref>
        </x14:conditionalFormatting>
        <x14:conditionalFormatting xmlns:xm="http://schemas.microsoft.com/office/excel/2006/main">
          <x14:cfRule type="expression" priority="9" id="{4A103742-755A-4997-A4EC-C3E9A912CAC7}">
            <xm:f>('Om verktøyet'!$B$25+'Om verktøyet'!$B$26)=0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theme="0" tint="-0.24994659260841701"/>
                </left>
                <right style="thin">
                  <color theme="0" tint="-0.24994659260841701"/>
                </right>
                <top style="thin">
                  <color theme="0" tint="-0.24994659260841701"/>
                </top>
                <bottom style="thin">
                  <color theme="0" tint="-0.24994659260841701"/>
                </bottom>
                <vertical/>
                <horizontal/>
              </border>
            </x14:dxf>
          </x14:cfRule>
          <x14:cfRule type="expression" priority="10" id="{5A1FC504-B484-44E5-8999-348ABEF781E6}">
            <xm:f>('Om verktøyet'!$B$25+'Om verktøyet'!$B$26)=0</xm:f>
            <x14:dxf>
              <font>
                <color theme="0" tint="-0.34998626667073579"/>
              </font>
            </x14:dxf>
          </x14:cfRule>
          <xm:sqref>C27</xm:sqref>
        </x14:conditionalFormatting>
        <x14:conditionalFormatting xmlns:xm="http://schemas.microsoft.com/office/excel/2006/main">
          <x14:cfRule type="expression" priority="141" id="{6A386161-5950-4508-B163-F96F997D2207}">
            <xm:f>('Om verktøyet'!$B$25+'Om verktøyet'!$B$26)=0</xm:f>
            <x14:dxf>
              <font>
                <color theme="0" tint="-0.34998626667073579"/>
              </font>
            </x14:dxf>
          </x14:cfRule>
          <xm:sqref>E27:H32</xm:sqref>
        </x14:conditionalFormatting>
        <x14:conditionalFormatting xmlns:xm="http://schemas.microsoft.com/office/excel/2006/main">
          <x14:cfRule type="expression" priority="143" id="{AB36746C-C551-4B45-8F1C-80016FF08876}">
            <xm:f>'Om verktøyet'!$B$24=0</xm:f>
            <x14:dxf>
              <font>
                <color theme="0" tint="-0.34998626667073579"/>
              </font>
            </x14:dxf>
          </x14:cfRule>
          <xm:sqref>E20:I25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A74"/>
  <sheetViews>
    <sheetView showGridLines="0" zoomScale="85" zoomScaleNormal="85" workbookViewId="0">
      <selection activeCell="M51" sqref="M51"/>
    </sheetView>
  </sheetViews>
  <sheetFormatPr baseColWidth="10" defaultColWidth="8.84375" defaultRowHeight="14.5" x14ac:dyDescent="0.35"/>
  <cols>
    <col min="1" max="1" width="8.84375" customWidth="1"/>
    <col min="3" max="3" width="10.4609375" customWidth="1"/>
    <col min="4" max="4" width="6" customWidth="1"/>
    <col min="5" max="5" width="5.07421875" customWidth="1"/>
    <col min="6" max="6" width="9.23046875" style="88" customWidth="1"/>
    <col min="7" max="7" width="5" customWidth="1"/>
    <col min="8" max="8" width="6.23046875" customWidth="1"/>
    <col min="10" max="10" width="34.4609375" customWidth="1"/>
    <col min="11" max="11" width="28.4609375" customWidth="1"/>
    <col min="12" max="12" width="6.23046875" customWidth="1"/>
    <col min="13" max="13" width="11.23046875" customWidth="1"/>
    <col min="14" max="14" width="9" bestFit="1" customWidth="1"/>
    <col min="15" max="15" width="37.07421875" customWidth="1"/>
    <col min="16" max="16" width="6.84375" customWidth="1"/>
    <col min="17" max="17" width="6.4609375" customWidth="1"/>
    <col min="18" max="18" width="9" bestFit="1" customWidth="1"/>
    <col min="19" max="19" width="45.4609375" customWidth="1"/>
    <col min="20" max="20" width="6.23046875" customWidth="1"/>
    <col min="25" max="25" width="9.4609375" bestFit="1" customWidth="1"/>
  </cols>
  <sheetData>
    <row r="2" spans="2:27" x14ac:dyDescent="0.35">
      <c r="P2" s="4"/>
      <c r="Q2" s="4"/>
    </row>
    <row r="3" spans="2:27" ht="43" x14ac:dyDescent="0.9">
      <c r="B3" s="73" t="s">
        <v>156</v>
      </c>
      <c r="P3" s="4" t="s">
        <v>157</v>
      </c>
      <c r="Q3" s="59">
        <f>O9+1</f>
        <v>1</v>
      </c>
    </row>
    <row r="4" spans="2:27" x14ac:dyDescent="0.35">
      <c r="P4" s="4" t="s">
        <v>158</v>
      </c>
      <c r="Q4" s="59">
        <f>S9+1</f>
        <v>1</v>
      </c>
    </row>
    <row r="5" spans="2:27" x14ac:dyDescent="0.35">
      <c r="P5" s="4" t="s">
        <v>118</v>
      </c>
      <c r="Q5" s="59">
        <f>O21+1</f>
        <v>1</v>
      </c>
    </row>
    <row r="6" spans="2:27" x14ac:dyDescent="0.35">
      <c r="P6" s="4" t="s">
        <v>159</v>
      </c>
      <c r="Q6" s="59">
        <f>S21+1</f>
        <v>1</v>
      </c>
    </row>
    <row r="7" spans="2:27" x14ac:dyDescent="0.35">
      <c r="F7" s="89"/>
    </row>
    <row r="8" spans="2:27" ht="42" customHeight="1" x14ac:dyDescent="0.35">
      <c r="F8" s="90"/>
      <c r="N8" s="14"/>
      <c r="O8" s="81" t="str">
        <f>Mobilitet!C3</f>
        <v>Mobilitet</v>
      </c>
      <c r="P8" s="5"/>
      <c r="R8" s="14"/>
      <c r="S8" s="81" t="str">
        <f>Arealbruk!C3</f>
        <v>Arealbruk</v>
      </c>
      <c r="T8" s="5"/>
    </row>
    <row r="9" spans="2:27" ht="15" customHeight="1" x14ac:dyDescent="0.35">
      <c r="N9" s="10"/>
      <c r="O9" s="154">
        <f>Mobilitet!C5</f>
        <v>0</v>
      </c>
      <c r="P9" s="9"/>
      <c r="R9" s="10"/>
      <c r="S9" s="154">
        <f>Arealbruk!C5</f>
        <v>0</v>
      </c>
      <c r="T9" s="9"/>
    </row>
    <row r="10" spans="2:27" x14ac:dyDescent="0.35">
      <c r="F10" s="90"/>
      <c r="N10" s="10"/>
      <c r="O10" s="155"/>
      <c r="P10" s="9"/>
      <c r="R10" s="10"/>
      <c r="S10" s="155"/>
      <c r="T10" s="9"/>
      <c r="Y10" s="26"/>
      <c r="Z10" s="26"/>
      <c r="AA10" s="26"/>
    </row>
    <row r="11" spans="2:27" x14ac:dyDescent="0.35">
      <c r="B11" s="25"/>
      <c r="F11" s="90"/>
      <c r="N11" s="10"/>
      <c r="O11" s="15">
        <v>0.3</v>
      </c>
      <c r="P11" s="9"/>
      <c r="R11" s="10"/>
      <c r="S11" s="15">
        <v>0.25</v>
      </c>
      <c r="T11" s="9"/>
      <c r="Y11" s="29">
        <v>4.5</v>
      </c>
      <c r="Z11" s="30" t="s">
        <v>160</v>
      </c>
      <c r="AA11" s="30"/>
    </row>
    <row r="12" spans="2:27" x14ac:dyDescent="0.35">
      <c r="F12" s="90"/>
      <c r="N12" s="16">
        <f>Mobilitet!C17</f>
        <v>0</v>
      </c>
      <c r="O12" t="str">
        <f>Mobilitet!E17</f>
        <v>Tilgang til kollektivtransport</v>
      </c>
      <c r="P12" s="24">
        <f>Mobilitet!C18</f>
        <v>0.3</v>
      </c>
      <c r="R12" s="16">
        <f>Arealbruk!C17</f>
        <v>0</v>
      </c>
      <c r="S12" t="str">
        <f>Arealbruk!E17</f>
        <v>Eksisterende karbonlager i natur</v>
      </c>
      <c r="T12" s="24">
        <f>Arealbruk!C18</f>
        <v>0.5</v>
      </c>
      <c r="Y12" s="29">
        <f>B31</f>
        <v>0</v>
      </c>
      <c r="Z12" s="30" t="s">
        <v>161</v>
      </c>
      <c r="AA12" s="30"/>
    </row>
    <row r="13" spans="2:27" x14ac:dyDescent="0.35">
      <c r="N13" s="16">
        <f>Mobilitet!C25</f>
        <v>0</v>
      </c>
      <c r="O13" t="str">
        <f>Mobilitet!E25</f>
        <v>Bilparkering</v>
      </c>
      <c r="P13" s="24">
        <f>Mobilitet!C26</f>
        <v>0.25</v>
      </c>
      <c r="R13" s="16">
        <f>Arealbruk!C25</f>
        <v>0</v>
      </c>
      <c r="S13" t="str">
        <f>Arealbruk!E25</f>
        <v>Etablering av vegetasjon som binder karbon</v>
      </c>
      <c r="T13" s="24">
        <f>Arealbruk!C26</f>
        <v>0.3</v>
      </c>
      <c r="Y13" s="29">
        <f>Y11-B31</f>
        <v>4.5</v>
      </c>
      <c r="Z13" s="30" t="s">
        <v>162</v>
      </c>
      <c r="AA13" s="30"/>
    </row>
    <row r="14" spans="2:27" x14ac:dyDescent="0.35">
      <c r="F14" s="90"/>
      <c r="N14" s="16">
        <f>Mobilitet!C33</f>
        <v>0</v>
      </c>
      <c r="O14" t="str">
        <f>Mobilitet!E33</f>
        <v>Tilgang til service- og rekreasjonstilbud</v>
      </c>
      <c r="P14" s="24">
        <f>Mobilitet!C34</f>
        <v>0.15</v>
      </c>
      <c r="R14" s="16">
        <f>Arealbruk!C33</f>
        <v>0</v>
      </c>
      <c r="S14" t="str">
        <f>Arealbruk!E33</f>
        <v>Massehåndtering</v>
      </c>
      <c r="T14" s="24">
        <f>Arealbruk!C34</f>
        <v>0.2</v>
      </c>
      <c r="Y14" s="29"/>
      <c r="Z14" s="30"/>
      <c r="AA14" s="30"/>
    </row>
    <row r="15" spans="2:27" x14ac:dyDescent="0.35">
      <c r="F15" s="90"/>
      <c r="N15" s="16">
        <f>Mobilitet!C41</f>
        <v>0</v>
      </c>
      <c r="O15" t="str">
        <f>Mobilitet!E41</f>
        <v>Gangvennlig utforming</v>
      </c>
      <c r="P15" s="24">
        <f>Mobilitet!C42</f>
        <v>0.15</v>
      </c>
      <c r="R15" s="16">
        <f>Arealbruk!C41</f>
        <v>0</v>
      </c>
      <c r="S15" t="str">
        <f>Arealbruk!E41</f>
        <v>Bonuspoeng for bolig: Fellefunksjoner</v>
      </c>
      <c r="T15" s="24">
        <f>Arealbruk!C42</f>
        <v>0.05</v>
      </c>
      <c r="Y15" s="30"/>
      <c r="Z15" s="30"/>
      <c r="AA15" s="30"/>
    </row>
    <row r="16" spans="2:27" x14ac:dyDescent="0.35">
      <c r="F16" s="90"/>
      <c r="N16" s="16">
        <f>Mobilitet!C49</f>
        <v>0</v>
      </c>
      <c r="O16" t="str">
        <f>Mobilitet!E49</f>
        <v>Sykkelvennlig utforming</v>
      </c>
      <c r="P16" s="24">
        <f>Mobilitet!C50</f>
        <v>0.15</v>
      </c>
      <c r="R16" s="10"/>
      <c r="T16" s="9"/>
      <c r="Y16" s="4"/>
      <c r="Z16" s="4"/>
      <c r="AA16" s="4"/>
    </row>
    <row r="17" spans="1:20" x14ac:dyDescent="0.35">
      <c r="N17" s="11"/>
      <c r="O17" s="6"/>
      <c r="P17" s="7"/>
      <c r="R17" s="11"/>
      <c r="S17" s="6"/>
      <c r="T17" s="7"/>
    </row>
    <row r="18" spans="1:20" x14ac:dyDescent="0.35">
      <c r="F18" s="90"/>
    </row>
    <row r="19" spans="1:20" ht="15.75" customHeight="1" x14ac:dyDescent="0.35">
      <c r="F19" s="90"/>
    </row>
    <row r="20" spans="1:20" ht="42" customHeight="1" x14ac:dyDescent="0.35">
      <c r="F20" s="90"/>
      <c r="N20" s="14"/>
      <c r="O20" s="81" t="str">
        <f>Energi!C3</f>
        <v>Energi</v>
      </c>
      <c r="P20" s="5"/>
      <c r="R20" s="14"/>
      <c r="S20" s="81" t="str">
        <f>Materialer!C3</f>
        <v>Materialer</v>
      </c>
      <c r="T20" s="5"/>
    </row>
    <row r="21" spans="1:20" x14ac:dyDescent="0.35">
      <c r="E21" s="93"/>
      <c r="F21" s="91"/>
      <c r="N21" s="10"/>
      <c r="O21" s="154">
        <f>Energi!C5</f>
        <v>0</v>
      </c>
      <c r="P21" s="9"/>
      <c r="R21" s="10"/>
      <c r="S21" s="154">
        <f>Materialer!C5</f>
        <v>0</v>
      </c>
      <c r="T21" s="9"/>
    </row>
    <row r="22" spans="1:20" ht="14.25" customHeight="1" x14ac:dyDescent="0.35">
      <c r="N22" s="10"/>
      <c r="O22" s="155"/>
      <c r="P22" s="9"/>
      <c r="R22" s="10"/>
      <c r="S22" s="155"/>
      <c r="T22" s="9"/>
    </row>
    <row r="23" spans="1:20" ht="14.25" customHeight="1" x14ac:dyDescent="0.35">
      <c r="N23" s="10"/>
      <c r="O23" s="15">
        <v>0.2</v>
      </c>
      <c r="P23" s="9"/>
      <c r="R23" s="10"/>
      <c r="S23" s="15">
        <v>0.25</v>
      </c>
      <c r="T23" s="9"/>
    </row>
    <row r="24" spans="1:20" x14ac:dyDescent="0.35">
      <c r="N24" s="16">
        <f>Energi!C20+Energi!C27</f>
        <v>0</v>
      </c>
      <c r="O24" t="str">
        <f>Energi!E17</f>
        <v>Energiytelser i driftsfase av bygg*</v>
      </c>
      <c r="P24" s="24">
        <f>Energi!C21+Energi!C28</f>
        <v>0.6</v>
      </c>
      <c r="R24" s="16">
        <f>Materialer!C17</f>
        <v>0</v>
      </c>
      <c r="S24" t="str">
        <f>Materialer!E17</f>
        <v>Lavutslipp materialbruk</v>
      </c>
      <c r="T24" s="24">
        <f>Materialer!C18</f>
        <v>0.7</v>
      </c>
    </row>
    <row r="25" spans="1:20" x14ac:dyDescent="0.35">
      <c r="N25" s="16">
        <f>Energi!C34</f>
        <v>0</v>
      </c>
      <c r="O25" t="str">
        <f>Energi!E34</f>
        <v xml:space="preserve">Utnyttelse av lokale fornybare energikilder </v>
      </c>
      <c r="P25" s="24">
        <f>Energi!C35</f>
        <v>0.4</v>
      </c>
      <c r="R25" s="16">
        <f>Materialer!C25</f>
        <v>0</v>
      </c>
      <c r="S25" t="str">
        <f>Materialer!E25</f>
        <v>Bevaring av eksisterende bygg*</v>
      </c>
      <c r="T25" s="24">
        <f>Materialer!C26</f>
        <v>0</v>
      </c>
    </row>
    <row r="26" spans="1:20" x14ac:dyDescent="0.35">
      <c r="N26" s="16">
        <f>Energi!C42</f>
        <v>0</v>
      </c>
      <c r="O26" t="str">
        <f>Energi!E42</f>
        <v>Utslippsfri bygge- og anleggsfase</v>
      </c>
      <c r="P26" s="24">
        <f>Energi!C43</f>
        <v>0.1</v>
      </c>
      <c r="R26" s="16">
        <f>Materialer!C34</f>
        <v>0</v>
      </c>
      <c r="S26" t="str">
        <f>Materialer!E34</f>
        <v>Fundamentering</v>
      </c>
      <c r="T26" s="24">
        <f>Materialer!C35</f>
        <v>0</v>
      </c>
    </row>
    <row r="27" spans="1:20" x14ac:dyDescent="0.35">
      <c r="N27" s="16">
        <f>Energi!C50</f>
        <v>0</v>
      </c>
      <c r="O27" t="str">
        <f>Energi!E50</f>
        <v>Bonuspoeng: Fellesinfrastruktur for energi  </v>
      </c>
      <c r="P27" s="24">
        <f>Energi!C51</f>
        <v>0.1</v>
      </c>
      <c r="R27" s="16">
        <f>Materialer!C42</f>
        <v>0</v>
      </c>
      <c r="S27" t="str">
        <f>Materialer!E42</f>
        <v>Avfallsmengde i byggefase</v>
      </c>
      <c r="T27" s="24">
        <f>Materialer!C43</f>
        <v>0.1</v>
      </c>
    </row>
    <row r="28" spans="1:20" x14ac:dyDescent="0.35">
      <c r="N28" s="16">
        <f>Energi!C58</f>
        <v>0</v>
      </c>
      <c r="O28" s="17" t="str">
        <f>Energi!E58</f>
        <v>Bonuspoeng: Infrastruktur for effektbehov</v>
      </c>
      <c r="P28" s="24">
        <f>Energi!C59</f>
        <v>0.1</v>
      </c>
      <c r="Q28" s="17"/>
      <c r="R28" s="16">
        <f>Materialer!C50</f>
        <v>0</v>
      </c>
      <c r="S28" s="17" t="str">
        <f>Materialer!E50</f>
        <v>Fleksible bygg i fremtiden</v>
      </c>
      <c r="T28" s="24">
        <f>Materialer!C51</f>
        <v>0.1</v>
      </c>
    </row>
    <row r="29" spans="1:20" s="17" customFormat="1" ht="15" customHeight="1" x14ac:dyDescent="0.35">
      <c r="B29" s="156" t="s">
        <v>163</v>
      </c>
      <c r="C29" s="156"/>
      <c r="D29" s="156"/>
      <c r="E29" s="156"/>
      <c r="F29" s="156"/>
      <c r="G29" s="156"/>
      <c r="N29" s="56"/>
      <c r="O29" s="57"/>
      <c r="P29" s="117"/>
      <c r="R29" s="56"/>
      <c r="S29" s="57"/>
      <c r="T29" s="117"/>
    </row>
    <row r="30" spans="1:20" s="17" customFormat="1" ht="15" customHeight="1" x14ac:dyDescent="0.35">
      <c r="A30" s="58"/>
      <c r="B30" s="156"/>
      <c r="C30" s="156"/>
      <c r="D30" s="156"/>
      <c r="E30" s="156"/>
      <c r="F30" s="156"/>
      <c r="G30" s="156"/>
    </row>
    <row r="31" spans="1:20" s="17" customFormat="1" x14ac:dyDescent="0.35">
      <c r="B31" s="157">
        <f>S9*S11+O9*O11+O21*O23+S21*S23</f>
        <v>0</v>
      </c>
      <c r="C31" s="158"/>
      <c r="D31" s="158"/>
      <c r="E31" s="159"/>
      <c r="F31" s="80"/>
    </row>
    <row r="32" spans="1:20" s="17" customFormat="1" ht="14.25" customHeight="1" x14ac:dyDescent="0.35">
      <c r="B32" s="160"/>
      <c r="C32" s="161"/>
      <c r="D32" s="161"/>
      <c r="E32" s="162"/>
      <c r="F32" s="80"/>
      <c r="M32" s="4"/>
      <c r="N32" s="4"/>
      <c r="O32" s="4"/>
      <c r="P32" s="4"/>
      <c r="Q32" s="4"/>
      <c r="R32" s="4"/>
      <c r="S32" s="4"/>
    </row>
    <row r="33" spans="1:19" s="17" customFormat="1" x14ac:dyDescent="0.35">
      <c r="A33" s="129" t="s">
        <v>10</v>
      </c>
      <c r="B33" s="130">
        <v>4.5</v>
      </c>
      <c r="C33" s="4"/>
      <c r="D33" s="51">
        <v>100</v>
      </c>
      <c r="E33" s="51"/>
      <c r="F33" s="108"/>
      <c r="M33" s="4"/>
      <c r="N33" s="4"/>
      <c r="O33" s="4"/>
      <c r="P33" s="4"/>
      <c r="Q33" s="4"/>
      <c r="R33" s="4"/>
      <c r="S33" s="4"/>
    </row>
    <row r="34" spans="1:19" s="17" customFormat="1" x14ac:dyDescent="0.35">
      <c r="A34" s="129" t="s">
        <v>11</v>
      </c>
      <c r="B34" s="130">
        <f>B31</f>
        <v>0</v>
      </c>
      <c r="C34" s="4"/>
      <c r="D34" s="51">
        <f>25*B31+25</f>
        <v>25</v>
      </c>
      <c r="E34" s="51"/>
      <c r="F34" s="108"/>
      <c r="G34" s="153"/>
      <c r="M34" s="4"/>
      <c r="N34" s="4"/>
      <c r="O34" s="4"/>
      <c r="P34" s="4"/>
      <c r="Q34" s="4"/>
      <c r="R34" s="4"/>
      <c r="S34" s="4"/>
    </row>
    <row r="35" spans="1:19" s="17" customFormat="1" x14ac:dyDescent="0.35">
      <c r="A35" s="129" t="s">
        <v>12</v>
      </c>
      <c r="B35" s="130">
        <f>B33-B34</f>
        <v>4.5</v>
      </c>
      <c r="C35" s="4"/>
      <c r="D35" s="51">
        <f>D33-D34</f>
        <v>75</v>
      </c>
      <c r="E35" s="51"/>
      <c r="F35" s="108"/>
      <c r="G35" s="153"/>
      <c r="M35" s="4"/>
      <c r="N35" s="28" t="s">
        <v>164</v>
      </c>
      <c r="O35" s="28" t="s">
        <v>165</v>
      </c>
      <c r="P35" s="4"/>
      <c r="Q35" s="28" t="s">
        <v>166</v>
      </c>
      <c r="R35" s="28" t="s">
        <v>167</v>
      </c>
      <c r="S35" s="28"/>
    </row>
    <row r="36" spans="1:19" s="17" customFormat="1" x14ac:dyDescent="0.35">
      <c r="A36" s="4"/>
      <c r="B36" s="4"/>
      <c r="C36" s="4"/>
      <c r="D36" s="4"/>
      <c r="E36" s="4"/>
      <c r="F36" s="92"/>
      <c r="M36" s="4"/>
      <c r="N36" s="4" t="str">
        <f>S8</f>
        <v>Arealbruk</v>
      </c>
      <c r="O36" s="4" t="str">
        <f>S12</f>
        <v>Eksisterende karbonlager i natur</v>
      </c>
      <c r="P36" s="44">
        <f>T12*$S$11</f>
        <v>0.125</v>
      </c>
      <c r="Q36" s="44" cm="1">
        <f t="array" ref="Q36:Q38">T12:T14</f>
        <v>0.5</v>
      </c>
      <c r="R36" s="45" t="e">
        <f>T12*R12*$S$11/$S$9</f>
        <v>#DIV/0!</v>
      </c>
      <c r="S36" s="4"/>
    </row>
    <row r="37" spans="1:19" s="17" customFormat="1" x14ac:dyDescent="0.35">
      <c r="A37" s="4"/>
      <c r="B37" s="4"/>
      <c r="C37" s="4"/>
      <c r="D37" s="4"/>
      <c r="E37" s="4"/>
      <c r="F37" s="92"/>
      <c r="M37" s="4"/>
      <c r="N37" s="4"/>
      <c r="O37" s="4" t="str">
        <f>S13</f>
        <v>Etablering av vegetasjon som binder karbon</v>
      </c>
      <c r="P37" s="44">
        <f>T13*$S$11</f>
        <v>7.4999999999999997E-2</v>
      </c>
      <c r="Q37" s="44">
        <v>0.3</v>
      </c>
      <c r="R37" s="45" t="e">
        <f>T13*R13*$S$11/$S$9</f>
        <v>#DIV/0!</v>
      </c>
      <c r="S37" s="4"/>
    </row>
    <row r="38" spans="1:19" s="17" customFormat="1" x14ac:dyDescent="0.35">
      <c r="F38" s="92"/>
      <c r="M38" s="4"/>
      <c r="N38" s="4"/>
      <c r="O38" s="4" t="str">
        <f>S14</f>
        <v>Massehåndtering</v>
      </c>
      <c r="P38" s="44">
        <f>T14*$S$11</f>
        <v>0.05</v>
      </c>
      <c r="Q38" s="44">
        <v>0.2</v>
      </c>
      <c r="R38" s="45" t="e">
        <f>T14*R14*$S$11/$S$9</f>
        <v>#DIV/0!</v>
      </c>
      <c r="S38" s="4"/>
    </row>
    <row r="39" spans="1:19" s="17" customFormat="1" x14ac:dyDescent="0.35">
      <c r="F39" s="92"/>
      <c r="M39" s="4"/>
      <c r="N39" s="4" t="str">
        <f>O8</f>
        <v>Mobilitet</v>
      </c>
      <c r="O39" s="4" t="str">
        <f>O12</f>
        <v>Tilgang til kollektivtransport</v>
      </c>
      <c r="P39" s="44">
        <f>P12*$O$11</f>
        <v>0.09</v>
      </c>
      <c r="Q39" s="44">
        <f>P12</f>
        <v>0.3</v>
      </c>
      <c r="R39" s="45" t="e">
        <f>P12*N12*$O$11/$O$9</f>
        <v>#DIV/0!</v>
      </c>
      <c r="S39" s="4"/>
    </row>
    <row r="40" spans="1:19" s="17" customFormat="1" x14ac:dyDescent="0.35">
      <c r="F40" s="92"/>
      <c r="M40" s="4"/>
      <c r="N40" s="4"/>
      <c r="O40" s="4" t="str">
        <f>O13</f>
        <v>Bilparkering</v>
      </c>
      <c r="P40" s="44">
        <f>P13*$O$11</f>
        <v>7.4999999999999997E-2</v>
      </c>
      <c r="Q40" s="44">
        <f>P13</f>
        <v>0.25</v>
      </c>
      <c r="R40" s="45" t="e">
        <f>P13*N13*$O$11/$O$9</f>
        <v>#DIV/0!</v>
      </c>
      <c r="S40" s="4"/>
    </row>
    <row r="41" spans="1:19" s="17" customFormat="1" x14ac:dyDescent="0.35">
      <c r="F41" s="92"/>
      <c r="M41" s="4"/>
      <c r="N41" s="4"/>
      <c r="O41" s="4" t="str">
        <f>O14</f>
        <v>Tilgang til service- og rekreasjonstilbud</v>
      </c>
      <c r="P41" s="44">
        <f>P14*$O$11</f>
        <v>4.4999999999999998E-2</v>
      </c>
      <c r="Q41" s="44">
        <f>P14</f>
        <v>0.15</v>
      </c>
      <c r="R41" s="45" t="e">
        <f>P14*N14*$O$11/$O$9</f>
        <v>#DIV/0!</v>
      </c>
      <c r="S41" s="4"/>
    </row>
    <row r="42" spans="1:19" s="17" customFormat="1" x14ac:dyDescent="0.35">
      <c r="F42" s="92"/>
      <c r="M42" s="4"/>
      <c r="N42" s="4"/>
      <c r="O42" s="4" t="str">
        <f>O15</f>
        <v>Gangvennlig utforming</v>
      </c>
      <c r="P42" s="44">
        <f>P15*$O$11</f>
        <v>4.4999999999999998E-2</v>
      </c>
      <c r="Q42" s="44">
        <f>P15</f>
        <v>0.15</v>
      </c>
      <c r="R42" s="45" t="e">
        <f>P15*N15*$O$11/$O$9</f>
        <v>#DIV/0!</v>
      </c>
      <c r="S42" s="4"/>
    </row>
    <row r="43" spans="1:19" s="17" customFormat="1" x14ac:dyDescent="0.35">
      <c r="F43" s="92"/>
      <c r="M43" s="4"/>
      <c r="N43" s="4"/>
      <c r="O43" s="4" t="str">
        <f>O16</f>
        <v>Sykkelvennlig utforming</v>
      </c>
      <c r="P43" s="44">
        <f>P16*$O$11</f>
        <v>4.4999999999999998E-2</v>
      </c>
      <c r="Q43" s="44">
        <f>P16</f>
        <v>0.15</v>
      </c>
      <c r="R43" s="45" t="e">
        <f>P16*N16*$O$11/$O$9</f>
        <v>#DIV/0!</v>
      </c>
      <c r="S43" s="4"/>
    </row>
    <row r="44" spans="1:19" s="17" customFormat="1" x14ac:dyDescent="0.35">
      <c r="F44" s="92"/>
      <c r="M44" s="4"/>
      <c r="N44" s="4" t="str">
        <f>O20</f>
        <v>Energi</v>
      </c>
      <c r="O44" s="4" t="str">
        <f>O24</f>
        <v>Energiytelser i driftsfase av bygg*</v>
      </c>
      <c r="P44" s="44">
        <f>P24*$O$23</f>
        <v>0.12</v>
      </c>
      <c r="Q44" s="44">
        <f>P24</f>
        <v>0.6</v>
      </c>
      <c r="R44" s="45" t="e">
        <f>P24*N24*$O$23/$O$21</f>
        <v>#DIV/0!</v>
      </c>
      <c r="S44" s="4"/>
    </row>
    <row r="45" spans="1:19" s="17" customFormat="1" x14ac:dyDescent="0.35">
      <c r="F45" s="92"/>
      <c r="M45" s="4"/>
      <c r="N45" s="4"/>
      <c r="O45" s="4" t="str">
        <f>O25</f>
        <v xml:space="preserve">Utnyttelse av lokale fornybare energikilder </v>
      </c>
      <c r="P45" s="44">
        <f>P25*$O$23</f>
        <v>8.0000000000000016E-2</v>
      </c>
      <c r="Q45" s="44">
        <f>P25</f>
        <v>0.4</v>
      </c>
      <c r="R45" s="45" t="e">
        <f t="shared" ref="R45:R46" si="0">P25*N25*$O$23/$O$21</f>
        <v>#DIV/0!</v>
      </c>
      <c r="S45" s="4"/>
    </row>
    <row r="46" spans="1:19" s="17" customFormat="1" x14ac:dyDescent="0.35">
      <c r="F46" s="92"/>
      <c r="M46" s="4"/>
      <c r="N46" s="4"/>
      <c r="O46" s="4" t="str">
        <f>O26</f>
        <v>Utslippsfri bygge- og anleggsfase</v>
      </c>
      <c r="P46" s="44">
        <f>P26*$O$23</f>
        <v>2.0000000000000004E-2</v>
      </c>
      <c r="Q46" s="44">
        <f>P26</f>
        <v>0.1</v>
      </c>
      <c r="R46" s="45" t="e">
        <f t="shared" si="0"/>
        <v>#DIV/0!</v>
      </c>
      <c r="S46" s="4"/>
    </row>
    <row r="47" spans="1:19" s="17" customFormat="1" x14ac:dyDescent="0.35">
      <c r="F47" s="92"/>
      <c r="M47" s="4"/>
      <c r="N47" s="4" t="str">
        <f>S20</f>
        <v>Materialer</v>
      </c>
      <c r="O47" s="4" t="str">
        <f>S24</f>
        <v>Lavutslipp materialbruk</v>
      </c>
      <c r="P47" s="44">
        <f>T24*$S$23</f>
        <v>0.17499999999999999</v>
      </c>
      <c r="Q47" s="44">
        <f>T24</f>
        <v>0.7</v>
      </c>
      <c r="R47" s="45" t="e">
        <f>T24*R24*$S$23/$S$21</f>
        <v>#DIV/0!</v>
      </c>
      <c r="S47" s="4"/>
    </row>
    <row r="48" spans="1:19" s="17" customFormat="1" x14ac:dyDescent="0.35">
      <c r="F48" s="92"/>
      <c r="M48" s="4"/>
      <c r="N48" s="4"/>
      <c r="O48" s="4" t="str">
        <f t="shared" ref="O48:O51" si="1">S25</f>
        <v>Bevaring av eksisterende bygg*</v>
      </c>
      <c r="P48" s="44">
        <f>T25*$S$23</f>
        <v>0</v>
      </c>
      <c r="Q48" s="44">
        <f t="shared" ref="Q48:Q51" si="2">T25</f>
        <v>0</v>
      </c>
      <c r="R48" s="45" t="e">
        <f>T25*R25*$S$23/$S$21</f>
        <v>#DIV/0!</v>
      </c>
      <c r="S48" s="4"/>
    </row>
    <row r="49" spans="6:27" s="17" customFormat="1" x14ac:dyDescent="0.35">
      <c r="F49" s="92"/>
      <c r="M49" s="4"/>
      <c r="N49" s="4"/>
      <c r="O49" s="4" t="str">
        <f t="shared" si="1"/>
        <v>Fundamentering</v>
      </c>
      <c r="P49" s="44">
        <f>T28*$S$23</f>
        <v>2.5000000000000001E-2</v>
      </c>
      <c r="Q49" s="44">
        <f t="shared" si="2"/>
        <v>0</v>
      </c>
      <c r="R49" s="45" t="e">
        <f>T28*R28*$S$23/$S$21</f>
        <v>#DIV/0!</v>
      </c>
      <c r="S49" s="4"/>
    </row>
    <row r="50" spans="6:27" s="17" customFormat="1" x14ac:dyDescent="0.35">
      <c r="F50" s="92"/>
      <c r="M50" s="4"/>
      <c r="N50" s="4"/>
      <c r="O50" s="4" t="str">
        <f t="shared" si="1"/>
        <v>Avfallsmengde i byggefase</v>
      </c>
      <c r="P50" s="44">
        <f>T26*$S$23</f>
        <v>0</v>
      </c>
      <c r="Q50" s="44">
        <f t="shared" si="2"/>
        <v>0.1</v>
      </c>
      <c r="R50" s="45" t="e">
        <f>T26*R26*$S$23/$S$21</f>
        <v>#DIV/0!</v>
      </c>
      <c r="S50" s="4"/>
    </row>
    <row r="51" spans="6:27" s="17" customFormat="1" x14ac:dyDescent="0.35">
      <c r="F51" s="92"/>
      <c r="M51" s="4"/>
      <c r="N51" s="4"/>
      <c r="O51" s="4" t="str">
        <f t="shared" si="1"/>
        <v>Fleksible bygg i fremtiden</v>
      </c>
      <c r="P51" s="44">
        <f>T27*$S$23</f>
        <v>2.5000000000000001E-2</v>
      </c>
      <c r="Q51" s="44">
        <f t="shared" si="2"/>
        <v>0.1</v>
      </c>
      <c r="R51" s="45" t="e">
        <f>T27*R27*$S$23/$S$21</f>
        <v>#DIV/0!</v>
      </c>
      <c r="S51" s="4"/>
    </row>
    <row r="52" spans="6:27" s="17" customFormat="1" x14ac:dyDescent="0.35">
      <c r="F52" s="92"/>
      <c r="M52" s="4"/>
      <c r="N52" s="4"/>
      <c r="O52" s="4"/>
      <c r="P52" s="4"/>
      <c r="Q52" s="4"/>
      <c r="R52" s="4"/>
      <c r="S52" s="4"/>
    </row>
    <row r="53" spans="6:27" s="17" customFormat="1" x14ac:dyDescent="0.35">
      <c r="F53" s="92"/>
      <c r="M53" s="4"/>
      <c r="N53" s="4"/>
      <c r="O53" s="4"/>
      <c r="P53" s="4"/>
      <c r="Q53" s="44"/>
      <c r="R53" s="4"/>
      <c r="S53" s="4"/>
    </row>
    <row r="54" spans="6:27" s="17" customFormat="1" x14ac:dyDescent="0.35">
      <c r="F54" s="92"/>
      <c r="M54" s="4"/>
      <c r="N54" s="4"/>
      <c r="O54" s="4"/>
      <c r="P54" s="4"/>
      <c r="Q54" s="44"/>
      <c r="R54" s="4"/>
      <c r="S54" s="4"/>
    </row>
    <row r="55" spans="6:27" s="17" customFormat="1" x14ac:dyDescent="0.35">
      <c r="F55" s="92"/>
    </row>
    <row r="56" spans="6:27" s="17" customFormat="1" x14ac:dyDescent="0.35">
      <c r="F56" s="92"/>
    </row>
    <row r="57" spans="6:27" s="17" customFormat="1" x14ac:dyDescent="0.35">
      <c r="F57" s="92"/>
    </row>
    <row r="58" spans="6:27" x14ac:dyDescent="0.35">
      <c r="K58" s="17"/>
      <c r="L58" s="17"/>
      <c r="M58" s="4"/>
      <c r="N58" s="17"/>
      <c r="O58" s="17"/>
      <c r="P58" s="17"/>
      <c r="Q58" s="17"/>
      <c r="R58" s="17"/>
      <c r="S58" s="17"/>
      <c r="T58" s="27"/>
      <c r="U58" s="27"/>
      <c r="V58" s="27"/>
      <c r="W58" s="27"/>
      <c r="X58" s="27"/>
      <c r="Y58" s="27"/>
      <c r="Z58" s="27"/>
      <c r="AA58" s="27"/>
    </row>
    <row r="59" spans="6:27" x14ac:dyDescent="0.35">
      <c r="K59" s="17"/>
      <c r="L59" s="17"/>
      <c r="M59" s="4"/>
      <c r="N59" s="17"/>
      <c r="O59" s="17"/>
      <c r="P59" s="17"/>
      <c r="Q59" s="17"/>
      <c r="R59" s="17"/>
      <c r="S59" s="17"/>
      <c r="T59" s="27"/>
      <c r="U59" s="27"/>
      <c r="V59" s="27"/>
      <c r="W59" s="27"/>
      <c r="X59" s="27"/>
      <c r="Y59" s="27"/>
      <c r="Z59" s="27"/>
      <c r="AA59" s="27"/>
    </row>
    <row r="60" spans="6:27" x14ac:dyDescent="0.35">
      <c r="K60" s="17"/>
      <c r="L60" s="17"/>
      <c r="M60" s="4"/>
      <c r="N60" s="17"/>
      <c r="O60" s="17"/>
      <c r="P60" s="17"/>
      <c r="Q60" s="17"/>
      <c r="R60" s="17"/>
      <c r="S60" s="17"/>
      <c r="T60" s="27"/>
      <c r="U60" s="27"/>
      <c r="V60" s="27"/>
      <c r="W60" s="27"/>
      <c r="X60" s="27"/>
      <c r="Y60" s="27"/>
      <c r="Z60" s="27"/>
      <c r="AA60" s="27"/>
    </row>
    <row r="61" spans="6:27" x14ac:dyDescent="0.35">
      <c r="K61" s="17"/>
      <c r="L61" s="17"/>
      <c r="M61" s="4"/>
      <c r="N61" s="17"/>
      <c r="O61" s="17"/>
      <c r="P61" s="17"/>
      <c r="Q61" s="17"/>
      <c r="R61" s="17"/>
      <c r="S61" s="17"/>
      <c r="T61" s="27"/>
      <c r="U61" s="27"/>
      <c r="V61" s="27"/>
      <c r="W61" s="27"/>
      <c r="X61" s="27"/>
      <c r="Y61" s="27"/>
      <c r="Z61" s="27"/>
      <c r="AA61" s="27"/>
    </row>
    <row r="62" spans="6:27" x14ac:dyDescent="0.35">
      <c r="K62" s="17"/>
      <c r="L62" s="17"/>
      <c r="M62" s="4"/>
      <c r="N62" s="17"/>
      <c r="O62" s="17"/>
      <c r="P62" s="17"/>
      <c r="Q62" s="17"/>
      <c r="R62" s="17"/>
      <c r="S62" s="17"/>
      <c r="T62" s="27"/>
      <c r="U62" s="27"/>
      <c r="V62" s="27"/>
      <c r="W62" s="27"/>
      <c r="X62" s="27"/>
      <c r="Y62" s="27"/>
      <c r="Z62" s="27"/>
      <c r="AA62" s="27"/>
    </row>
    <row r="63" spans="6:27" x14ac:dyDescent="0.35">
      <c r="K63" s="17"/>
      <c r="L63" s="17"/>
      <c r="M63" s="17"/>
      <c r="N63" s="17"/>
      <c r="O63" s="17"/>
      <c r="P63" s="17"/>
      <c r="Q63" s="17"/>
      <c r="R63" s="17"/>
      <c r="T63" s="27"/>
      <c r="U63" s="27"/>
      <c r="V63" s="27"/>
      <c r="W63" s="27"/>
      <c r="X63" s="27"/>
      <c r="Y63" s="27"/>
      <c r="Z63" s="27"/>
      <c r="AA63" s="27"/>
    </row>
    <row r="64" spans="6:27" x14ac:dyDescent="0.35">
      <c r="K64" s="17"/>
      <c r="L64" s="17"/>
      <c r="M64" s="17"/>
      <c r="T64" s="27"/>
      <c r="U64" s="27"/>
      <c r="V64" s="27"/>
      <c r="W64" s="27"/>
      <c r="X64" s="27"/>
      <c r="Y64" s="27"/>
      <c r="Z64" s="27"/>
      <c r="AA64" s="27"/>
    </row>
    <row r="65" spans="11:27" x14ac:dyDescent="0.35">
      <c r="K65" s="17"/>
      <c r="L65" s="17"/>
      <c r="M65" s="17"/>
      <c r="T65" s="27"/>
      <c r="U65" s="27"/>
      <c r="V65" s="27"/>
      <c r="W65" s="27"/>
      <c r="X65" s="27"/>
      <c r="Y65" s="27"/>
      <c r="Z65" s="27"/>
      <c r="AA65" s="27"/>
    </row>
    <row r="66" spans="11:27" x14ac:dyDescent="0.35">
      <c r="K66" s="17"/>
      <c r="L66" s="17"/>
      <c r="M66" s="17"/>
      <c r="T66" s="27"/>
      <c r="U66" s="27"/>
      <c r="V66" s="27"/>
      <c r="W66" s="27"/>
      <c r="X66" s="27"/>
      <c r="Y66" s="27"/>
      <c r="Z66" s="27"/>
      <c r="AA66" s="27"/>
    </row>
    <row r="67" spans="11:27" x14ac:dyDescent="0.35">
      <c r="K67" s="17"/>
      <c r="L67" s="17"/>
      <c r="M67" s="17"/>
      <c r="T67" s="27"/>
      <c r="U67" s="27"/>
      <c r="V67" s="27"/>
      <c r="W67" s="27"/>
      <c r="X67" s="27"/>
      <c r="Y67" s="27"/>
      <c r="Z67" s="27"/>
      <c r="AA67" s="27"/>
    </row>
    <row r="68" spans="11:27" x14ac:dyDescent="0.35">
      <c r="K68" s="17"/>
      <c r="L68" s="17"/>
      <c r="M68" s="17"/>
      <c r="T68" s="27"/>
      <c r="U68" s="27"/>
      <c r="V68" s="27"/>
      <c r="W68" s="27"/>
      <c r="X68" s="27"/>
      <c r="Y68" s="27"/>
      <c r="Z68" s="27"/>
      <c r="AA68" s="27"/>
    </row>
    <row r="69" spans="11:27" x14ac:dyDescent="0.35">
      <c r="K69" s="17"/>
      <c r="L69" s="17"/>
      <c r="M69" s="17"/>
      <c r="T69" s="27"/>
      <c r="U69" s="27"/>
      <c r="V69" s="27"/>
      <c r="W69" s="27"/>
      <c r="X69" s="27"/>
      <c r="Y69" s="27"/>
      <c r="Z69" s="27"/>
      <c r="AA69" s="27"/>
    </row>
    <row r="70" spans="11:27" x14ac:dyDescent="0.35">
      <c r="K70" s="17"/>
      <c r="L70" s="17"/>
      <c r="M70" s="27"/>
      <c r="T70" s="27"/>
      <c r="U70" s="27"/>
      <c r="V70" s="27"/>
      <c r="W70" s="27"/>
      <c r="X70" s="27"/>
      <c r="Y70" s="27"/>
      <c r="Z70" s="27"/>
      <c r="AA70" s="27"/>
    </row>
    <row r="71" spans="11:27" x14ac:dyDescent="0.35">
      <c r="K71" s="17"/>
      <c r="L71" s="17"/>
      <c r="M71" s="27"/>
      <c r="U71" s="27"/>
      <c r="V71" s="27"/>
      <c r="W71" s="27"/>
      <c r="X71" s="27"/>
      <c r="Y71" s="27"/>
      <c r="Z71" s="27"/>
      <c r="AA71" s="27"/>
    </row>
    <row r="72" spans="11:27" x14ac:dyDescent="0.35">
      <c r="K72" s="17"/>
      <c r="L72" s="17"/>
      <c r="U72" s="27"/>
      <c r="V72" s="27"/>
      <c r="W72" s="27"/>
      <c r="X72" s="27"/>
      <c r="Y72" s="27"/>
      <c r="Z72" s="27"/>
      <c r="AA72" s="27"/>
    </row>
    <row r="73" spans="11:27" x14ac:dyDescent="0.35">
      <c r="K73" s="27"/>
      <c r="L73" s="27"/>
      <c r="U73" s="27"/>
      <c r="V73" s="27"/>
      <c r="W73" s="27"/>
      <c r="X73" s="27"/>
      <c r="Y73" s="27"/>
      <c r="Z73" s="27"/>
      <c r="AA73" s="27"/>
    </row>
    <row r="74" spans="11:27" x14ac:dyDescent="0.35">
      <c r="K74" s="27"/>
      <c r="L74" s="27"/>
      <c r="U74" s="27"/>
      <c r="V74" s="27"/>
      <c r="W74" s="27"/>
      <c r="X74" s="27"/>
      <c r="Y74" s="27"/>
      <c r="Z74" s="27"/>
      <c r="AA74" s="27"/>
    </row>
  </sheetData>
  <sheetProtection selectLockedCells="1" selectUnlockedCells="1"/>
  <mergeCells count="7">
    <mergeCell ref="G34:G35"/>
    <mergeCell ref="S9:S10"/>
    <mergeCell ref="O9:O10"/>
    <mergeCell ref="O21:O22"/>
    <mergeCell ref="S21:S22"/>
    <mergeCell ref="B29:G30"/>
    <mergeCell ref="B31:E32"/>
  </mergeCells>
  <conditionalFormatting sqref="B31">
    <cfRule type="colorScale" priority="7">
      <colorScale>
        <cfvo type="num" val="-1"/>
        <cfvo type="num" val="1"/>
        <cfvo type="num" val="3"/>
        <color rgb="FFE6824E"/>
        <color rgb="FFEAD175"/>
        <color rgb="FFA2AB57"/>
      </colorScale>
    </cfRule>
  </conditionalFormatting>
  <conditionalFormatting sqref="G34">
    <cfRule type="colorScale" priority="27">
      <colorScale>
        <cfvo type="num" val="-1"/>
        <cfvo type="num" val="1"/>
        <cfvo type="num" val="3"/>
        <color rgb="FFFF0000"/>
        <color theme="8" tint="0.39997558519241921"/>
        <color theme="7"/>
      </colorScale>
    </cfRule>
  </conditionalFormatting>
  <conditionalFormatting sqref="O9">
    <cfRule type="colorScale" priority="4">
      <colorScale>
        <cfvo type="num" val="0"/>
        <cfvo type="num" val="2"/>
        <cfvo type="num" val="4"/>
        <color rgb="FFFF0000"/>
        <color theme="8" tint="0.39997558519241921"/>
        <color theme="7"/>
      </colorScale>
    </cfRule>
  </conditionalFormatting>
  <conditionalFormatting sqref="O21">
    <cfRule type="colorScale" priority="2">
      <colorScale>
        <cfvo type="num" val="0"/>
        <cfvo type="num" val="2"/>
        <cfvo type="num" val="4"/>
        <color rgb="FFFF0000"/>
        <color theme="8" tint="0.39997558519241921"/>
        <color theme="7"/>
      </colorScale>
    </cfRule>
  </conditionalFormatting>
  <conditionalFormatting sqref="S9">
    <cfRule type="colorScale" priority="3">
      <colorScale>
        <cfvo type="num" val="0"/>
        <cfvo type="num" val="2"/>
        <cfvo type="num" val="4"/>
        <color rgb="FFFF0000"/>
        <color theme="8" tint="0.39997558519241921"/>
        <color theme="7"/>
      </colorScale>
    </cfRule>
  </conditionalFormatting>
  <conditionalFormatting sqref="S21">
    <cfRule type="colorScale" priority="1">
      <colorScale>
        <cfvo type="num" val="0"/>
        <cfvo type="num" val="2"/>
        <cfvo type="num" val="4"/>
        <color rgb="FFFF0000"/>
        <color theme="8" tint="0.39997558519241921"/>
        <color theme="7"/>
      </colorScale>
    </cfRule>
  </conditionalFormatting>
  <pageMargins left="0.7" right="0.7" top="0.75" bottom="0.75" header="0.3" footer="0.3"/>
  <pageSetup paperSize="9" orientation="portrait" r:id="rId1"/>
  <ignoredErrors>
    <ignoredError sqref="R36:R51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06d4fa-4a64-4cdd-9e5c-eff0b1f263ef">
      <Terms xmlns="http://schemas.microsoft.com/office/infopath/2007/PartnerControls"/>
    </lcf76f155ced4ddcb4097134ff3c332f>
    <TaxCatchAll xmlns="4c6db6e0-1a47-4af4-a552-b86d17d79227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484617D276574FB30F21F412CE88B5" ma:contentTypeVersion="14" ma:contentTypeDescription="Create a new document." ma:contentTypeScope="" ma:versionID="8707146d87f0c358327592e2bf35851d">
  <xsd:schema xmlns:xsd="http://www.w3.org/2001/XMLSchema" xmlns:xs="http://www.w3.org/2001/XMLSchema" xmlns:p="http://schemas.microsoft.com/office/2006/metadata/properties" xmlns:ns2="a606d4fa-4a64-4cdd-9e5c-eff0b1f263ef" xmlns:ns3="4c6db6e0-1a47-4af4-a552-b86d17d79227" targetNamespace="http://schemas.microsoft.com/office/2006/metadata/properties" ma:root="true" ma:fieldsID="ffef6c2bc9da73f088a53cc721ee193b" ns2:_="" ns3:_="">
    <xsd:import namespace="a606d4fa-4a64-4cdd-9e5c-eff0b1f263ef"/>
    <xsd:import namespace="4c6db6e0-1a47-4af4-a552-b86d17d792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06d4fa-4a64-4cdd-9e5c-eff0b1f263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e674e0e-11d5-4c25-8c66-9684b2492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db6e0-1a47-4af4-a552-b86d17d7922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670f223-e3f1-42d9-a51d-47a8620df569}" ma:internalName="TaxCatchAll" ma:showField="CatchAllData" ma:web="4c6db6e0-1a47-4af4-a552-b86d17d792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3174B5-490D-43DC-892A-74C0F6FC0B65}">
  <ds:schemaRefs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4c6db6e0-1a47-4af4-a552-b86d17d79227"/>
    <ds:schemaRef ds:uri="a606d4fa-4a64-4cdd-9e5c-eff0b1f263e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EF65D27-ED76-434C-8379-FF0AC34834E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31EEF91D-15FE-4FE7-BA10-5A0352CBD9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06d4fa-4a64-4cdd-9e5c-eff0b1f263ef"/>
    <ds:schemaRef ds:uri="4c6db6e0-1a47-4af4-a552-b86d17d792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80F4AFF-FF5E-4710-8023-A7491D7030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6</vt:i4>
      </vt:variant>
    </vt:vector>
  </HeadingPairs>
  <TitlesOfParts>
    <vt:vector size="12" baseType="lpstr">
      <vt:lpstr>Om verktøyet</vt:lpstr>
      <vt:lpstr>Mobilitet</vt:lpstr>
      <vt:lpstr>Arealbruk</vt:lpstr>
      <vt:lpstr>Materialer</vt:lpstr>
      <vt:lpstr>Energi</vt:lpstr>
      <vt:lpstr>Resultater</vt:lpstr>
      <vt:lpstr>Mobilitet!_ftn1</vt:lpstr>
      <vt:lpstr>'Om verktøyet'!_Hlk145586728</vt:lpstr>
      <vt:lpstr>bev</vt:lpstr>
      <vt:lpstr>eks</vt:lpstr>
      <vt:lpstr>ny</vt:lpstr>
      <vt:lpstr>riv</vt:lpstr>
    </vt:vector>
  </TitlesOfParts>
  <Manager/>
  <Company>Asplan Viak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210428</dc:title>
  <dc:subject/>
  <dc:creator>Thea.Haugen2@bergen.kommune.no</dc:creator>
  <cp:keywords/>
  <dc:description/>
  <cp:lastModifiedBy>Signe Raftevold Rue</cp:lastModifiedBy>
  <cp:revision/>
  <dcterms:created xsi:type="dcterms:W3CDTF">2019-10-10T10:59:29Z</dcterms:created>
  <dcterms:modified xsi:type="dcterms:W3CDTF">2025-10-06T14:02:26Z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0x010100ED484617D276574FB30F21F412CE88B5</vt:lpwstr>
  </property>
  <property fmtid="{D5CDD505-2E9C-101B-9397-08002B2CF9AE}" pid="3" name="_dlc_DocIdItemGuid">
    <vt:lpwstr>f8508bca-9b7e-41b2-ae7f-513b13726201</vt:lpwstr>
  </property>
  <property fmtid="{D5CDD505-2E9C-101B-9397-08002B2CF9AE}" pid="4" name="MediaServiceImageTags">
    <vt:lpwstr/>
  </property>
</Properties>
</file>