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Z:\Kristina\FINANCIJSKI IZVJEŠTAJI 2024\OPĆINA BISTRA\Financijski izvještaji 1.1. - 31.12.2024.  KONSOLIDACIJA\"/>
    </mc:Choice>
  </mc:AlternateContent>
  <xr:revisionPtr revIDLastSave="0" documentId="13_ncr:1_{4BA92B37-EF98-46F6-984E-ADC95CE8E7DB}"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8" i="9" l="1"/>
  <c r="J1448" i="9"/>
  <c r="F318" i="9"/>
  <c r="F317" i="9" s="1"/>
  <c r="F316" i="9"/>
  <c r="F315" i="9"/>
  <c r="F314" i="9"/>
  <c r="F313" i="9"/>
  <c r="F312" i="9"/>
  <c r="F311" i="9"/>
  <c r="F310" i="9"/>
  <c r="H309" i="9"/>
  <c r="G309" i="9"/>
  <c r="E309" i="9" s="1"/>
  <c r="B309" i="9" s="1"/>
  <c r="F309" i="9"/>
  <c r="F308" i="9"/>
  <c r="H307" i="9"/>
  <c r="G307" i="9"/>
  <c r="E307" i="9" s="1"/>
  <c r="B307" i="9" s="1"/>
  <c r="F307" i="9"/>
  <c r="H306" i="9"/>
  <c r="G306" i="9"/>
  <c r="E306" i="9" s="1"/>
  <c r="B306" i="9" s="1"/>
  <c r="F306" i="9"/>
  <c r="H305" i="9"/>
  <c r="G305" i="9"/>
  <c r="F305" i="9"/>
  <c r="E305" i="9"/>
  <c r="B305" i="9"/>
  <c r="H304" i="9"/>
  <c r="G304" i="9"/>
  <c r="E304" i="9" s="1"/>
  <c r="B304" i="9" s="1"/>
  <c r="F304" i="9"/>
  <c r="H303" i="9"/>
  <c r="G303" i="9"/>
  <c r="F303" i="9"/>
  <c r="H302" i="9"/>
  <c r="G302" i="9"/>
  <c r="F302" i="9"/>
  <c r="E302" i="9"/>
  <c r="B302" i="9" s="1"/>
  <c r="H301" i="9"/>
  <c r="G301" i="9"/>
  <c r="E301" i="9" s="1"/>
  <c r="B301" i="9" s="1"/>
  <c r="F301" i="9"/>
  <c r="H300" i="9"/>
  <c r="G300" i="9"/>
  <c r="F300" i="9"/>
  <c r="H299" i="9"/>
  <c r="G299" i="9"/>
  <c r="F299" i="9"/>
  <c r="E299" i="9"/>
  <c r="B299" i="9"/>
  <c r="H298" i="9"/>
  <c r="G298" i="9"/>
  <c r="F298" i="9"/>
  <c r="H297" i="9"/>
  <c r="G297" i="9"/>
  <c r="E297" i="9" s="1"/>
  <c r="B297" i="9" s="1"/>
  <c r="F297" i="9"/>
  <c r="H296" i="9"/>
  <c r="G296" i="9"/>
  <c r="F296" i="9"/>
  <c r="H295" i="9"/>
  <c r="G295" i="9"/>
  <c r="E295" i="9" s="1"/>
  <c r="B295" i="9" s="1"/>
  <c r="F295" i="9"/>
  <c r="H294" i="9"/>
  <c r="E294" i="9" s="1"/>
  <c r="B294" i="9" s="1"/>
  <c r="G294" i="9"/>
  <c r="F294" i="9"/>
  <c r="H293" i="9"/>
  <c r="G293" i="9"/>
  <c r="F293" i="9"/>
  <c r="H292" i="9"/>
  <c r="G292" i="9"/>
  <c r="E292" i="9" s="1"/>
  <c r="B292" i="9" s="1"/>
  <c r="F292" i="9"/>
  <c r="F291" i="9"/>
  <c r="F290" i="9"/>
  <c r="H289" i="9"/>
  <c r="G289" i="9"/>
  <c r="E289" i="9" s="1"/>
  <c r="B289" i="9" s="1"/>
  <c r="F289" i="9"/>
  <c r="H288" i="9"/>
  <c r="G288" i="9"/>
  <c r="E288" i="9" s="1"/>
  <c r="B288" i="9" s="1"/>
  <c r="F288" i="9"/>
  <c r="H287" i="9"/>
  <c r="G287" i="9"/>
  <c r="F287" i="9"/>
  <c r="H286" i="9"/>
  <c r="E286" i="9" s="1"/>
  <c r="B286" i="9" s="1"/>
  <c r="G286" i="9"/>
  <c r="F286" i="9"/>
  <c r="F285" i="9"/>
  <c r="H284" i="9"/>
  <c r="G284" i="9"/>
  <c r="F284" i="9"/>
  <c r="H283" i="9"/>
  <c r="G283" i="9"/>
  <c r="E283" i="9" s="1"/>
  <c r="B283" i="9" s="1"/>
  <c r="F283" i="9"/>
  <c r="H282" i="9"/>
  <c r="G282" i="9"/>
  <c r="F282" i="9"/>
  <c r="F281" i="9"/>
  <c r="F280" i="9"/>
  <c r="F279" i="9"/>
  <c r="F278" i="9"/>
  <c r="F277" i="9" s="1"/>
  <c r="F276" i="9"/>
  <c r="L275" i="9"/>
  <c r="F275" i="9" s="1"/>
  <c r="H275" i="9"/>
  <c r="F274" i="9"/>
  <c r="I273" i="9"/>
  <c r="H273" i="9"/>
  <c r="E273" i="9" s="1"/>
  <c r="B273" i="9" s="1"/>
  <c r="F273" i="9"/>
  <c r="E272" i="9"/>
  <c r="M271" i="9"/>
  <c r="L271" i="9"/>
  <c r="F271" i="9" s="1"/>
  <c r="E271" i="9"/>
  <c r="M270" i="9"/>
  <c r="L270" i="9"/>
  <c r="F270" i="9"/>
  <c r="B270" i="9" s="1"/>
  <c r="E270" i="9"/>
  <c r="M269" i="9"/>
  <c r="L269" i="9"/>
  <c r="F269" i="9" s="1"/>
  <c r="B269" i="9" s="1"/>
  <c r="E269" i="9"/>
  <c r="M268" i="9"/>
  <c r="F268" i="9" s="1"/>
  <c r="B268" i="9" s="1"/>
  <c r="L268" i="9"/>
  <c r="E268" i="9"/>
  <c r="M267" i="9"/>
  <c r="L267" i="9"/>
  <c r="F267" i="9"/>
  <c r="E267" i="9"/>
  <c r="B267" i="9" s="1"/>
  <c r="M266" i="9"/>
  <c r="L266" i="9"/>
  <c r="F266" i="9"/>
  <c r="B266" i="9" s="1"/>
  <c r="E266" i="9"/>
  <c r="M265" i="9"/>
  <c r="L265" i="9"/>
  <c r="F265" i="9" s="1"/>
  <c r="E265" i="9"/>
  <c r="B265" i="9" s="1"/>
  <c r="M264" i="9"/>
  <c r="F264" i="9" s="1"/>
  <c r="B264" i="9" s="1"/>
  <c r="L264" i="9"/>
  <c r="E264" i="9"/>
  <c r="M263" i="9"/>
  <c r="L263" i="9"/>
  <c r="F263" i="9" s="1"/>
  <c r="E263" i="9"/>
  <c r="M262" i="9"/>
  <c r="L262" i="9"/>
  <c r="F262" i="9"/>
  <c r="B262" i="9" s="1"/>
  <c r="E262" i="9"/>
  <c r="M261" i="9"/>
  <c r="L261" i="9"/>
  <c r="F261" i="9" s="1"/>
  <c r="B261" i="9" s="1"/>
  <c r="E261" i="9"/>
  <c r="M260" i="9"/>
  <c r="F260" i="9" s="1"/>
  <c r="B260" i="9" s="1"/>
  <c r="L260" i="9"/>
  <c r="E260" i="9"/>
  <c r="M259" i="9"/>
  <c r="L259" i="9"/>
  <c r="F259" i="9"/>
  <c r="E259" i="9"/>
  <c r="B259" i="9" s="1"/>
  <c r="M258" i="9"/>
  <c r="L258" i="9"/>
  <c r="F258" i="9"/>
  <c r="B258" i="9" s="1"/>
  <c r="E258" i="9"/>
  <c r="M257" i="9"/>
  <c r="L257" i="9"/>
  <c r="F257" i="9" s="1"/>
  <c r="E257" i="9"/>
  <c r="M256" i="9"/>
  <c r="L256" i="9"/>
  <c r="F256" i="9" s="1"/>
  <c r="B256" i="9" s="1"/>
  <c r="E256" i="9"/>
  <c r="M255" i="9"/>
  <c r="L255" i="9"/>
  <c r="F255" i="9" s="1"/>
  <c r="E255" i="9"/>
  <c r="M254" i="9"/>
  <c r="L254" i="9"/>
  <c r="F254" i="9"/>
  <c r="B254" i="9" s="1"/>
  <c r="E254" i="9"/>
  <c r="M253" i="9"/>
  <c r="L253" i="9"/>
  <c r="F253" i="9" s="1"/>
  <c r="B253" i="9" s="1"/>
  <c r="E253" i="9"/>
  <c r="M252" i="9"/>
  <c r="F252" i="9" s="1"/>
  <c r="B252" i="9" s="1"/>
  <c r="L252" i="9"/>
  <c r="E252" i="9"/>
  <c r="M251" i="9"/>
  <c r="L251" i="9"/>
  <c r="F251" i="9"/>
  <c r="E251" i="9"/>
  <c r="B251" i="9" s="1"/>
  <c r="M250" i="9"/>
  <c r="L250" i="9"/>
  <c r="F250" i="9"/>
  <c r="E250" i="9"/>
  <c r="B250" i="9" s="1"/>
  <c r="M249" i="9"/>
  <c r="L249" i="9"/>
  <c r="F249" i="9" s="1"/>
  <c r="E249" i="9"/>
  <c r="M248" i="9"/>
  <c r="L248" i="9"/>
  <c r="F248" i="9" s="1"/>
  <c r="B248" i="9" s="1"/>
  <c r="E248" i="9"/>
  <c r="M247" i="9"/>
  <c r="L247" i="9"/>
  <c r="F247" i="9" s="1"/>
  <c r="E247" i="9"/>
  <c r="B247" i="9" s="1"/>
  <c r="M246" i="9"/>
  <c r="L246" i="9"/>
  <c r="F246" i="9"/>
  <c r="B246" i="9" s="1"/>
  <c r="E246" i="9"/>
  <c r="M245" i="9"/>
  <c r="L245" i="9"/>
  <c r="F245" i="9" s="1"/>
  <c r="B245" i="9" s="1"/>
  <c r="E245" i="9"/>
  <c r="M244" i="9"/>
  <c r="F244" i="9" s="1"/>
  <c r="B244" i="9" s="1"/>
  <c r="L244" i="9"/>
  <c r="E244" i="9"/>
  <c r="M243" i="9"/>
  <c r="L243" i="9"/>
  <c r="F243" i="9"/>
  <c r="E243" i="9"/>
  <c r="B243" i="9" s="1"/>
  <c r="M242" i="9"/>
  <c r="L242" i="9"/>
  <c r="F242" i="9"/>
  <c r="B242" i="9" s="1"/>
  <c r="E242" i="9"/>
  <c r="M241" i="9"/>
  <c r="L241" i="9"/>
  <c r="F241" i="9" s="1"/>
  <c r="E241" i="9"/>
  <c r="M240" i="9"/>
  <c r="F240" i="9" s="1"/>
  <c r="B240" i="9" s="1"/>
  <c r="L240" i="9"/>
  <c r="E240" i="9"/>
  <c r="M239" i="9"/>
  <c r="L239" i="9"/>
  <c r="F239" i="9" s="1"/>
  <c r="E239" i="9"/>
  <c r="B239" i="9" s="1"/>
  <c r="M238" i="9"/>
  <c r="L238" i="9"/>
  <c r="F238" i="9"/>
  <c r="B238" i="9" s="1"/>
  <c r="E238" i="9"/>
  <c r="M237" i="9"/>
  <c r="L237" i="9"/>
  <c r="F237" i="9" s="1"/>
  <c r="B237" i="9" s="1"/>
  <c r="E237" i="9"/>
  <c r="M236" i="9"/>
  <c r="F236" i="9" s="1"/>
  <c r="B236" i="9" s="1"/>
  <c r="L236" i="9"/>
  <c r="E236" i="9"/>
  <c r="M235" i="9"/>
  <c r="L235" i="9"/>
  <c r="F235" i="9"/>
  <c r="E235" i="9"/>
  <c r="B235" i="9" s="1"/>
  <c r="M234" i="9"/>
  <c r="L234" i="9"/>
  <c r="F234" i="9"/>
  <c r="B234" i="9" s="1"/>
  <c r="E234" i="9"/>
  <c r="M233" i="9"/>
  <c r="L233" i="9"/>
  <c r="F233" i="9" s="1"/>
  <c r="E233" i="9"/>
  <c r="B233" i="9" s="1"/>
  <c r="M232" i="9"/>
  <c r="F232" i="9" s="1"/>
  <c r="B232" i="9" s="1"/>
  <c r="L232" i="9"/>
  <c r="E232" i="9"/>
  <c r="M231" i="9"/>
  <c r="L231" i="9"/>
  <c r="F231" i="9" s="1"/>
  <c r="E231" i="9"/>
  <c r="M230" i="9"/>
  <c r="L230" i="9"/>
  <c r="F230" i="9"/>
  <c r="B230" i="9" s="1"/>
  <c r="E230" i="9"/>
  <c r="M229" i="9"/>
  <c r="L229" i="9"/>
  <c r="F229" i="9" s="1"/>
  <c r="B229" i="9" s="1"/>
  <c r="E229" i="9"/>
  <c r="M228" i="9"/>
  <c r="F228" i="9" s="1"/>
  <c r="B228" i="9" s="1"/>
  <c r="L228" i="9"/>
  <c r="E228" i="9"/>
  <c r="M227" i="9"/>
  <c r="L227" i="9"/>
  <c r="F227" i="9"/>
  <c r="E227" i="9"/>
  <c r="B227" i="9" s="1"/>
  <c r="M226" i="9"/>
  <c r="L226" i="9"/>
  <c r="F226" i="9"/>
  <c r="B226" i="9" s="1"/>
  <c r="E226" i="9"/>
  <c r="M225" i="9"/>
  <c r="L225" i="9"/>
  <c r="F225" i="9" s="1"/>
  <c r="E225" i="9"/>
  <c r="B225" i="9" s="1"/>
  <c r="M224" i="9"/>
  <c r="L224" i="9"/>
  <c r="F224" i="9" s="1"/>
  <c r="B224" i="9" s="1"/>
  <c r="E224" i="9"/>
  <c r="M223" i="9"/>
  <c r="L223" i="9"/>
  <c r="F223" i="9" s="1"/>
  <c r="E223" i="9"/>
  <c r="B223" i="9" s="1"/>
  <c r="M222" i="9"/>
  <c r="L222" i="9"/>
  <c r="F222" i="9"/>
  <c r="B222" i="9" s="1"/>
  <c r="E222" i="9"/>
  <c r="M221" i="9"/>
  <c r="L221" i="9"/>
  <c r="F221" i="9" s="1"/>
  <c r="B221" i="9" s="1"/>
  <c r="E221" i="9"/>
  <c r="M220" i="9"/>
  <c r="F220" i="9" s="1"/>
  <c r="B220" i="9" s="1"/>
  <c r="L220" i="9"/>
  <c r="E220" i="9"/>
  <c r="M219" i="9"/>
  <c r="L219" i="9"/>
  <c r="F219" i="9"/>
  <c r="E219" i="9"/>
  <c r="B219" i="9" s="1"/>
  <c r="M218" i="9"/>
  <c r="L218" i="9"/>
  <c r="F218" i="9"/>
  <c r="B218" i="9" s="1"/>
  <c r="E218" i="9"/>
  <c r="M217" i="9"/>
  <c r="L217" i="9"/>
  <c r="E217" i="9"/>
  <c r="M216" i="9"/>
  <c r="F216" i="9" s="1"/>
  <c r="B216" i="9" s="1"/>
  <c r="L216" i="9"/>
  <c r="E216" i="9"/>
  <c r="M215" i="9"/>
  <c r="L215" i="9"/>
  <c r="E215" i="9"/>
  <c r="M214" i="9"/>
  <c r="L214" i="9"/>
  <c r="F214" i="9"/>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c r="H159" i="9"/>
  <c r="G159" i="9"/>
  <c r="E159" i="9" s="1"/>
  <c r="B159" i="9" s="1"/>
  <c r="F159" i="9"/>
  <c r="H158" i="9"/>
  <c r="G158" i="9"/>
  <c r="F158" i="9"/>
  <c r="E158" i="9"/>
  <c r="B158" i="9" s="1"/>
  <c r="H157" i="9"/>
  <c r="G157" i="9"/>
  <c r="E157" i="9" s="1"/>
  <c r="B157" i="9" s="1"/>
  <c r="F157" i="9"/>
  <c r="H156" i="9"/>
  <c r="G156" i="9"/>
  <c r="E156" i="9" s="1"/>
  <c r="B156" i="9" s="1"/>
  <c r="F156" i="9"/>
  <c r="H155" i="9"/>
  <c r="G155" i="9"/>
  <c r="F155" i="9"/>
  <c r="E155" i="9"/>
  <c r="B155" i="9" s="1"/>
  <c r="H154" i="9"/>
  <c r="G154" i="9"/>
  <c r="E154" i="9" s="1"/>
  <c r="B154" i="9" s="1"/>
  <c r="F154" i="9"/>
  <c r="H153" i="9"/>
  <c r="G153" i="9"/>
  <c r="E153" i="9" s="1"/>
  <c r="B153" i="9" s="1"/>
  <c r="F153" i="9"/>
  <c r="H152" i="9"/>
  <c r="G152" i="9"/>
  <c r="F152" i="9"/>
  <c r="E152" i="9"/>
  <c r="B152" i="9"/>
  <c r="H151" i="9"/>
  <c r="E151" i="9" s="1"/>
  <c r="B151" i="9" s="1"/>
  <c r="G151" i="9"/>
  <c r="F151" i="9"/>
  <c r="H150" i="9"/>
  <c r="G150" i="9"/>
  <c r="F150" i="9"/>
  <c r="E150" i="9"/>
  <c r="B150" i="9" s="1"/>
  <c r="H149" i="9"/>
  <c r="G149" i="9"/>
  <c r="E149" i="9" s="1"/>
  <c r="B149" i="9" s="1"/>
  <c r="F149" i="9"/>
  <c r="H148" i="9"/>
  <c r="G148" i="9"/>
  <c r="E148" i="9" s="1"/>
  <c r="B148" i="9" s="1"/>
  <c r="F148" i="9"/>
  <c r="H147" i="9"/>
  <c r="G147" i="9"/>
  <c r="F147" i="9"/>
  <c r="E147" i="9"/>
  <c r="B147" i="9" s="1"/>
  <c r="H146" i="9"/>
  <c r="G146" i="9"/>
  <c r="E146" i="9" s="1"/>
  <c r="B146" i="9" s="1"/>
  <c r="F146" i="9"/>
  <c r="H145" i="9"/>
  <c r="G145" i="9"/>
  <c r="E145" i="9" s="1"/>
  <c r="B145" i="9" s="1"/>
  <c r="F145" i="9"/>
  <c r="H144" i="9"/>
  <c r="G144" i="9"/>
  <c r="E144" i="9" s="1"/>
  <c r="B144" i="9" s="1"/>
  <c r="F144" i="9"/>
  <c r="F143" i="9"/>
  <c r="H142" i="9"/>
  <c r="G142" i="9"/>
  <c r="F142" i="9"/>
  <c r="E142" i="9"/>
  <c r="B142" i="9" s="1"/>
  <c r="H141" i="9"/>
  <c r="G141" i="9"/>
  <c r="E141" i="9" s="1"/>
  <c r="B141" i="9" s="1"/>
  <c r="F141" i="9"/>
  <c r="H140" i="9"/>
  <c r="G140" i="9"/>
  <c r="E140" i="9" s="1"/>
  <c r="B140" i="9" s="1"/>
  <c r="F140" i="9"/>
  <c r="H139" i="9"/>
  <c r="G139" i="9"/>
  <c r="F139" i="9"/>
  <c r="E139" i="9"/>
  <c r="B139" i="9" s="1"/>
  <c r="H138" i="9"/>
  <c r="G138" i="9"/>
  <c r="E138" i="9" s="1"/>
  <c r="B138" i="9" s="1"/>
  <c r="F138" i="9"/>
  <c r="H137" i="9"/>
  <c r="G137" i="9"/>
  <c r="E137" i="9" s="1"/>
  <c r="B137" i="9" s="1"/>
  <c r="F137" i="9"/>
  <c r="H136" i="9"/>
  <c r="G136" i="9"/>
  <c r="E136" i="9" s="1"/>
  <c r="B136" i="9" s="1"/>
  <c r="F136" i="9"/>
  <c r="H135" i="9"/>
  <c r="E135" i="9" s="1"/>
  <c r="B135" i="9" s="1"/>
  <c r="G135" i="9"/>
  <c r="F135" i="9"/>
  <c r="H134" i="9"/>
  <c r="G134" i="9"/>
  <c r="F134" i="9"/>
  <c r="E134" i="9"/>
  <c r="B134" i="9" s="1"/>
  <c r="H133" i="9"/>
  <c r="G133" i="9"/>
  <c r="E133" i="9" s="1"/>
  <c r="B133" i="9" s="1"/>
  <c r="F133" i="9"/>
  <c r="H132" i="9"/>
  <c r="G132" i="9"/>
  <c r="E132" i="9" s="1"/>
  <c r="B132" i="9" s="1"/>
  <c r="F132" i="9"/>
  <c r="H131" i="9"/>
  <c r="G131" i="9"/>
  <c r="F131" i="9"/>
  <c r="E131" i="9"/>
  <c r="B131" i="9" s="1"/>
  <c r="H130" i="9"/>
  <c r="G130" i="9"/>
  <c r="E130" i="9" s="1"/>
  <c r="B130" i="9" s="1"/>
  <c r="F130" i="9"/>
  <c r="H129" i="9"/>
  <c r="G129" i="9"/>
  <c r="E129" i="9" s="1"/>
  <c r="B129" i="9" s="1"/>
  <c r="F129" i="9"/>
  <c r="H128" i="9"/>
  <c r="G128" i="9"/>
  <c r="E128" i="9" s="1"/>
  <c r="B128" i="9" s="1"/>
  <c r="F128" i="9"/>
  <c r="H127" i="9"/>
  <c r="E127" i="9" s="1"/>
  <c r="B127" i="9" s="1"/>
  <c r="G127" i="9"/>
  <c r="F127" i="9"/>
  <c r="H126" i="9"/>
  <c r="G126" i="9"/>
  <c r="F126" i="9"/>
  <c r="E126" i="9"/>
  <c r="B126" i="9" s="1"/>
  <c r="H125" i="9"/>
  <c r="G125" i="9"/>
  <c r="E125" i="9" s="1"/>
  <c r="B125" i="9" s="1"/>
  <c r="F125" i="9"/>
  <c r="H124" i="9"/>
  <c r="E124" i="9" s="1"/>
  <c r="B124" i="9" s="1"/>
  <c r="G124" i="9"/>
  <c r="F124" i="9"/>
  <c r="H123" i="9"/>
  <c r="G123" i="9"/>
  <c r="F123" i="9"/>
  <c r="E123" i="9"/>
  <c r="B123" i="9" s="1"/>
  <c r="H122" i="9"/>
  <c r="G122" i="9"/>
  <c r="E122" i="9" s="1"/>
  <c r="B122" i="9" s="1"/>
  <c r="F122" i="9"/>
  <c r="H121" i="9"/>
  <c r="G121" i="9"/>
  <c r="E121" i="9" s="1"/>
  <c r="B121" i="9" s="1"/>
  <c r="F121" i="9"/>
  <c r="H120" i="9"/>
  <c r="E120" i="9" s="1"/>
  <c r="B120" i="9" s="1"/>
  <c r="G120" i="9"/>
  <c r="F120" i="9"/>
  <c r="H119" i="9"/>
  <c r="E119" i="9" s="1"/>
  <c r="B119" i="9" s="1"/>
  <c r="G119" i="9"/>
  <c r="F119" i="9"/>
  <c r="H118" i="9"/>
  <c r="G118" i="9"/>
  <c r="F118" i="9"/>
  <c r="E118" i="9"/>
  <c r="B118" i="9" s="1"/>
  <c r="H117" i="9"/>
  <c r="G117" i="9"/>
  <c r="E117" i="9" s="1"/>
  <c r="B117" i="9" s="1"/>
  <c r="F117" i="9"/>
  <c r="H116" i="9"/>
  <c r="G116" i="9"/>
  <c r="E116" i="9" s="1"/>
  <c r="B116" i="9" s="1"/>
  <c r="F116" i="9"/>
  <c r="H115" i="9"/>
  <c r="G115" i="9"/>
  <c r="F115" i="9"/>
  <c r="E115" i="9"/>
  <c r="B115" i="9" s="1"/>
  <c r="H114" i="9"/>
  <c r="G114" i="9"/>
  <c r="E114" i="9" s="1"/>
  <c r="B114" i="9" s="1"/>
  <c r="F114" i="9"/>
  <c r="H113" i="9"/>
  <c r="G113" i="9"/>
  <c r="E113" i="9" s="1"/>
  <c r="B113" i="9" s="1"/>
  <c r="F113" i="9"/>
  <c r="H112" i="9"/>
  <c r="G112" i="9"/>
  <c r="F112" i="9"/>
  <c r="E112" i="9"/>
  <c r="B112" i="9"/>
  <c r="H111" i="9"/>
  <c r="E111" i="9" s="1"/>
  <c r="B111" i="9" s="1"/>
  <c r="G111" i="9"/>
  <c r="F111" i="9"/>
  <c r="H110" i="9"/>
  <c r="G110" i="9"/>
  <c r="F110" i="9"/>
  <c r="E110" i="9"/>
  <c r="B110" i="9" s="1"/>
  <c r="H109" i="9"/>
  <c r="G109" i="9"/>
  <c r="E109" i="9" s="1"/>
  <c r="B109" i="9" s="1"/>
  <c r="F109" i="9"/>
  <c r="H108" i="9"/>
  <c r="G108" i="9"/>
  <c r="E108" i="9" s="1"/>
  <c r="B108" i="9" s="1"/>
  <c r="F108" i="9"/>
  <c r="H107" i="9"/>
  <c r="G107" i="9"/>
  <c r="F107" i="9"/>
  <c r="E107" i="9"/>
  <c r="B107" i="9" s="1"/>
  <c r="H106" i="9"/>
  <c r="G106" i="9"/>
  <c r="E106" i="9" s="1"/>
  <c r="B106" i="9" s="1"/>
  <c r="F106" i="9"/>
  <c r="H105" i="9"/>
  <c r="G105" i="9"/>
  <c r="E105" i="9" s="1"/>
  <c r="B105" i="9" s="1"/>
  <c r="F105" i="9"/>
  <c r="H104" i="9"/>
  <c r="G104" i="9"/>
  <c r="F104" i="9"/>
  <c r="E104" i="9"/>
  <c r="B104" i="9"/>
  <c r="H103" i="9"/>
  <c r="E103" i="9" s="1"/>
  <c r="B103" i="9" s="1"/>
  <c r="G103" i="9"/>
  <c r="F103" i="9"/>
  <c r="H102" i="9"/>
  <c r="G102" i="9"/>
  <c r="E102" i="9" s="1"/>
  <c r="B102" i="9" s="1"/>
  <c r="F102" i="9"/>
  <c r="H101" i="9"/>
  <c r="G101" i="9"/>
  <c r="E101" i="9" s="1"/>
  <c r="B101" i="9" s="1"/>
  <c r="F101" i="9"/>
  <c r="H100" i="9"/>
  <c r="G100" i="9"/>
  <c r="E100" i="9" s="1"/>
  <c r="B100" i="9" s="1"/>
  <c r="F100" i="9"/>
  <c r="H99" i="9"/>
  <c r="G99" i="9"/>
  <c r="F99" i="9"/>
  <c r="E99" i="9"/>
  <c r="B99" i="9" s="1"/>
  <c r="H98" i="9"/>
  <c r="G98" i="9"/>
  <c r="E98" i="9" s="1"/>
  <c r="B98" i="9" s="1"/>
  <c r="F98" i="9"/>
  <c r="H97" i="9"/>
  <c r="G97" i="9"/>
  <c r="E97" i="9" s="1"/>
  <c r="B97" i="9" s="1"/>
  <c r="F97" i="9"/>
  <c r="H96" i="9"/>
  <c r="G96" i="9"/>
  <c r="F96" i="9"/>
  <c r="E96" i="9"/>
  <c r="B96" i="9"/>
  <c r="H95" i="9"/>
  <c r="E95" i="9" s="1"/>
  <c r="B95" i="9" s="1"/>
  <c r="G95" i="9"/>
  <c r="F95" i="9"/>
  <c r="H94" i="9"/>
  <c r="G94" i="9"/>
  <c r="E94" i="9" s="1"/>
  <c r="B94" i="9" s="1"/>
  <c r="F94" i="9"/>
  <c r="H93" i="9"/>
  <c r="G93" i="9"/>
  <c r="E93" i="9" s="1"/>
  <c r="B93" i="9" s="1"/>
  <c r="F93" i="9"/>
  <c r="H92" i="9"/>
  <c r="E92" i="9" s="1"/>
  <c r="B92" i="9" s="1"/>
  <c r="G92" i="9"/>
  <c r="F92" i="9"/>
  <c r="H91" i="9"/>
  <c r="G91" i="9"/>
  <c r="F91" i="9"/>
  <c r="E91" i="9"/>
  <c r="B91" i="9" s="1"/>
  <c r="H90" i="9"/>
  <c r="G90" i="9"/>
  <c r="E90" i="9" s="1"/>
  <c r="B90" i="9" s="1"/>
  <c r="F90" i="9"/>
  <c r="H89" i="9"/>
  <c r="G89" i="9"/>
  <c r="E89" i="9" s="1"/>
  <c r="B89" i="9" s="1"/>
  <c r="F89" i="9"/>
  <c r="H88" i="9"/>
  <c r="G88" i="9"/>
  <c r="F88" i="9"/>
  <c r="E88" i="9"/>
  <c r="B88" i="9"/>
  <c r="H87" i="9"/>
  <c r="E87" i="9" s="1"/>
  <c r="B87" i="9" s="1"/>
  <c r="G87" i="9"/>
  <c r="F87" i="9"/>
  <c r="H86" i="9"/>
  <c r="G86" i="9"/>
  <c r="E86" i="9" s="1"/>
  <c r="B86" i="9" s="1"/>
  <c r="F86" i="9"/>
  <c r="H85" i="9"/>
  <c r="G85" i="9"/>
  <c r="E85" i="9" s="1"/>
  <c r="B85" i="9" s="1"/>
  <c r="F85" i="9"/>
  <c r="H84" i="9"/>
  <c r="E84" i="9" s="1"/>
  <c r="B84" i="9" s="1"/>
  <c r="G84" i="9"/>
  <c r="F84" i="9"/>
  <c r="H83" i="9"/>
  <c r="G83" i="9"/>
  <c r="F83" i="9"/>
  <c r="E83" i="9"/>
  <c r="B83" i="9" s="1"/>
  <c r="H82" i="9"/>
  <c r="G82" i="9"/>
  <c r="E82" i="9" s="1"/>
  <c r="B82" i="9" s="1"/>
  <c r="F82" i="9"/>
  <c r="H81" i="9"/>
  <c r="G81" i="9"/>
  <c r="E81" i="9" s="1"/>
  <c r="B81" i="9" s="1"/>
  <c r="F81" i="9"/>
  <c r="H80" i="9"/>
  <c r="G80" i="9"/>
  <c r="F80" i="9"/>
  <c r="E80" i="9"/>
  <c r="B80" i="9"/>
  <c r="H79" i="9"/>
  <c r="G79" i="9"/>
  <c r="F79" i="9"/>
  <c r="E79" i="9"/>
  <c r="B79" i="9" s="1"/>
  <c r="H78" i="9"/>
  <c r="G78" i="9"/>
  <c r="E78" i="9" s="1"/>
  <c r="B78" i="9" s="1"/>
  <c r="F78" i="9"/>
  <c r="H77" i="9"/>
  <c r="G77" i="9"/>
  <c r="E77" i="9" s="1"/>
  <c r="B77" i="9" s="1"/>
  <c r="F77" i="9"/>
  <c r="H76" i="9"/>
  <c r="E76" i="9" s="1"/>
  <c r="B76" i="9" s="1"/>
  <c r="G76" i="9"/>
  <c r="F76" i="9"/>
  <c r="H75" i="9"/>
  <c r="G75" i="9"/>
  <c r="F75" i="9"/>
  <c r="E75" i="9"/>
  <c r="B75" i="9" s="1"/>
  <c r="H74" i="9"/>
  <c r="G74" i="9"/>
  <c r="E74" i="9" s="1"/>
  <c r="B74" i="9" s="1"/>
  <c r="F74" i="9"/>
  <c r="H73" i="9"/>
  <c r="G73" i="9"/>
  <c r="E73" i="9" s="1"/>
  <c r="B73" i="9" s="1"/>
  <c r="F73" i="9"/>
  <c r="H72" i="9"/>
  <c r="G72" i="9"/>
  <c r="F72" i="9"/>
  <c r="E72" i="9"/>
  <c r="B72" i="9"/>
  <c r="H71" i="9"/>
  <c r="E71" i="9" s="1"/>
  <c r="B71" i="9" s="1"/>
  <c r="G71" i="9"/>
  <c r="F71" i="9"/>
  <c r="H70" i="9"/>
  <c r="G70" i="9"/>
  <c r="E70" i="9" s="1"/>
  <c r="B70" i="9" s="1"/>
  <c r="F70" i="9"/>
  <c r="H69" i="9"/>
  <c r="G69" i="9"/>
  <c r="E69" i="9" s="1"/>
  <c r="B69" i="9" s="1"/>
  <c r="F69" i="9"/>
  <c r="H68" i="9"/>
  <c r="E68" i="9" s="1"/>
  <c r="B68" i="9" s="1"/>
  <c r="G68" i="9"/>
  <c r="F68" i="9"/>
  <c r="H67" i="9"/>
  <c r="G67" i="9"/>
  <c r="F67" i="9"/>
  <c r="E67" i="9"/>
  <c r="B67" i="9" s="1"/>
  <c r="H66" i="9"/>
  <c r="G66" i="9"/>
  <c r="E66" i="9" s="1"/>
  <c r="B66" i="9" s="1"/>
  <c r="F66" i="9"/>
  <c r="H65" i="9"/>
  <c r="G65" i="9"/>
  <c r="E65" i="9" s="1"/>
  <c r="B65" i="9" s="1"/>
  <c r="F65" i="9"/>
  <c r="H64" i="9"/>
  <c r="G64" i="9"/>
  <c r="F64" i="9"/>
  <c r="E64" i="9"/>
  <c r="B64" i="9"/>
  <c r="H63" i="9"/>
  <c r="G63" i="9"/>
  <c r="F63" i="9"/>
  <c r="E63" i="9"/>
  <c r="B63" i="9" s="1"/>
  <c r="H62" i="9"/>
  <c r="G62" i="9"/>
  <c r="E62" i="9" s="1"/>
  <c r="B62" i="9" s="1"/>
  <c r="F62" i="9"/>
  <c r="H61" i="9"/>
  <c r="G61" i="9"/>
  <c r="E61" i="9" s="1"/>
  <c r="B61" i="9" s="1"/>
  <c r="F61" i="9"/>
  <c r="H60" i="9"/>
  <c r="E60" i="9" s="1"/>
  <c r="B60" i="9" s="1"/>
  <c r="G60" i="9"/>
  <c r="F60" i="9"/>
  <c r="H59" i="9"/>
  <c r="G59" i="9"/>
  <c r="F59" i="9"/>
  <c r="E59" i="9"/>
  <c r="B59" i="9" s="1"/>
  <c r="H58" i="9"/>
  <c r="G58" i="9"/>
  <c r="E58" i="9" s="1"/>
  <c r="B58" i="9" s="1"/>
  <c r="F58" i="9"/>
  <c r="H57" i="9"/>
  <c r="G57" i="9"/>
  <c r="E57" i="9" s="1"/>
  <c r="B57" i="9" s="1"/>
  <c r="F57" i="9"/>
  <c r="H56" i="9"/>
  <c r="G56" i="9"/>
  <c r="F56" i="9"/>
  <c r="E56" i="9"/>
  <c r="B56" i="9"/>
  <c r="H55" i="9"/>
  <c r="G55" i="9"/>
  <c r="F55" i="9"/>
  <c r="E55" i="9"/>
  <c r="B55" i="9" s="1"/>
  <c r="H54" i="9"/>
  <c r="G54" i="9"/>
  <c r="E54" i="9" s="1"/>
  <c r="B54" i="9" s="1"/>
  <c r="F54" i="9"/>
  <c r="H53" i="9"/>
  <c r="G53" i="9"/>
  <c r="E53" i="9" s="1"/>
  <c r="B53" i="9" s="1"/>
  <c r="F53" i="9"/>
  <c r="H52" i="9"/>
  <c r="E52" i="9" s="1"/>
  <c r="B52" i="9" s="1"/>
  <c r="G52" i="9"/>
  <c r="F52" i="9"/>
  <c r="H51" i="9"/>
  <c r="G51" i="9"/>
  <c r="F51" i="9"/>
  <c r="E51" i="9"/>
  <c r="B51" i="9" s="1"/>
  <c r="H50" i="9"/>
  <c r="G50" i="9"/>
  <c r="E50" i="9" s="1"/>
  <c r="B50" i="9" s="1"/>
  <c r="F50" i="9"/>
  <c r="H49" i="9"/>
  <c r="G49" i="9"/>
  <c r="E49" i="9" s="1"/>
  <c r="B49" i="9" s="1"/>
  <c r="F49" i="9"/>
  <c r="H48" i="9"/>
  <c r="G48" i="9"/>
  <c r="F48" i="9"/>
  <c r="E48" i="9"/>
  <c r="B48" i="9"/>
  <c r="H47" i="9"/>
  <c r="E47" i="9" s="1"/>
  <c r="B47" i="9" s="1"/>
  <c r="G47" i="9"/>
  <c r="F47" i="9"/>
  <c r="H46" i="9"/>
  <c r="G46" i="9"/>
  <c r="E46" i="9" s="1"/>
  <c r="B46" i="9" s="1"/>
  <c r="F46" i="9"/>
  <c r="H45" i="9"/>
  <c r="G45" i="9"/>
  <c r="F45" i="9"/>
  <c r="E45" i="9"/>
  <c r="B45" i="9" s="1"/>
  <c r="H44" i="9"/>
  <c r="G44" i="9"/>
  <c r="E44" i="9" s="1"/>
  <c r="B44" i="9" s="1"/>
  <c r="F44" i="9"/>
  <c r="H43" i="9"/>
  <c r="G43" i="9"/>
  <c r="F43" i="9"/>
  <c r="E43" i="9"/>
  <c r="B43" i="9" s="1"/>
  <c r="H42" i="9"/>
  <c r="G42" i="9"/>
  <c r="F42" i="9"/>
  <c r="E42" i="9"/>
  <c r="B42" i="9"/>
  <c r="H41" i="9"/>
  <c r="G41" i="9"/>
  <c r="F41" i="9"/>
  <c r="H40" i="9"/>
  <c r="G40" i="9"/>
  <c r="E40" i="9" s="1"/>
  <c r="B40" i="9" s="1"/>
  <c r="F40" i="9"/>
  <c r="H39" i="9"/>
  <c r="E39" i="9" s="1"/>
  <c r="B39" i="9" s="1"/>
  <c r="G39" i="9"/>
  <c r="F39" i="9"/>
  <c r="H38" i="9"/>
  <c r="G38" i="9"/>
  <c r="E38" i="9" s="1"/>
  <c r="B38" i="9" s="1"/>
  <c r="F38" i="9"/>
  <c r="H37" i="9"/>
  <c r="G37" i="9"/>
  <c r="F37" i="9"/>
  <c r="E37" i="9"/>
  <c r="B37" i="9"/>
  <c r="H36" i="9"/>
  <c r="G36" i="9"/>
  <c r="F36" i="9"/>
  <c r="H35" i="9"/>
  <c r="G35" i="9"/>
  <c r="E35" i="9" s="1"/>
  <c r="B35" i="9" s="1"/>
  <c r="F35" i="9"/>
  <c r="H34" i="9"/>
  <c r="G34" i="9"/>
  <c r="F34" i="9"/>
  <c r="E34" i="9"/>
  <c r="B34" i="9" s="1"/>
  <c r="H33" i="9"/>
  <c r="G33" i="9"/>
  <c r="F33" i="9"/>
  <c r="H32" i="9"/>
  <c r="G32" i="9"/>
  <c r="E32" i="9" s="1"/>
  <c r="B32" i="9" s="1"/>
  <c r="F32" i="9"/>
  <c r="H31" i="9"/>
  <c r="E31" i="9" s="1"/>
  <c r="G31" i="9"/>
  <c r="F31" i="9"/>
  <c r="B31" i="9"/>
  <c r="H30" i="9"/>
  <c r="G30" i="9"/>
  <c r="F30" i="9"/>
  <c r="E30" i="9"/>
  <c r="H29" i="9"/>
  <c r="G29" i="9"/>
  <c r="F29" i="9"/>
  <c r="E29" i="9"/>
  <c r="B29" i="9" s="1"/>
  <c r="H28" i="9"/>
  <c r="G28" i="9"/>
  <c r="E28" i="9" s="1"/>
  <c r="B28" i="9" s="1"/>
  <c r="F28" i="9"/>
  <c r="H27" i="9"/>
  <c r="G27" i="9"/>
  <c r="E27" i="9" s="1"/>
  <c r="B27" i="9" s="1"/>
  <c r="F27" i="9"/>
  <c r="H26" i="9"/>
  <c r="G26" i="9"/>
  <c r="F26" i="9"/>
  <c r="E26" i="9"/>
  <c r="B26" i="9" s="1"/>
  <c r="H25" i="9"/>
  <c r="G25" i="9"/>
  <c r="F25" i="9"/>
  <c r="H24" i="9"/>
  <c r="G24" i="9"/>
  <c r="E24" i="9" s="1"/>
  <c r="B24" i="9" s="1"/>
  <c r="F24" i="9"/>
  <c r="H23" i="9"/>
  <c r="G23" i="9"/>
  <c r="F23" i="9"/>
  <c r="E23" i="9"/>
  <c r="B23" i="9" s="1"/>
  <c r="H22" i="9"/>
  <c r="G22" i="9"/>
  <c r="F22" i="9"/>
  <c r="E22" i="9"/>
  <c r="B22" i="9" s="1"/>
  <c r="F21" i="9"/>
  <c r="F4" i="9"/>
  <c r="O3" i="9"/>
  <c r="G275" i="9" s="1"/>
  <c r="E275" i="9" s="1"/>
  <c r="B275" i="9" s="1"/>
  <c r="I3" i="9"/>
  <c r="H3" i="9"/>
  <c r="G3" i="9"/>
  <c r="D101" i="8"/>
  <c r="D95" i="8"/>
  <c r="D90" i="8"/>
  <c r="D85" i="8"/>
  <c r="D80" i="8"/>
  <c r="D75" i="8"/>
  <c r="D70" i="8"/>
  <c r="D65" i="8"/>
  <c r="D60" i="8"/>
  <c r="D55" i="8"/>
  <c r="D50" i="8"/>
  <c r="D44" i="8"/>
  <c r="D36" i="8"/>
  <c r="D26" i="8"/>
  <c r="D24" i="8" s="1"/>
  <c r="D18" i="8"/>
  <c r="D8" i="8"/>
  <c r="D6" i="8"/>
  <c r="E44" i="7"/>
  <c r="I32" i="3" s="1"/>
  <c r="D44" i="7"/>
  <c r="E39" i="7"/>
  <c r="D39" i="7"/>
  <c r="D38" i="7" s="1"/>
  <c r="H31" i="3" s="1"/>
  <c r="E30" i="7"/>
  <c r="D30" i="7"/>
  <c r="D22" i="7" s="1"/>
  <c r="H30" i="3" s="1"/>
  <c r="E23" i="7"/>
  <c r="E22" i="7" s="1"/>
  <c r="D23" i="7"/>
  <c r="E14" i="7"/>
  <c r="D14" i="7"/>
  <c r="E7" i="7"/>
  <c r="D7" i="7"/>
  <c r="D6" i="7" s="1"/>
  <c r="D5" i="7" s="1"/>
  <c r="E6" i="7"/>
  <c r="F140" i="6"/>
  <c r="F139" i="6"/>
  <c r="F138" i="6"/>
  <c r="F137" i="6"/>
  <c r="F136" i="6"/>
  <c r="F135" i="6"/>
  <c r="F134" i="6"/>
  <c r="F133" i="6"/>
  <c r="F132" i="6"/>
  <c r="F131" i="6"/>
  <c r="E130" i="6"/>
  <c r="E129" i="6" s="1"/>
  <c r="D130" i="6"/>
  <c r="F130" i="6" s="1"/>
  <c r="D129" i="6"/>
  <c r="F128" i="6"/>
  <c r="F127" i="6"/>
  <c r="F126" i="6"/>
  <c r="F125" i="6"/>
  <c r="F124" i="6"/>
  <c r="F123" i="6"/>
  <c r="E122" i="6"/>
  <c r="D122" i="6"/>
  <c r="F122" i="6" s="1"/>
  <c r="F121" i="6"/>
  <c r="F120" i="6"/>
  <c r="F119" i="6"/>
  <c r="F118" i="6"/>
  <c r="E118" i="6"/>
  <c r="D118" i="6"/>
  <c r="F117" i="6"/>
  <c r="F116" i="6"/>
  <c r="E115" i="6"/>
  <c r="D1409" i="1"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F90" i="6"/>
  <c r="E90" i="6"/>
  <c r="D90" i="6"/>
  <c r="E89" i="6"/>
  <c r="D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F39" i="6"/>
  <c r="E39" i="6"/>
  <c r="D39" i="6"/>
  <c r="F38" i="6"/>
  <c r="F37" i="6"/>
  <c r="E36" i="6"/>
  <c r="E35" i="6" s="1"/>
  <c r="I25" i="3"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F258" i="5" s="1"/>
  <c r="F257" i="5"/>
  <c r="F256" i="5"/>
  <c r="F255" i="5"/>
  <c r="F254" i="5"/>
  <c r="F253" i="5"/>
  <c r="F252" i="5"/>
  <c r="F251" i="5"/>
  <c r="F250" i="5"/>
  <c r="E250" i="5"/>
  <c r="D250" i="5"/>
  <c r="F249" i="5"/>
  <c r="F248" i="5"/>
  <c r="F247" i="5"/>
  <c r="E246" i="5"/>
  <c r="D246" i="5"/>
  <c r="F244" i="5"/>
  <c r="F243" i="5"/>
  <c r="E242" i="5"/>
  <c r="D242" i="5"/>
  <c r="F242" i="5" s="1"/>
  <c r="F241" i="5"/>
  <c r="F240" i="5"/>
  <c r="F239" i="5"/>
  <c r="E239" i="5"/>
  <c r="D239" i="5"/>
  <c r="E238" i="5"/>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311" i="9" s="1"/>
  <c r="D207" i="5"/>
  <c r="F205" i="5"/>
  <c r="F204" i="5"/>
  <c r="F203" i="5"/>
  <c r="F202" i="5"/>
  <c r="F201" i="5"/>
  <c r="F200" i="5"/>
  <c r="F199" i="5"/>
  <c r="F198" i="5"/>
  <c r="E198" i="5"/>
  <c r="D198" i="5"/>
  <c r="F197" i="5"/>
  <c r="F196" i="5"/>
  <c r="F195" i="5"/>
  <c r="F194" i="5"/>
  <c r="F193" i="5"/>
  <c r="F192" i="5"/>
  <c r="F191" i="5"/>
  <c r="E191" i="5"/>
  <c r="D191" i="5"/>
  <c r="E190" i="5"/>
  <c r="H310" i="9" s="1"/>
  <c r="D190" i="5"/>
  <c r="F189" i="5"/>
  <c r="F188" i="5"/>
  <c r="F187" i="5"/>
  <c r="F186" i="5"/>
  <c r="F185" i="5"/>
  <c r="F184" i="5"/>
  <c r="F183" i="5"/>
  <c r="F182" i="5"/>
  <c r="F181" i="5"/>
  <c r="F180" i="5"/>
  <c r="E180" i="5"/>
  <c r="D180" i="5"/>
  <c r="D177" i="5" s="1"/>
  <c r="F179" i="5"/>
  <c r="F178" i="5"/>
  <c r="F177" i="5"/>
  <c r="E177"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91" i="9" s="1"/>
  <c r="D149" i="5"/>
  <c r="G291" i="9" s="1"/>
  <c r="E291" i="9" s="1"/>
  <c r="B291" i="9" s="1"/>
  <c r="F148" i="5"/>
  <c r="F147" i="5"/>
  <c r="E146" i="5"/>
  <c r="F145" i="5"/>
  <c r="F144" i="5"/>
  <c r="F143" i="5"/>
  <c r="F142" i="5"/>
  <c r="E142" i="5"/>
  <c r="E134" i="5" s="1"/>
  <c r="D142" i="5"/>
  <c r="F141" i="5"/>
  <c r="F140" i="5"/>
  <c r="F139" i="5"/>
  <c r="F138" i="5"/>
  <c r="F137" i="5"/>
  <c r="F136" i="5"/>
  <c r="F135" i="5"/>
  <c r="E135" i="5"/>
  <c r="D135" i="5"/>
  <c r="D134" i="5" s="1"/>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F106" i="5"/>
  <c r="E106" i="5"/>
  <c r="E87" i="5" s="1"/>
  <c r="D1065" i="1" s="1"/>
  <c r="D106" i="5"/>
  <c r="F105" i="5"/>
  <c r="F104" i="5"/>
  <c r="F103" i="5"/>
  <c r="F102" i="5"/>
  <c r="F101" i="5"/>
  <c r="F100" i="5"/>
  <c r="F99" i="5"/>
  <c r="F98" i="5"/>
  <c r="F97" i="5"/>
  <c r="F96" i="5"/>
  <c r="F95" i="5"/>
  <c r="F94" i="5"/>
  <c r="F93" i="5"/>
  <c r="F92" i="5"/>
  <c r="F91" i="5"/>
  <c r="F90" i="5"/>
  <c r="F89" i="5"/>
  <c r="F88" i="5"/>
  <c r="E88" i="5"/>
  <c r="D88" i="5"/>
  <c r="G290" i="9" s="1"/>
  <c r="D87" i="5"/>
  <c r="F87" i="5" s="1"/>
  <c r="F86" i="5"/>
  <c r="F85" i="5"/>
  <c r="F84" i="5"/>
  <c r="F83" i="5"/>
  <c r="F82" i="5"/>
  <c r="F81" i="5"/>
  <c r="F80" i="5"/>
  <c r="F79" i="5"/>
  <c r="E79" i="5"/>
  <c r="D79" i="5"/>
  <c r="D78" i="5" s="1"/>
  <c r="F78" i="5" s="1"/>
  <c r="E78" i="5"/>
  <c r="F77" i="5"/>
  <c r="F76" i="5"/>
  <c r="F75" i="5"/>
  <c r="F74" i="5"/>
  <c r="F73" i="5"/>
  <c r="F72" i="5"/>
  <c r="F71" i="5"/>
  <c r="E70" i="5"/>
  <c r="E69" i="5" s="1"/>
  <c r="D70"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D12" i="5" s="1"/>
  <c r="F12" i="5" s="1"/>
  <c r="E12" i="5"/>
  <c r="F11" i="5"/>
  <c r="F10" i="5"/>
  <c r="F9" i="5"/>
  <c r="E8" i="5"/>
  <c r="E7" i="5"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E632" i="4"/>
  <c r="D632" i="4"/>
  <c r="F632" i="4" s="1"/>
  <c r="F631" i="4"/>
  <c r="F630" i="4"/>
  <c r="E629" i="4"/>
  <c r="D629" i="4"/>
  <c r="F629" i="4" s="1"/>
  <c r="F628" i="4"/>
  <c r="F627" i="4"/>
  <c r="F626" i="4"/>
  <c r="E626" i="4"/>
  <c r="D626" i="4"/>
  <c r="E625"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H143" i="9" s="1"/>
  <c r="D603" i="4"/>
  <c r="G143" i="9" s="1"/>
  <c r="E143" i="9" s="1"/>
  <c r="B143" i="9" s="1"/>
  <c r="F602" i="4"/>
  <c r="F601" i="4"/>
  <c r="F600" i="4"/>
  <c r="F599" i="4"/>
  <c r="E599" i="4"/>
  <c r="D599" i="4"/>
  <c r="F598" i="4"/>
  <c r="F597" i="4"/>
  <c r="F596" i="4"/>
  <c r="F595" i="4"/>
  <c r="E594" i="4"/>
  <c r="E593" i="4" s="1"/>
  <c r="D594" i="4"/>
  <c r="F594" i="4" s="1"/>
  <c r="D593" i="4"/>
  <c r="F593" i="4" s="1"/>
  <c r="F592" i="4"/>
  <c r="F591" i="4"/>
  <c r="E590" i="4"/>
  <c r="D590" i="4"/>
  <c r="F590" i="4" s="1"/>
  <c r="F589" i="4"/>
  <c r="F588" i="4"/>
  <c r="E587" i="4"/>
  <c r="D587" i="4"/>
  <c r="F587" i="4" s="1"/>
  <c r="F586" i="4"/>
  <c r="F585" i="4"/>
  <c r="E585" i="4"/>
  <c r="E580" i="4" s="1"/>
  <c r="D585" i="4"/>
  <c r="F584" i="4"/>
  <c r="F583" i="4"/>
  <c r="F582" i="4"/>
  <c r="F581" i="4"/>
  <c r="E581" i="4"/>
  <c r="D581" i="4"/>
  <c r="D580" i="4" s="1"/>
  <c r="F580" i="4" s="1"/>
  <c r="F579" i="4"/>
  <c r="F578" i="4"/>
  <c r="F577" i="4"/>
  <c r="E577" i="4"/>
  <c r="D577" i="4"/>
  <c r="F576" i="4"/>
  <c r="F575" i="4"/>
  <c r="E574" i="4"/>
  <c r="D574" i="4"/>
  <c r="F573" i="4"/>
  <c r="F572" i="4"/>
  <c r="F571" i="4"/>
  <c r="E571" i="4"/>
  <c r="D571" i="4"/>
  <c r="F570" i="4"/>
  <c r="F569" i="4"/>
  <c r="F568" i="4"/>
  <c r="E568" i="4"/>
  <c r="E567" i="4" s="1"/>
  <c r="D568" i="4"/>
  <c r="F566" i="4"/>
  <c r="F565" i="4"/>
  <c r="F564" i="4"/>
  <c r="F563" i="4"/>
  <c r="E563" i="4"/>
  <c r="D563" i="4"/>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E535" i="4"/>
  <c r="D535" i="4"/>
  <c r="F535" i="4" s="1"/>
  <c r="F534" i="4"/>
  <c r="F533" i="4"/>
  <c r="F532" i="4"/>
  <c r="F531" i="4"/>
  <c r="E530" i="4"/>
  <c r="E529" i="4" s="1"/>
  <c r="E528" i="4" s="1"/>
  <c r="D530" i="4"/>
  <c r="F527" i="4"/>
  <c r="F526" i="4"/>
  <c r="F525" i="4"/>
  <c r="E525" i="4"/>
  <c r="D525" i="4"/>
  <c r="F524" i="4"/>
  <c r="F523" i="4"/>
  <c r="E522" i="4"/>
  <c r="D522" i="4"/>
  <c r="F521" i="4"/>
  <c r="F520" i="4"/>
  <c r="F519" i="4"/>
  <c r="E519" i="4"/>
  <c r="D519" i="4"/>
  <c r="F518" i="4"/>
  <c r="F517" i="4"/>
  <c r="F516" i="4"/>
  <c r="E516" i="4"/>
  <c r="E515" i="4" s="1"/>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D485" i="4"/>
  <c r="E484" i="4"/>
  <c r="D484" i="4"/>
  <c r="F484" i="4" s="1"/>
  <c r="F483" i="4"/>
  <c r="F482" i="4"/>
  <c r="F481" i="4"/>
  <c r="E481" i="4"/>
  <c r="D481" i="4"/>
  <c r="F480" i="4"/>
  <c r="F479" i="4"/>
  <c r="F478" i="4"/>
  <c r="E478" i="4"/>
  <c r="D478" i="4"/>
  <c r="F477" i="4"/>
  <c r="F476" i="4"/>
  <c r="F475" i="4"/>
  <c r="F474" i="4"/>
  <c r="E473" i="4"/>
  <c r="E472" i="4" s="1"/>
  <c r="D473" i="4"/>
  <c r="F471" i="4"/>
  <c r="F470" i="4"/>
  <c r="E469" i="4"/>
  <c r="D469" i="4"/>
  <c r="F469" i="4" s="1"/>
  <c r="F468" i="4"/>
  <c r="F467" i="4"/>
  <c r="F466" i="4"/>
  <c r="E466" i="4"/>
  <c r="D466" i="4"/>
  <c r="F465" i="4"/>
  <c r="F464" i="4"/>
  <c r="F463" i="4"/>
  <c r="E463" i="4"/>
  <c r="D463" i="4"/>
  <c r="F462" i="4"/>
  <c r="F461" i="4"/>
  <c r="E460" i="4"/>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E421" i="4" s="1"/>
  <c r="D430" i="4"/>
  <c r="F429" i="4"/>
  <c r="F428" i="4"/>
  <c r="E427" i="4"/>
  <c r="D427" i="4"/>
  <c r="F427" i="4" s="1"/>
  <c r="F426" i="4"/>
  <c r="F425" i="4"/>
  <c r="F424" i="4"/>
  <c r="F423" i="4"/>
  <c r="F422" i="4"/>
  <c r="E422" i="4"/>
  <c r="D422" i="4"/>
  <c r="E418" i="4"/>
  <c r="D418" i="4"/>
  <c r="F418" i="4" s="1"/>
  <c r="E417" i="4"/>
  <c r="E644" i="4" s="1"/>
  <c r="D417" i="4"/>
  <c r="D644" i="4" s="1"/>
  <c r="E416" i="4"/>
  <c r="D416" i="4"/>
  <c r="F416" i="4" s="1"/>
  <c r="F411" i="4"/>
  <c r="F410" i="4"/>
  <c r="F409" i="4"/>
  <c r="F406" i="4"/>
  <c r="F405" i="4"/>
  <c r="F404" i="4"/>
  <c r="F403" i="4"/>
  <c r="E402" i="4"/>
  <c r="D402" i="4"/>
  <c r="F402" i="4" s="1"/>
  <c r="F401" i="4"/>
  <c r="F400" i="4"/>
  <c r="E400" i="4"/>
  <c r="D400" i="4"/>
  <c r="F399" i="4"/>
  <c r="F398" i="4"/>
  <c r="F397" i="4"/>
  <c r="E397" i="4"/>
  <c r="E396" i="4" s="1"/>
  <c r="D397" i="4"/>
  <c r="F396" i="4"/>
  <c r="D396" i="4"/>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F369" i="4" s="1"/>
  <c r="D369" i="4"/>
  <c r="F368" i="4"/>
  <c r="F367" i="4"/>
  <c r="F366" i="4"/>
  <c r="F365" i="4"/>
  <c r="E364" i="4"/>
  <c r="D364" i="4"/>
  <c r="F362" i="4"/>
  <c r="F361" i="4"/>
  <c r="F360" i="4"/>
  <c r="F359" i="4"/>
  <c r="F358" i="4"/>
  <c r="F357" i="4"/>
  <c r="F356" i="4"/>
  <c r="E356" i="4"/>
  <c r="E351" i="4" s="1"/>
  <c r="D356" i="4"/>
  <c r="F355" i="4"/>
  <c r="F354" i="4"/>
  <c r="F353" i="4"/>
  <c r="F352" i="4"/>
  <c r="E352" i="4"/>
  <c r="D352" i="4"/>
  <c r="D351" i="4" s="1"/>
  <c r="F351" i="4" s="1"/>
  <c r="F349" i="4"/>
  <c r="F348" i="4"/>
  <c r="E348" i="4"/>
  <c r="D348" i="4"/>
  <c r="F347" i="4"/>
  <c r="F346" i="4"/>
  <c r="F345" i="4"/>
  <c r="E345" i="4"/>
  <c r="E344" i="4" s="1"/>
  <c r="D345" i="4"/>
  <c r="F344" i="4"/>
  <c r="D344"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F317" i="4"/>
  <c r="E317" i="4"/>
  <c r="D317" i="4"/>
  <c r="F316" i="4"/>
  <c r="F315" i="4"/>
  <c r="F314" i="4"/>
  <c r="F313" i="4"/>
  <c r="E312" i="4"/>
  <c r="D312" i="4"/>
  <c r="E311" i="4"/>
  <c r="F310" i="4"/>
  <c r="F309" i="4"/>
  <c r="F308" i="4"/>
  <c r="F307" i="4"/>
  <c r="F306" i="4"/>
  <c r="F305" i="4"/>
  <c r="F304" i="4"/>
  <c r="E304" i="4"/>
  <c r="E299" i="4" s="1"/>
  <c r="E298" i="4" s="1"/>
  <c r="D304" i="4"/>
  <c r="F303" i="4"/>
  <c r="F302" i="4"/>
  <c r="F301" i="4"/>
  <c r="F300" i="4"/>
  <c r="E300" i="4"/>
  <c r="D300" i="4"/>
  <c r="D299" i="4" s="1"/>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64" i="4"/>
  <c r="D263" i="4"/>
  <c r="F262" i="4"/>
  <c r="F261" i="4"/>
  <c r="F260" i="4"/>
  <c r="F259" i="4"/>
  <c r="E259" i="4"/>
  <c r="D259" i="4"/>
  <c r="F258" i="4"/>
  <c r="F257" i="4"/>
  <c r="F256" i="4"/>
  <c r="F255" i="4"/>
  <c r="F254" i="4"/>
  <c r="F253" i="4"/>
  <c r="E253" i="4"/>
  <c r="D253" i="4"/>
  <c r="E252" i="4"/>
  <c r="D252" i="4"/>
  <c r="F252" i="4" s="1"/>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E224" i="4" s="1"/>
  <c r="D220" i="1" s="1"/>
  <c r="D228" i="4"/>
  <c r="F228" i="4" s="1"/>
  <c r="F227" i="4"/>
  <c r="F226" i="4"/>
  <c r="E225" i="4"/>
  <c r="D225" i="4"/>
  <c r="F225" i="4" s="1"/>
  <c r="F223" i="4"/>
  <c r="F222" i="4"/>
  <c r="F221" i="4"/>
  <c r="F220" i="4"/>
  <c r="E219" i="4"/>
  <c r="D219" i="4"/>
  <c r="F219" i="4" s="1"/>
  <c r="F218" i="4"/>
  <c r="F217" i="4"/>
  <c r="E216" i="4"/>
  <c r="E215" i="4" s="1"/>
  <c r="D216" i="4"/>
  <c r="F216" i="4" s="1"/>
  <c r="F214" i="4"/>
  <c r="F213" i="4"/>
  <c r="F212" i="4"/>
  <c r="F211" i="4"/>
  <c r="E210" i="4"/>
  <c r="F210" i="4" s="1"/>
  <c r="D210" i="4"/>
  <c r="F209" i="4"/>
  <c r="F208" i="4"/>
  <c r="F207" i="4"/>
  <c r="F206" i="4"/>
  <c r="F205" i="4"/>
  <c r="F204" i="4"/>
  <c r="F203" i="4"/>
  <c r="E202" i="4"/>
  <c r="E196" i="4" s="1"/>
  <c r="D202" i="4"/>
  <c r="F201" i="4"/>
  <c r="F200" i="4"/>
  <c r="F199" i="4"/>
  <c r="F198" i="4"/>
  <c r="E197" i="4"/>
  <c r="D197" i="4"/>
  <c r="D196" i="4" s="1"/>
  <c r="F196" i="4" s="1"/>
  <c r="F195" i="4"/>
  <c r="F194" i="4"/>
  <c r="F193" i="4"/>
  <c r="F192" i="4"/>
  <c r="F191" i="4"/>
  <c r="F190" i="4"/>
  <c r="F189" i="4"/>
  <c r="E188" i="4"/>
  <c r="E163" i="4" s="1"/>
  <c r="D159" i="1" s="1"/>
  <c r="D188" i="4"/>
  <c r="F187" i="4"/>
  <c r="F186" i="4"/>
  <c r="F185" i="4"/>
  <c r="F184" i="4"/>
  <c r="F183" i="4"/>
  <c r="F182" i="4"/>
  <c r="F181" i="4"/>
  <c r="F180" i="4"/>
  <c r="F179" i="4"/>
  <c r="F178" i="4"/>
  <c r="F177" i="4"/>
  <c r="E177" i="4"/>
  <c r="D177" i="4"/>
  <c r="F176" i="4"/>
  <c r="F175" i="4"/>
  <c r="F174" i="4"/>
  <c r="F173" i="4"/>
  <c r="F172" i="4"/>
  <c r="F171" i="4"/>
  <c r="F170" i="4"/>
  <c r="E169" i="4"/>
  <c r="D169" i="4"/>
  <c r="F169" i="4" s="1"/>
  <c r="F168" i="4"/>
  <c r="F167" i="4"/>
  <c r="F166" i="4"/>
  <c r="F165" i="4"/>
  <c r="E164" i="4"/>
  <c r="F164" i="4" s="1"/>
  <c r="D164" i="4"/>
  <c r="D163" i="4"/>
  <c r="F163" i="4" s="1"/>
  <c r="F162" i="4"/>
  <c r="F161" i="4"/>
  <c r="F160" i="4"/>
  <c r="E159" i="4"/>
  <c r="D159" i="4"/>
  <c r="F159" i="4" s="1"/>
  <c r="F158" i="4"/>
  <c r="F157" i="4"/>
  <c r="F156" i="4"/>
  <c r="F155" i="4"/>
  <c r="F154" i="4"/>
  <c r="E153" i="4"/>
  <c r="E152" i="4" s="1"/>
  <c r="D148" i="1" s="1"/>
  <c r="D153" i="4"/>
  <c r="F150" i="4"/>
  <c r="F149" i="4"/>
  <c r="F148" i="4"/>
  <c r="F147" i="4"/>
  <c r="F146" i="4"/>
  <c r="F145" i="4"/>
  <c r="F144" i="4"/>
  <c r="F143" i="4"/>
  <c r="F142" i="4"/>
  <c r="F141" i="4"/>
  <c r="F140" i="4"/>
  <c r="E140" i="4"/>
  <c r="E139" i="4" s="1"/>
  <c r="D140" i="4"/>
  <c r="F139" i="4"/>
  <c r="D139" i="4"/>
  <c r="F138" i="4"/>
  <c r="F137" i="4"/>
  <c r="F136" i="4"/>
  <c r="F135" i="4"/>
  <c r="E134" i="4"/>
  <c r="E133" i="4" s="1"/>
  <c r="D134" i="4"/>
  <c r="D133" i="4" s="1"/>
  <c r="C129" i="1" s="1"/>
  <c r="F132" i="4"/>
  <c r="F131" i="4"/>
  <c r="F130" i="4"/>
  <c r="F129" i="4"/>
  <c r="E128" i="4"/>
  <c r="F128" i="4" s="1"/>
  <c r="D128" i="4"/>
  <c r="F127" i="4"/>
  <c r="F126" i="4"/>
  <c r="E125" i="4"/>
  <c r="D125" i="4"/>
  <c r="D124" i="4" s="1"/>
  <c r="F124" i="4" s="1"/>
  <c r="E124" i="4"/>
  <c r="F123" i="4"/>
  <c r="F122" i="4"/>
  <c r="F121" i="4"/>
  <c r="E120" i="4"/>
  <c r="E106" i="4" s="1"/>
  <c r="D102" i="1" s="1"/>
  <c r="D120" i="4"/>
  <c r="F119" i="4"/>
  <c r="F118" i="4"/>
  <c r="F117" i="4"/>
  <c r="F116" i="4"/>
  <c r="F115" i="4"/>
  <c r="F114" i="4"/>
  <c r="F113" i="4"/>
  <c r="E112" i="4"/>
  <c r="F112" i="4" s="1"/>
  <c r="D112" i="4"/>
  <c r="F111" i="4"/>
  <c r="F110" i="4"/>
  <c r="F109" i="4"/>
  <c r="F108" i="4"/>
  <c r="F107" i="4"/>
  <c r="E107" i="4"/>
  <c r="D107" i="4"/>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D82" i="4"/>
  <c r="F82" i="4" s="1"/>
  <c r="F81" i="4"/>
  <c r="F80" i="4"/>
  <c r="F79" i="4"/>
  <c r="F78" i="4"/>
  <c r="E77" i="4"/>
  <c r="D77" i="4"/>
  <c r="F77" i="4" s="1"/>
  <c r="F76" i="4"/>
  <c r="F75" i="4"/>
  <c r="E74" i="4"/>
  <c r="D74" i="4"/>
  <c r="F73" i="4"/>
  <c r="F72" i="4"/>
  <c r="F71" i="4"/>
  <c r="E71" i="4"/>
  <c r="D71" i="4"/>
  <c r="F70" i="4"/>
  <c r="F69" i="4"/>
  <c r="E68" i="4"/>
  <c r="F68" i="4" s="1"/>
  <c r="D68" i="4"/>
  <c r="F67" i="4"/>
  <c r="F66" i="4"/>
  <c r="F65" i="4"/>
  <c r="E65" i="4"/>
  <c r="D65" i="4"/>
  <c r="F64" i="4"/>
  <c r="F63" i="4"/>
  <c r="E62" i="4"/>
  <c r="D62" i="4"/>
  <c r="F62" i="4" s="1"/>
  <c r="F61" i="4"/>
  <c r="F60" i="4"/>
  <c r="F59" i="4"/>
  <c r="E59" i="4"/>
  <c r="D59" i="4"/>
  <c r="F58" i="4"/>
  <c r="F57" i="4"/>
  <c r="F56" i="4"/>
  <c r="F55" i="4"/>
  <c r="E54" i="4"/>
  <c r="E50" i="4" s="1"/>
  <c r="D46" i="1" s="1"/>
  <c r="D54" i="4"/>
  <c r="F54" i="4" s="1"/>
  <c r="F53" i="4"/>
  <c r="F52" i="4"/>
  <c r="E51" i="4"/>
  <c r="D51" i="4"/>
  <c r="F51" i="4" s="1"/>
  <c r="F49" i="4"/>
  <c r="F48" i="4"/>
  <c r="F47" i="4"/>
  <c r="F46" i="4"/>
  <c r="E45" i="4"/>
  <c r="D45" i="4"/>
  <c r="D44" i="4" s="1"/>
  <c r="F44" i="4" s="1"/>
  <c r="E44" i="4"/>
  <c r="F43" i="4"/>
  <c r="F42" i="4"/>
  <c r="F41" i="4"/>
  <c r="E40" i="4"/>
  <c r="D40" i="4"/>
  <c r="F39" i="4"/>
  <c r="F38" i="4"/>
  <c r="F37" i="4"/>
  <c r="E37" i="4"/>
  <c r="E7" i="4" s="1"/>
  <c r="D37" i="4"/>
  <c r="F36" i="4"/>
  <c r="F35" i="4"/>
  <c r="F34" i="4"/>
  <c r="F33" i="4"/>
  <c r="F32" i="4"/>
  <c r="F31" i="4"/>
  <c r="F30" i="4"/>
  <c r="E29" i="4"/>
  <c r="D29" i="4"/>
  <c r="F29" i="4" s="1"/>
  <c r="F28" i="4"/>
  <c r="F27" i="4"/>
  <c r="F26" i="4"/>
  <c r="F25" i="4"/>
  <c r="F24" i="4"/>
  <c r="E23" i="4"/>
  <c r="D23" i="4"/>
  <c r="F23" i="4" s="1"/>
  <c r="F22" i="4"/>
  <c r="F21" i="4"/>
  <c r="F20" i="4"/>
  <c r="F19" i="4"/>
  <c r="F18" i="4"/>
  <c r="E17" i="4"/>
  <c r="D17" i="4"/>
  <c r="D7" i="4" s="1"/>
  <c r="F16" i="4"/>
  <c r="F15" i="4"/>
  <c r="F14" i="4"/>
  <c r="F13" i="4"/>
  <c r="F12" i="4"/>
  <c r="F11" i="4"/>
  <c r="F10" i="4"/>
  <c r="F9" i="4"/>
  <c r="E8" i="4"/>
  <c r="D8" i="4"/>
  <c r="F8" i="4" s="1"/>
  <c r="I36" i="3"/>
  <c r="G36" i="3"/>
  <c r="B36" i="3"/>
  <c r="G35" i="3"/>
  <c r="B35" i="3"/>
  <c r="G34" i="3"/>
  <c r="B34" i="3"/>
  <c r="I33" i="3"/>
  <c r="G33" i="3"/>
  <c r="B33" i="3"/>
  <c r="H32" i="3"/>
  <c r="G32" i="3"/>
  <c r="B32" i="3"/>
  <c r="G31" i="3"/>
  <c r="B31" i="3"/>
  <c r="I30" i="3"/>
  <c r="G30" i="3"/>
  <c r="B30" i="3"/>
  <c r="G29" i="3"/>
  <c r="B29" i="3"/>
  <c r="G28" i="3"/>
  <c r="B28"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s="1"/>
  <c r="L3" i="9" s="1"/>
  <c r="H1580" i="1"/>
  <c r="G1580" i="1"/>
  <c r="C1580" i="1"/>
  <c r="C1579" i="1"/>
  <c r="G1578" i="1"/>
  <c r="C1578" i="1"/>
  <c r="H1578" i="1" s="1"/>
  <c r="C1577" i="1"/>
  <c r="G1577" i="1" s="1"/>
  <c r="H1576" i="1"/>
  <c r="G1576" i="1"/>
  <c r="C1576" i="1"/>
  <c r="H1575" i="1"/>
  <c r="G1575" i="1"/>
  <c r="C1575" i="1"/>
  <c r="C1574" i="1"/>
  <c r="H1574" i="1" s="1"/>
  <c r="C1573" i="1"/>
  <c r="G1573" i="1" s="1"/>
  <c r="H1572" i="1"/>
  <c r="G1572" i="1"/>
  <c r="C1572" i="1"/>
  <c r="C1571" i="1"/>
  <c r="H1571" i="1" s="1"/>
  <c r="C1570" i="1"/>
  <c r="H1570" i="1" s="1"/>
  <c r="C1569" i="1"/>
  <c r="H1568" i="1"/>
  <c r="G1568" i="1"/>
  <c r="C1568" i="1"/>
  <c r="H1567" i="1"/>
  <c r="C1567" i="1"/>
  <c r="G1567" i="1" s="1"/>
  <c r="C1566" i="1"/>
  <c r="H1565" i="1"/>
  <c r="C1565" i="1"/>
  <c r="G1565" i="1" s="1"/>
  <c r="H1564" i="1"/>
  <c r="G1564" i="1"/>
  <c r="C1564" i="1"/>
  <c r="C1563" i="1"/>
  <c r="G1562" i="1"/>
  <c r="C1562" i="1"/>
  <c r="H1562" i="1" s="1"/>
  <c r="C1561" i="1"/>
  <c r="G1561" i="1" s="1"/>
  <c r="H1560" i="1"/>
  <c r="G1560" i="1"/>
  <c r="C1560" i="1"/>
  <c r="H1559" i="1"/>
  <c r="G1559" i="1"/>
  <c r="C1559" i="1"/>
  <c r="C1558" i="1"/>
  <c r="H1558" i="1" s="1"/>
  <c r="C1557" i="1"/>
  <c r="G1557" i="1" s="1"/>
  <c r="H1556" i="1"/>
  <c r="G1556" i="1"/>
  <c r="C1556" i="1"/>
  <c r="C1555" i="1"/>
  <c r="H1555" i="1" s="1"/>
  <c r="C1554" i="1"/>
  <c r="H1554" i="1" s="1"/>
  <c r="H1553" i="1"/>
  <c r="G1553" i="1"/>
  <c r="C1553" i="1"/>
  <c r="H1552" i="1"/>
  <c r="G1552" i="1"/>
  <c r="C1552" i="1"/>
  <c r="C1551" i="1"/>
  <c r="C1550" i="1"/>
  <c r="G1550" i="1" s="1"/>
  <c r="H1549" i="1"/>
  <c r="C1549" i="1"/>
  <c r="G1549" i="1" s="1"/>
  <c r="H1548" i="1"/>
  <c r="G1548" i="1"/>
  <c r="C1548" i="1"/>
  <c r="C1547" i="1"/>
  <c r="H1547" i="1" s="1"/>
  <c r="C1546" i="1"/>
  <c r="H1546" i="1" s="1"/>
  <c r="H1545" i="1"/>
  <c r="G1545" i="1"/>
  <c r="C1545" i="1"/>
  <c r="H1544" i="1"/>
  <c r="G1544" i="1"/>
  <c r="C1544" i="1"/>
  <c r="C1543" i="1"/>
  <c r="C1542" i="1"/>
  <c r="G1542" i="1" s="1"/>
  <c r="H1541" i="1"/>
  <c r="C1541" i="1"/>
  <c r="G1541" i="1" s="1"/>
  <c r="H1540" i="1"/>
  <c r="G1540" i="1"/>
  <c r="C1540" i="1"/>
  <c r="C1539" i="1"/>
  <c r="H1539" i="1" s="1"/>
  <c r="C1538" i="1"/>
  <c r="H1538" i="1" s="1"/>
  <c r="H1537" i="1"/>
  <c r="G1537" i="1"/>
  <c r="C1537" i="1"/>
  <c r="H1536" i="1"/>
  <c r="G1536" i="1"/>
  <c r="C1536" i="1"/>
  <c r="C1535" i="1"/>
  <c r="C1534" i="1"/>
  <c r="G1534" i="1" s="1"/>
  <c r="H1533" i="1"/>
  <c r="C1533" i="1"/>
  <c r="G1533" i="1" s="1"/>
  <c r="H1532" i="1"/>
  <c r="G1532" i="1"/>
  <c r="C1532" i="1"/>
  <c r="C1531" i="1"/>
  <c r="H1531" i="1" s="1"/>
  <c r="C1530" i="1"/>
  <c r="H1530" i="1" s="1"/>
  <c r="H1529" i="1"/>
  <c r="G1529" i="1"/>
  <c r="C1529" i="1"/>
  <c r="H1528" i="1"/>
  <c r="G1528" i="1"/>
  <c r="C1528" i="1"/>
  <c r="C1527" i="1"/>
  <c r="C1526" i="1"/>
  <c r="G1526" i="1" s="1"/>
  <c r="H1525" i="1"/>
  <c r="C1525" i="1"/>
  <c r="G1525" i="1" s="1"/>
  <c r="C1523" i="1"/>
  <c r="H1523" i="1" s="1"/>
  <c r="C1522" i="1"/>
  <c r="H1522" i="1" s="1"/>
  <c r="H1521" i="1"/>
  <c r="G1521" i="1"/>
  <c r="C1521" i="1"/>
  <c r="H1520" i="1"/>
  <c r="G1520" i="1"/>
  <c r="C1520" i="1"/>
  <c r="C1519" i="1"/>
  <c r="H1516" i="1"/>
  <c r="G1516" i="1"/>
  <c r="C1516" i="1"/>
  <c r="C1515" i="1"/>
  <c r="H1515" i="1" s="1"/>
  <c r="C1514" i="1"/>
  <c r="H1514" i="1" s="1"/>
  <c r="H1513" i="1"/>
  <c r="G1513" i="1"/>
  <c r="C1513" i="1"/>
  <c r="H1512" i="1"/>
  <c r="G1512" i="1"/>
  <c r="C1512" i="1"/>
  <c r="C1511" i="1"/>
  <c r="C1510" i="1"/>
  <c r="G1510" i="1" s="1"/>
  <c r="H1509" i="1"/>
  <c r="C1509" i="1"/>
  <c r="G1509" i="1" s="1"/>
  <c r="H1508" i="1"/>
  <c r="G1508" i="1"/>
  <c r="C1508" i="1"/>
  <c r="C1507" i="1"/>
  <c r="H1507" i="1" s="1"/>
  <c r="C1506" i="1"/>
  <c r="H1506" i="1" s="1"/>
  <c r="H1505" i="1"/>
  <c r="G1505" i="1"/>
  <c r="C1505" i="1"/>
  <c r="H1504" i="1"/>
  <c r="G1504" i="1"/>
  <c r="C1504" i="1"/>
  <c r="C1503" i="1"/>
  <c r="C1502" i="1"/>
  <c r="G1502" i="1" s="1"/>
  <c r="H1501" i="1"/>
  <c r="C1501" i="1"/>
  <c r="G1501" i="1" s="1"/>
  <c r="H1500" i="1"/>
  <c r="G1500" i="1"/>
  <c r="C1500" i="1"/>
  <c r="C1499" i="1"/>
  <c r="H1499" i="1" s="1"/>
  <c r="C1498" i="1"/>
  <c r="H1498" i="1" s="1"/>
  <c r="H1497" i="1"/>
  <c r="G1497" i="1"/>
  <c r="C1497" i="1"/>
  <c r="H1496" i="1"/>
  <c r="G1496" i="1"/>
  <c r="C1496" i="1"/>
  <c r="C1495" i="1"/>
  <c r="C1494" i="1"/>
  <c r="G1494" i="1" s="1"/>
  <c r="H1493" i="1"/>
  <c r="C1493" i="1"/>
  <c r="G1493" i="1" s="1"/>
  <c r="H1492" i="1"/>
  <c r="G1492" i="1"/>
  <c r="C1492" i="1"/>
  <c r="C1491" i="1"/>
  <c r="H1491" i="1" s="1"/>
  <c r="C1490" i="1"/>
  <c r="H1490" i="1" s="1"/>
  <c r="H1489" i="1"/>
  <c r="G1489" i="1"/>
  <c r="C1489" i="1"/>
  <c r="H1488" i="1"/>
  <c r="G1488" i="1"/>
  <c r="C1488" i="1"/>
  <c r="C1487" i="1"/>
  <c r="C1486" i="1"/>
  <c r="G1486" i="1" s="1"/>
  <c r="H1485" i="1"/>
  <c r="C1485" i="1"/>
  <c r="G1485" i="1" s="1"/>
  <c r="H1484" i="1"/>
  <c r="G1484" i="1"/>
  <c r="C1484" i="1"/>
  <c r="C1483" i="1"/>
  <c r="H1483" i="1" s="1"/>
  <c r="C1482" i="1"/>
  <c r="H1482" i="1" s="1"/>
  <c r="H1481" i="1"/>
  <c r="G1481" i="1"/>
  <c r="C1481" i="1"/>
  <c r="H1480" i="1"/>
  <c r="G1480" i="1"/>
  <c r="C1480" i="1"/>
  <c r="H1479" i="1"/>
  <c r="D1479" i="1"/>
  <c r="C1479" i="1"/>
  <c r="J1479" i="1" s="1"/>
  <c r="D1478" i="1"/>
  <c r="C1478" i="1"/>
  <c r="D1477" i="1"/>
  <c r="C1477" i="1"/>
  <c r="J1477" i="1" s="1"/>
  <c r="J1476" i="1"/>
  <c r="D1476" i="1"/>
  <c r="H1476" i="1" s="1"/>
  <c r="C1476" i="1"/>
  <c r="D1475" i="1"/>
  <c r="C1475" i="1"/>
  <c r="D1474" i="1"/>
  <c r="C1474" i="1"/>
  <c r="J1474" i="1" s="1"/>
  <c r="J1473" i="1"/>
  <c r="D1473" i="1"/>
  <c r="H1473" i="1" s="1"/>
  <c r="C1473" i="1"/>
  <c r="H1472" i="1"/>
  <c r="D1472" i="1"/>
  <c r="C1472" i="1"/>
  <c r="J1472" i="1" s="1"/>
  <c r="D1471" i="1"/>
  <c r="C1471" i="1"/>
  <c r="D1470" i="1"/>
  <c r="H1470" i="1" s="1"/>
  <c r="C1470" i="1"/>
  <c r="C1469" i="1"/>
  <c r="D1468" i="1"/>
  <c r="C1468" i="1"/>
  <c r="J1468" i="1" s="1"/>
  <c r="J1467" i="1"/>
  <c r="D1467" i="1"/>
  <c r="H1467" i="1" s="1"/>
  <c r="C1467" i="1"/>
  <c r="H1466" i="1"/>
  <c r="D1466" i="1"/>
  <c r="C1466" i="1"/>
  <c r="J1466" i="1" s="1"/>
  <c r="D1465" i="1"/>
  <c r="C1465" i="1"/>
  <c r="D1464" i="1"/>
  <c r="C1464" i="1"/>
  <c r="J1464" i="1" s="1"/>
  <c r="J1463" i="1"/>
  <c r="D1463" i="1"/>
  <c r="H1463" i="1" s="1"/>
  <c r="C1463" i="1"/>
  <c r="H1462" i="1"/>
  <c r="D1462" i="1"/>
  <c r="C1462" i="1"/>
  <c r="J1462" i="1" s="1"/>
  <c r="D1461" i="1"/>
  <c r="C1461" i="1"/>
  <c r="H1461" i="1" s="1"/>
  <c r="J1460" i="1"/>
  <c r="D1460" i="1"/>
  <c r="H1460" i="1" s="1"/>
  <c r="C1460" i="1"/>
  <c r="H1459" i="1"/>
  <c r="D1459" i="1"/>
  <c r="C1459" i="1"/>
  <c r="J1459" i="1" s="1"/>
  <c r="D1458" i="1"/>
  <c r="C1458" i="1"/>
  <c r="D1457" i="1"/>
  <c r="C1457" i="1"/>
  <c r="J1457" i="1" s="1"/>
  <c r="J1456" i="1"/>
  <c r="D1456" i="1"/>
  <c r="H1456" i="1" s="1"/>
  <c r="C1456" i="1"/>
  <c r="H1455" i="1"/>
  <c r="D1455" i="1"/>
  <c r="C1455" i="1"/>
  <c r="J1455" i="1" s="1"/>
  <c r="D1454" i="1"/>
  <c r="C1454" i="1"/>
  <c r="H1454" i="1" s="1"/>
  <c r="H1453" i="1"/>
  <c r="D1453" i="1"/>
  <c r="C1453" i="1"/>
  <c r="G1453" i="1" s="1"/>
  <c r="D1452" i="1"/>
  <c r="C1452" i="1"/>
  <c r="D1451" i="1"/>
  <c r="C1451" i="1"/>
  <c r="J1451" i="1" s="1"/>
  <c r="J1450" i="1"/>
  <c r="D1450" i="1"/>
  <c r="H1450" i="1" s="1"/>
  <c r="C1450" i="1"/>
  <c r="H1449" i="1"/>
  <c r="D1449" i="1"/>
  <c r="C1449" i="1"/>
  <c r="J1449" i="1" s="1"/>
  <c r="D1448" i="1"/>
  <c r="C1448" i="1"/>
  <c r="D1447" i="1"/>
  <c r="C1447" i="1"/>
  <c r="J1447" i="1" s="1"/>
  <c r="J1446" i="1"/>
  <c r="D1446" i="1"/>
  <c r="H1446" i="1" s="1"/>
  <c r="C1446" i="1"/>
  <c r="J1445" i="1"/>
  <c r="H1445" i="1"/>
  <c r="G1445" i="1"/>
  <c r="D1445" i="1"/>
  <c r="C1445" i="1"/>
  <c r="D1444" i="1"/>
  <c r="C1444" i="1"/>
  <c r="G1443" i="1"/>
  <c r="I1443" i="1" s="1"/>
  <c r="D1443" i="1"/>
  <c r="C1443" i="1"/>
  <c r="H1443" i="1" s="1"/>
  <c r="J1442" i="1"/>
  <c r="D1442" i="1"/>
  <c r="C1442" i="1"/>
  <c r="G1442" i="1" s="1"/>
  <c r="H1441" i="1"/>
  <c r="G1441" i="1"/>
  <c r="I1441" i="1" s="1"/>
  <c r="D1441" i="1"/>
  <c r="C1441" i="1"/>
  <c r="J1441" i="1" s="1"/>
  <c r="D1440" i="1"/>
  <c r="C1440" i="1"/>
  <c r="G1439" i="1"/>
  <c r="D1439" i="1"/>
  <c r="C1439" i="1"/>
  <c r="H1439" i="1" s="1"/>
  <c r="H1438" i="1"/>
  <c r="G1438" i="1"/>
  <c r="D1438" i="1"/>
  <c r="C1438" i="1"/>
  <c r="G1437" i="1"/>
  <c r="D1437" i="1"/>
  <c r="C1437" i="1"/>
  <c r="H1437" i="1" s="1"/>
  <c r="C1436" i="1"/>
  <c r="H1434" i="1"/>
  <c r="G1434" i="1"/>
  <c r="D1434" i="1"/>
  <c r="C1434" i="1"/>
  <c r="G1433" i="1"/>
  <c r="D1433" i="1"/>
  <c r="C1433" i="1"/>
  <c r="H1433" i="1" s="1"/>
  <c r="H1432" i="1"/>
  <c r="G1432" i="1"/>
  <c r="D1432" i="1"/>
  <c r="C1432" i="1"/>
  <c r="G1431" i="1"/>
  <c r="D1431" i="1"/>
  <c r="C1431" i="1"/>
  <c r="H1431" i="1" s="1"/>
  <c r="H1430" i="1"/>
  <c r="G1430" i="1"/>
  <c r="D1430" i="1"/>
  <c r="C1430" i="1"/>
  <c r="G1429" i="1"/>
  <c r="D1429" i="1"/>
  <c r="C1429" i="1"/>
  <c r="H1429" i="1" s="1"/>
  <c r="H1428" i="1"/>
  <c r="G1428" i="1"/>
  <c r="D1428" i="1"/>
  <c r="C1428" i="1"/>
  <c r="G1427" i="1"/>
  <c r="D1427" i="1"/>
  <c r="C1427" i="1"/>
  <c r="H1427" i="1" s="1"/>
  <c r="H1426" i="1"/>
  <c r="G1426" i="1"/>
  <c r="D1426" i="1"/>
  <c r="C1426" i="1"/>
  <c r="G1425" i="1"/>
  <c r="D1425" i="1"/>
  <c r="C1425" i="1"/>
  <c r="H1425" i="1" s="1"/>
  <c r="H1424" i="1"/>
  <c r="G1424" i="1"/>
  <c r="D1424" i="1"/>
  <c r="C1424" i="1"/>
  <c r="G1423" i="1"/>
  <c r="D1423" i="1"/>
  <c r="C1423" i="1"/>
  <c r="H1423" i="1" s="1"/>
  <c r="H1422" i="1"/>
  <c r="G1422" i="1"/>
  <c r="D1422" i="1"/>
  <c r="C1422" i="1"/>
  <c r="G1421" i="1"/>
  <c r="D1421" i="1"/>
  <c r="C1421" i="1"/>
  <c r="H1421" i="1" s="1"/>
  <c r="H1420" i="1"/>
  <c r="G1420" i="1"/>
  <c r="D1420" i="1"/>
  <c r="C1420" i="1"/>
  <c r="G1419" i="1"/>
  <c r="D1419" i="1"/>
  <c r="C1419" i="1"/>
  <c r="H1419" i="1" s="1"/>
  <c r="H1418" i="1"/>
  <c r="G1418" i="1"/>
  <c r="D1418" i="1"/>
  <c r="C1418" i="1"/>
  <c r="G1417" i="1"/>
  <c r="D1417" i="1"/>
  <c r="C1417" i="1"/>
  <c r="H1417" i="1" s="1"/>
  <c r="H1416" i="1"/>
  <c r="G1416" i="1"/>
  <c r="D1416" i="1"/>
  <c r="C1416" i="1"/>
  <c r="G1415" i="1"/>
  <c r="D1415" i="1"/>
  <c r="C1415" i="1"/>
  <c r="H1415" i="1" s="1"/>
  <c r="H1414" i="1"/>
  <c r="G1414" i="1"/>
  <c r="D1414" i="1"/>
  <c r="C1414" i="1"/>
  <c r="G1413" i="1"/>
  <c r="D1413" i="1"/>
  <c r="C1413" i="1"/>
  <c r="H1413" i="1" s="1"/>
  <c r="H1412" i="1"/>
  <c r="G1412" i="1"/>
  <c r="D1412" i="1"/>
  <c r="C1412" i="1"/>
  <c r="G1411" i="1"/>
  <c r="D1411" i="1"/>
  <c r="C1411" i="1"/>
  <c r="H1411" i="1" s="1"/>
  <c r="D1410" i="1"/>
  <c r="C1410" i="1"/>
  <c r="H1410" i="1" s="1"/>
  <c r="C1409" i="1"/>
  <c r="G1407" i="1"/>
  <c r="D1407" i="1"/>
  <c r="C1407" i="1"/>
  <c r="H1407" i="1" s="1"/>
  <c r="H1406" i="1"/>
  <c r="G1406" i="1"/>
  <c r="D1406" i="1"/>
  <c r="C1406" i="1"/>
  <c r="G1405" i="1"/>
  <c r="D1405" i="1"/>
  <c r="C1405" i="1"/>
  <c r="H1405" i="1" s="1"/>
  <c r="H1404" i="1"/>
  <c r="G1404" i="1"/>
  <c r="D1404" i="1"/>
  <c r="C1404" i="1"/>
  <c r="G1403" i="1"/>
  <c r="D1403" i="1"/>
  <c r="C1403" i="1"/>
  <c r="H1403" i="1" s="1"/>
  <c r="H1402" i="1"/>
  <c r="G1402" i="1"/>
  <c r="D1402" i="1"/>
  <c r="C1402" i="1"/>
  <c r="G1401" i="1"/>
  <c r="D1401" i="1"/>
  <c r="C1401" i="1"/>
  <c r="H1401" i="1" s="1"/>
  <c r="H1400" i="1"/>
  <c r="G1400" i="1"/>
  <c r="D1400" i="1"/>
  <c r="C1400" i="1"/>
  <c r="G1399" i="1"/>
  <c r="D1399" i="1"/>
  <c r="C1399" i="1"/>
  <c r="H1399" i="1" s="1"/>
  <c r="H1398" i="1"/>
  <c r="G1398" i="1"/>
  <c r="D1398" i="1"/>
  <c r="C1398" i="1"/>
  <c r="G1397" i="1"/>
  <c r="D1397" i="1"/>
  <c r="C1397" i="1"/>
  <c r="H1397" i="1" s="1"/>
  <c r="H1396" i="1"/>
  <c r="G1396" i="1"/>
  <c r="D1396" i="1"/>
  <c r="C1396" i="1"/>
  <c r="G1395" i="1"/>
  <c r="D1395" i="1"/>
  <c r="C1395" i="1"/>
  <c r="H1395" i="1" s="1"/>
  <c r="H1394" i="1"/>
  <c r="G1394" i="1"/>
  <c r="D1394" i="1"/>
  <c r="C1394" i="1"/>
  <c r="G1393" i="1"/>
  <c r="D1393" i="1"/>
  <c r="C1393" i="1"/>
  <c r="H1393" i="1" s="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D1330" i="1"/>
  <c r="D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D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D1230" i="1"/>
  <c r="H1230" i="1" s="1"/>
  <c r="C1230" i="1"/>
  <c r="H1229" i="1"/>
  <c r="G1229" i="1"/>
  <c r="D1229" i="1"/>
  <c r="C1229" i="1"/>
  <c r="D1228" i="1"/>
  <c r="C1228" i="1"/>
  <c r="H1228" i="1" s="1"/>
  <c r="D1227" i="1"/>
  <c r="C1227" i="1"/>
  <c r="H1226" i="1"/>
  <c r="D1226" i="1"/>
  <c r="G1226" i="1" s="1"/>
  <c r="C1226" i="1"/>
  <c r="H1225" i="1"/>
  <c r="G1225" i="1"/>
  <c r="D1225" i="1"/>
  <c r="C1225" i="1"/>
  <c r="D1224" i="1"/>
  <c r="C1224" i="1"/>
  <c r="H1224" i="1" s="1"/>
  <c r="C1223"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D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D985"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44" i="1"/>
  <c r="G644" i="1"/>
  <c r="D644" i="1"/>
  <c r="C644" i="1"/>
  <c r="H643" i="1"/>
  <c r="G643" i="1"/>
  <c r="D643" i="1"/>
  <c r="C643" i="1"/>
  <c r="H642" i="1"/>
  <c r="G642" i="1"/>
  <c r="D642" i="1"/>
  <c r="C642" i="1"/>
  <c r="H641" i="1"/>
  <c r="G641" i="1"/>
  <c r="D641" i="1"/>
  <c r="C641" i="1"/>
  <c r="D638"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D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D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3" i="1"/>
  <c r="G413" i="1"/>
  <c r="D413" i="1"/>
  <c r="C413" i="1"/>
  <c r="D412" i="1"/>
  <c r="C412" i="1"/>
  <c r="H412" i="1" s="1"/>
  <c r="D411" i="1"/>
  <c r="C411" i="1"/>
  <c r="H411" i="1" s="1"/>
  <c r="H406" i="1"/>
  <c r="G406" i="1"/>
  <c r="D406" i="1"/>
  <c r="C406" i="1"/>
  <c r="H405" i="1"/>
  <c r="G405" i="1"/>
  <c r="D405" i="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4" i="1"/>
  <c r="G294" i="1"/>
  <c r="D294" i="1"/>
  <c r="C294" i="1"/>
  <c r="H292" i="1"/>
  <c r="G292" i="1"/>
  <c r="D292" i="1"/>
  <c r="C292" i="1"/>
  <c r="H291" i="1"/>
  <c r="G291" i="1"/>
  <c r="D291" i="1"/>
  <c r="C291" i="1"/>
  <c r="H290" i="1"/>
  <c r="G290" i="1"/>
  <c r="D290" i="1"/>
  <c r="C290" i="1"/>
  <c r="D289" i="1"/>
  <c r="C289" i="1"/>
  <c r="H289" i="1" s="1"/>
  <c r="D288" i="1"/>
  <c r="C288" i="1"/>
  <c r="H288" i="1" s="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D238" i="1"/>
  <c r="C238" i="1"/>
  <c r="G238" i="1" s="1"/>
  <c r="D237" i="1"/>
  <c r="C237" i="1"/>
  <c r="H237" i="1" s="1"/>
  <c r="D236" i="1"/>
  <c r="C236" i="1"/>
  <c r="G236" i="1" s="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H159" i="1"/>
  <c r="G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D150" i="1"/>
  <c r="C150" i="1"/>
  <c r="H150" i="1" s="1"/>
  <c r="D149" i="1"/>
  <c r="C149"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D133" i="1"/>
  <c r="C133" i="1"/>
  <c r="H132" i="1"/>
  <c r="G132" i="1"/>
  <c r="D132" i="1"/>
  <c r="C132" i="1"/>
  <c r="H131" i="1"/>
  <c r="G131" i="1"/>
  <c r="D131" i="1"/>
  <c r="C131" i="1"/>
  <c r="D130" i="1"/>
  <c r="D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E296" i="9" l="1"/>
  <c r="B296" i="9" s="1"/>
  <c r="H1409" i="1"/>
  <c r="F115" i="6"/>
  <c r="E114" i="6"/>
  <c r="I27" i="3" s="1"/>
  <c r="G1410" i="1"/>
  <c r="G1409" i="1"/>
  <c r="G150" i="1"/>
  <c r="H149" i="1"/>
  <c r="G149" i="1"/>
  <c r="E284" i="9"/>
  <c r="B284" i="9" s="1"/>
  <c r="G1230" i="1"/>
  <c r="E245" i="5"/>
  <c r="D1222" i="1" s="1"/>
  <c r="G1227" i="1"/>
  <c r="D1223" i="1"/>
  <c r="H1223" i="1" s="1"/>
  <c r="H1227" i="1"/>
  <c r="G1228" i="1"/>
  <c r="G1224" i="1"/>
  <c r="E282" i="9"/>
  <c r="B282" i="9" s="1"/>
  <c r="G289" i="1"/>
  <c r="F644" i="4"/>
  <c r="C638" i="1"/>
  <c r="G288" i="1"/>
  <c r="D643" i="4"/>
  <c r="C637" i="1" s="1"/>
  <c r="G412" i="1"/>
  <c r="F417" i="4"/>
  <c r="G411" i="1"/>
  <c r="G237" i="1"/>
  <c r="H236" i="1"/>
  <c r="G129" i="1"/>
  <c r="H129" i="1"/>
  <c r="C130" i="1"/>
  <c r="H133" i="1"/>
  <c r="G133" i="1"/>
  <c r="F133" i="4"/>
  <c r="F134" i="4"/>
  <c r="E303" i="9"/>
  <c r="B303" i="9" s="1"/>
  <c r="F215" i="9"/>
  <c r="B215" i="9" s="1"/>
  <c r="E293" i="9"/>
  <c r="B293" i="9" s="1"/>
  <c r="E298" i="9"/>
  <c r="B298" i="9" s="1"/>
  <c r="E300" i="9"/>
  <c r="B300" i="9" s="1"/>
  <c r="E287" i="9"/>
  <c r="B287" i="9" s="1"/>
  <c r="F217" i="9"/>
  <c r="J1452" i="1"/>
  <c r="H1452" i="1"/>
  <c r="G1452" i="1"/>
  <c r="I1452" i="1" s="1"/>
  <c r="J1478" i="1"/>
  <c r="H1478" i="1"/>
  <c r="G1478" i="1"/>
  <c r="H1503" i="1"/>
  <c r="G1503" i="1"/>
  <c r="H1527" i="1"/>
  <c r="G1527" i="1"/>
  <c r="G1569" i="1"/>
  <c r="H1569" i="1"/>
  <c r="H1511" i="1"/>
  <c r="G1511" i="1"/>
  <c r="J1444" i="1"/>
  <c r="H1444" i="1"/>
  <c r="G1444" i="1"/>
  <c r="I1444" i="1" s="1"/>
  <c r="J1465" i="1"/>
  <c r="H1465" i="1"/>
  <c r="G1465" i="1"/>
  <c r="I1465" i="1" s="1"/>
  <c r="H1475" i="1"/>
  <c r="G1475" i="1"/>
  <c r="H1495" i="1"/>
  <c r="G1495" i="1"/>
  <c r="G1579" i="1"/>
  <c r="H1579" i="1"/>
  <c r="F7" i="4"/>
  <c r="C3" i="1"/>
  <c r="E6" i="4"/>
  <c r="D3" i="1"/>
  <c r="J1458" i="1"/>
  <c r="H1458" i="1"/>
  <c r="G1458" i="1"/>
  <c r="I1458" i="1" s="1"/>
  <c r="H1487" i="1"/>
  <c r="G1487" i="1"/>
  <c r="H1566" i="1"/>
  <c r="G1566" i="1"/>
  <c r="J1471" i="1"/>
  <c r="H1471" i="1"/>
  <c r="G1471" i="1"/>
  <c r="I1471" i="1" s="1"/>
  <c r="H1535" i="1"/>
  <c r="G1535" i="1"/>
  <c r="I1439" i="1"/>
  <c r="H1519" i="1"/>
  <c r="G1519" i="1"/>
  <c r="J1440" i="1"/>
  <c r="H1440" i="1"/>
  <c r="G1440" i="1"/>
  <c r="I1440" i="1" s="1"/>
  <c r="H1563" i="1"/>
  <c r="G1563" i="1"/>
  <c r="H1551" i="1"/>
  <c r="G1551" i="1"/>
  <c r="D293" i="1"/>
  <c r="D415" i="1"/>
  <c r="J1448" i="1"/>
  <c r="H1448" i="1"/>
  <c r="G1448" i="1"/>
  <c r="I1448" i="1" s="1"/>
  <c r="H1543" i="1"/>
  <c r="G1543" i="1"/>
  <c r="D298" i="4"/>
  <c r="H1065" i="1"/>
  <c r="G1065" i="1"/>
  <c r="J1439" i="1"/>
  <c r="H1442" i="1"/>
  <c r="I1442" i="1" s="1"/>
  <c r="J1443" i="1"/>
  <c r="G1449" i="1"/>
  <c r="I1449" i="1" s="1"/>
  <c r="G1455" i="1"/>
  <c r="I1455" i="1" s="1"/>
  <c r="G1459" i="1"/>
  <c r="I1459" i="1" s="1"/>
  <c r="G1462" i="1"/>
  <c r="I1462" i="1" s="1"/>
  <c r="G1466" i="1"/>
  <c r="I1466" i="1" s="1"/>
  <c r="G1472" i="1"/>
  <c r="I1472" i="1" s="1"/>
  <c r="G1479" i="1"/>
  <c r="I1479" i="1" s="1"/>
  <c r="H1486" i="1"/>
  <c r="H1494" i="1"/>
  <c r="H1502" i="1"/>
  <c r="H1510" i="1"/>
  <c r="H1526" i="1"/>
  <c r="H1534" i="1"/>
  <c r="H1542" i="1"/>
  <c r="H1550" i="1"/>
  <c r="E643" i="4"/>
  <c r="E68" i="5"/>
  <c r="F134" i="5"/>
  <c r="E38" i="7"/>
  <c r="F40" i="4"/>
  <c r="F45" i="4"/>
  <c r="F74" i="4"/>
  <c r="F188" i="4"/>
  <c r="F202" i="4"/>
  <c r="D215" i="4"/>
  <c r="D529" i="4"/>
  <c r="F530" i="4"/>
  <c r="D7" i="5"/>
  <c r="F8" i="5"/>
  <c r="H308" i="9"/>
  <c r="E176" i="5"/>
  <c r="G310" i="9"/>
  <c r="E310" i="9" s="1"/>
  <c r="B310" i="9" s="1"/>
  <c r="F190" i="5"/>
  <c r="D238" i="5"/>
  <c r="F129" i="6"/>
  <c r="F106" i="4"/>
  <c r="D567" i="4"/>
  <c r="F574" i="4"/>
  <c r="E6" i="5"/>
  <c r="D35" i="6"/>
  <c r="F36" i="6"/>
  <c r="G1482" i="1"/>
  <c r="G1490" i="1"/>
  <c r="G1498" i="1"/>
  <c r="G1506" i="1"/>
  <c r="G1514" i="1"/>
  <c r="G1522" i="1"/>
  <c r="G1530" i="1"/>
  <c r="G1538" i="1"/>
  <c r="G1546" i="1"/>
  <c r="G1554" i="1"/>
  <c r="F263" i="4"/>
  <c r="F299" i="4"/>
  <c r="F312" i="4"/>
  <c r="D311" i="4"/>
  <c r="D459" i="4"/>
  <c r="F460" i="4"/>
  <c r="D42" i="8"/>
  <c r="D1167" i="1"/>
  <c r="D1215" i="1"/>
  <c r="G1447" i="1"/>
  <c r="I1447" i="1" s="1"/>
  <c r="G1451" i="1"/>
  <c r="G1454" i="1"/>
  <c r="G1457" i="1"/>
  <c r="G1461" i="1"/>
  <c r="G1464" i="1"/>
  <c r="G1468" i="1"/>
  <c r="G1474" i="1"/>
  <c r="I1474" i="1" s="1"/>
  <c r="G1477" i="1"/>
  <c r="H1557" i="1"/>
  <c r="G1570" i="1"/>
  <c r="H1573" i="1"/>
  <c r="F17" i="4"/>
  <c r="F120" i="4"/>
  <c r="F125" i="4"/>
  <c r="E151" i="4"/>
  <c r="F197" i="4"/>
  <c r="F264" i="4"/>
  <c r="E459" i="4"/>
  <c r="D453" i="1" s="1"/>
  <c r="F246" i="5"/>
  <c r="D245" i="5"/>
  <c r="H1447" i="1"/>
  <c r="H1451" i="1"/>
  <c r="H1457" i="1"/>
  <c r="H1464" i="1"/>
  <c r="H1468" i="1"/>
  <c r="H1474" i="1"/>
  <c r="H1477" i="1"/>
  <c r="F473" i="4"/>
  <c r="D472" i="4"/>
  <c r="G308" i="9"/>
  <c r="E308" i="9" s="1"/>
  <c r="B308" i="9" s="1"/>
  <c r="D176" i="5"/>
  <c r="G1446" i="1"/>
  <c r="I1446" i="1" s="1"/>
  <c r="G1450" i="1"/>
  <c r="I1450" i="1" s="1"/>
  <c r="G1456" i="1"/>
  <c r="I1456" i="1" s="1"/>
  <c r="G1460" i="1"/>
  <c r="I1460" i="1" s="1"/>
  <c r="G1463" i="1"/>
  <c r="I1463" i="1" s="1"/>
  <c r="G1467" i="1"/>
  <c r="I1467" i="1" s="1"/>
  <c r="G1470" i="1"/>
  <c r="G1473" i="1"/>
  <c r="I1473" i="1" s="1"/>
  <c r="G1476" i="1"/>
  <c r="I1476" i="1" s="1"/>
  <c r="G1483" i="1"/>
  <c r="G1491" i="1"/>
  <c r="G1499" i="1"/>
  <c r="G1507" i="1"/>
  <c r="G1515" i="1"/>
  <c r="G1523" i="1"/>
  <c r="G1531" i="1"/>
  <c r="G1539" i="1"/>
  <c r="G1547" i="1"/>
  <c r="G1555" i="1"/>
  <c r="G1558" i="1"/>
  <c r="H1561" i="1"/>
  <c r="G1571" i="1"/>
  <c r="G1574" i="1"/>
  <c r="H1577" i="1"/>
  <c r="D152" i="4"/>
  <c r="F153" i="4"/>
  <c r="F364" i="4"/>
  <c r="D363" i="4"/>
  <c r="D114" i="6"/>
  <c r="E5" i="7"/>
  <c r="C1330" i="1"/>
  <c r="I20" i="3"/>
  <c r="D50" i="4"/>
  <c r="D224" i="4"/>
  <c r="E363" i="4"/>
  <c r="D421" i="4"/>
  <c r="D515" i="4"/>
  <c r="F522" i="4"/>
  <c r="D625" i="4"/>
  <c r="D69" i="5"/>
  <c r="F70" i="5"/>
  <c r="F119" i="5"/>
  <c r="D118" i="5"/>
  <c r="D206" i="5"/>
  <c r="F207" i="5"/>
  <c r="F89" i="6"/>
  <c r="G316" i="9"/>
  <c r="E316" i="9" s="1"/>
  <c r="H29" i="3"/>
  <c r="D49" i="8"/>
  <c r="F603" i="4"/>
  <c r="F13" i="5"/>
  <c r="H290" i="9"/>
  <c r="E290" i="9" s="1"/>
  <c r="B290" i="9" s="1"/>
  <c r="F149" i="5"/>
  <c r="D5" i="6"/>
  <c r="H19" i="9"/>
  <c r="E19" i="9" s="1"/>
  <c r="B19" i="9" s="1"/>
  <c r="E36" i="9"/>
  <c r="B36" i="9" s="1"/>
  <c r="B249" i="9"/>
  <c r="B263" i="9"/>
  <c r="D146" i="5"/>
  <c r="E25" i="9"/>
  <c r="B25" i="9" s="1"/>
  <c r="I10" i="9"/>
  <c r="E33" i="9"/>
  <c r="B33" i="9" s="1"/>
  <c r="B257" i="9"/>
  <c r="B271" i="9"/>
  <c r="B217" i="9"/>
  <c r="B231" i="9"/>
  <c r="B30" i="9"/>
  <c r="E41" i="9"/>
  <c r="B41" i="9" s="1"/>
  <c r="B241" i="9"/>
  <c r="B255" i="9"/>
  <c r="G165" i="9"/>
  <c r="G163" i="9"/>
  <c r="E163" i="9" s="1"/>
  <c r="B163" i="9" s="1"/>
  <c r="G161" i="9"/>
  <c r="E161" i="9" s="1"/>
  <c r="B161"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L192" i="9"/>
  <c r="F192" i="9" s="1"/>
  <c r="G280" i="9"/>
  <c r="E280" i="9" s="1"/>
  <c r="B280" i="9" s="1"/>
  <c r="G192" i="9"/>
  <c r="E192" i="9" s="1"/>
  <c r="B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66" i="9"/>
  <c r="E166" i="9" s="1"/>
  <c r="B166" i="9" s="1"/>
  <c r="M213" i="9"/>
  <c r="G164" i="9"/>
  <c r="E164" i="9" s="1"/>
  <c r="B164" i="9" s="1"/>
  <c r="G162" i="9"/>
  <c r="E162" i="9" s="1"/>
  <c r="B162"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81" i="9"/>
  <c r="E281" i="9" s="1"/>
  <c r="B281"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D1408" i="1" l="1"/>
  <c r="E141" i="6"/>
  <c r="E237" i="5"/>
  <c r="I23" i="3" s="1"/>
  <c r="G1223" i="1"/>
  <c r="D1214" i="1"/>
  <c r="H638" i="1"/>
  <c r="G638" i="1"/>
  <c r="H130" i="1"/>
  <c r="G130" i="1"/>
  <c r="B316" i="9"/>
  <c r="E315" i="9"/>
  <c r="I10" i="3" s="1"/>
  <c r="D68" i="5"/>
  <c r="F69" i="5"/>
  <c r="C1047" i="1"/>
  <c r="G21" i="9"/>
  <c r="E21" i="9" s="1"/>
  <c r="D151" i="4"/>
  <c r="H21" i="9"/>
  <c r="C148" i="1"/>
  <c r="F152" i="4"/>
  <c r="I1451" i="1"/>
  <c r="F311" i="4"/>
  <c r="C306" i="1"/>
  <c r="D984" i="1"/>
  <c r="C211" i="1"/>
  <c r="F215" i="4"/>
  <c r="I21" i="3"/>
  <c r="D1046" i="1"/>
  <c r="I16" i="3"/>
  <c r="E412" i="4"/>
  <c r="D2" i="1"/>
  <c r="I1478" i="1"/>
  <c r="H25" i="3"/>
  <c r="C1329" i="1"/>
  <c r="F35" i="6"/>
  <c r="C293" i="1"/>
  <c r="F298" i="4"/>
  <c r="F146" i="5"/>
  <c r="C1124" i="1"/>
  <c r="F625" i="4"/>
  <c r="C619" i="1"/>
  <c r="H1330" i="1"/>
  <c r="G1330" i="1"/>
  <c r="H22" i="3"/>
  <c r="F176" i="5"/>
  <c r="C1153" i="1"/>
  <c r="I17" i="3"/>
  <c r="E289" i="4"/>
  <c r="E290" i="4" s="1"/>
  <c r="D286" i="1" s="1"/>
  <c r="D147" i="1"/>
  <c r="I1477" i="1"/>
  <c r="D637" i="1"/>
  <c r="F643" i="4"/>
  <c r="G3" i="1"/>
  <c r="H3" i="1"/>
  <c r="F50" i="4"/>
  <c r="C46" i="1"/>
  <c r="I28" i="3"/>
  <c r="D1435" i="1"/>
  <c r="F567" i="4"/>
  <c r="C561" i="1"/>
  <c r="I22" i="3"/>
  <c r="D1153" i="1"/>
  <c r="C453" i="1"/>
  <c r="F459" i="4"/>
  <c r="F238" i="5"/>
  <c r="D237" i="5"/>
  <c r="C1215" i="1"/>
  <c r="G318" i="9"/>
  <c r="E318" i="9" s="1"/>
  <c r="D141" i="6"/>
  <c r="H24" i="3"/>
  <c r="F5" i="6"/>
  <c r="C1299" i="1"/>
  <c r="F515" i="4"/>
  <c r="C509" i="1"/>
  <c r="I29" i="3"/>
  <c r="D1436" i="1"/>
  <c r="F472" i="4"/>
  <c r="C466" i="1"/>
  <c r="I1468" i="1"/>
  <c r="H1167" i="1"/>
  <c r="G1167" i="1"/>
  <c r="D6" i="4"/>
  <c r="D528" i="4"/>
  <c r="C523" i="1"/>
  <c r="F529" i="4"/>
  <c r="F213" i="9"/>
  <c r="B213" i="9" s="1"/>
  <c r="G311" i="9"/>
  <c r="E311" i="9" s="1"/>
  <c r="B311" i="9" s="1"/>
  <c r="F206" i="5"/>
  <c r="C1183" i="1"/>
  <c r="F421" i="4"/>
  <c r="D420" i="4"/>
  <c r="C415" i="1"/>
  <c r="F114" i="6"/>
  <c r="H27" i="3"/>
  <c r="C1408" i="1"/>
  <c r="F245" i="5"/>
  <c r="C1222" i="1"/>
  <c r="I1464" i="1"/>
  <c r="I34" i="3"/>
  <c r="C1517" i="1"/>
  <c r="E165" i="9"/>
  <c r="B165" i="9" s="1"/>
  <c r="F118" i="5"/>
  <c r="C1096" i="1"/>
  <c r="E350" i="4"/>
  <c r="D358" i="1"/>
  <c r="F363" i="4"/>
  <c r="C358" i="1"/>
  <c r="D350" i="4"/>
  <c r="D407" i="4" s="1"/>
  <c r="H20" i="3"/>
  <c r="D6" i="5"/>
  <c r="C985" i="1"/>
  <c r="F7" i="5"/>
  <c r="D43" i="8"/>
  <c r="K1451" i="9" s="1"/>
  <c r="C1524" i="1"/>
  <c r="F224" i="4"/>
  <c r="C220" i="1"/>
  <c r="I1457" i="1"/>
  <c r="I31" i="3"/>
  <c r="D1469" i="1"/>
  <c r="E420" i="4"/>
  <c r="E175" i="5" l="1"/>
  <c r="D1152" i="1" s="1"/>
  <c r="F407" i="4"/>
  <c r="C402" i="1"/>
  <c r="G314" i="9"/>
  <c r="E314" i="9" s="1"/>
  <c r="B314" i="9" s="1"/>
  <c r="D635" i="4"/>
  <c r="F420" i="4"/>
  <c r="C414" i="1"/>
  <c r="D636" i="4"/>
  <c r="F528" i="4"/>
  <c r="C522" i="1"/>
  <c r="H1215" i="1"/>
  <c r="G1215" i="1"/>
  <c r="G561" i="1"/>
  <c r="H561" i="1"/>
  <c r="E639" i="4"/>
  <c r="D407" i="1"/>
  <c r="H278" i="9"/>
  <c r="B21" i="9"/>
  <c r="G415" i="1"/>
  <c r="H415" i="1"/>
  <c r="H1469" i="1"/>
  <c r="G1469" i="1"/>
  <c r="E408" i="4"/>
  <c r="D403" i="1" s="1"/>
  <c r="D345" i="1"/>
  <c r="E407" i="4"/>
  <c r="D402" i="1" s="1"/>
  <c r="F6" i="4"/>
  <c r="H16" i="3"/>
  <c r="C2" i="1"/>
  <c r="D412" i="4"/>
  <c r="G509" i="1"/>
  <c r="H509" i="1"/>
  <c r="F237" i="5"/>
  <c r="H23" i="3"/>
  <c r="C1214" i="1"/>
  <c r="H637" i="1"/>
  <c r="G637" i="1"/>
  <c r="H293" i="1"/>
  <c r="G293" i="1"/>
  <c r="H306" i="1"/>
  <c r="G306" i="1"/>
  <c r="H1047" i="1"/>
  <c r="G1047" i="1"/>
  <c r="H1183" i="1"/>
  <c r="G1183" i="1"/>
  <c r="C1518" i="1"/>
  <c r="I35" i="3"/>
  <c r="G313" i="9"/>
  <c r="E313" i="9" s="1"/>
  <c r="H17" i="3"/>
  <c r="D289" i="4"/>
  <c r="D290" i="4" s="1"/>
  <c r="F151" i="4"/>
  <c r="C147" i="1"/>
  <c r="H1096" i="1"/>
  <c r="G1096" i="1"/>
  <c r="H1299" i="1"/>
  <c r="G1299" i="1"/>
  <c r="F68" i="5"/>
  <c r="H21" i="3"/>
  <c r="C1046" i="1"/>
  <c r="E317" i="9"/>
  <c r="B318" i="9"/>
  <c r="H1153" i="1"/>
  <c r="G1153" i="1"/>
  <c r="E635" i="4"/>
  <c r="D629" i="1" s="1"/>
  <c r="D414" i="1"/>
  <c r="E636" i="4"/>
  <c r="D630" i="1" s="1"/>
  <c r="G985" i="1"/>
  <c r="H985" i="1"/>
  <c r="H1222" i="1"/>
  <c r="G1222" i="1"/>
  <c r="G285" i="9"/>
  <c r="E285" i="9" s="1"/>
  <c r="B285" i="9" s="1"/>
  <c r="G278" i="9"/>
  <c r="F6" i="5"/>
  <c r="C984" i="1"/>
  <c r="H1408" i="1"/>
  <c r="G1408" i="1"/>
  <c r="G453" i="1"/>
  <c r="H453" i="1"/>
  <c r="H46" i="1"/>
  <c r="G46" i="1"/>
  <c r="E413" i="4"/>
  <c r="E414" i="4" s="1"/>
  <c r="D409" i="1" s="1"/>
  <c r="D285" i="1"/>
  <c r="E291" i="4"/>
  <c r="D287" i="1" s="1"/>
  <c r="H619" i="1"/>
  <c r="G619" i="1"/>
  <c r="H1329" i="1"/>
  <c r="G1329" i="1"/>
  <c r="G523" i="1"/>
  <c r="H523" i="1"/>
  <c r="H220" i="1"/>
  <c r="G220" i="1"/>
  <c r="D408" i="4"/>
  <c r="F350" i="4"/>
  <c r="C345" i="1"/>
  <c r="H1517" i="1"/>
  <c r="G1517" i="1"/>
  <c r="H466" i="1"/>
  <c r="G466" i="1"/>
  <c r="H148" i="1"/>
  <c r="G148" i="1"/>
  <c r="H1436" i="1"/>
  <c r="G1436" i="1"/>
  <c r="H1524" i="1"/>
  <c r="G1524" i="1"/>
  <c r="H358" i="1"/>
  <c r="G358" i="1"/>
  <c r="H28" i="3"/>
  <c r="F141" i="6"/>
  <c r="C1435" i="1"/>
  <c r="D175" i="5"/>
  <c r="H1124" i="1"/>
  <c r="G1124" i="1"/>
  <c r="G211" i="1"/>
  <c r="H211" i="1"/>
  <c r="E278" i="9" l="1"/>
  <c r="E277" i="9" s="1"/>
  <c r="F290" i="4"/>
  <c r="C286" i="1"/>
  <c r="F408" i="4"/>
  <c r="C403" i="1"/>
  <c r="H2" i="1"/>
  <c r="G2" i="1"/>
  <c r="D633" i="1"/>
  <c r="F636" i="4"/>
  <c r="C630" i="1"/>
  <c r="H1046" i="1"/>
  <c r="G1046" i="1"/>
  <c r="H147" i="1"/>
  <c r="G147" i="1"/>
  <c r="H414" i="1"/>
  <c r="G414" i="1"/>
  <c r="H8" i="3"/>
  <c r="H984" i="1"/>
  <c r="G984" i="1"/>
  <c r="H1214" i="1"/>
  <c r="G1214" i="1"/>
  <c r="F175" i="5"/>
  <c r="C1152" i="1"/>
  <c r="G1518" i="1"/>
  <c r="H1518" i="1"/>
  <c r="D639" i="4"/>
  <c r="F412" i="4"/>
  <c r="C407" i="1"/>
  <c r="H11" i="3"/>
  <c r="E415" i="4"/>
  <c r="D410" i="1" s="1"/>
  <c r="E640" i="4"/>
  <c r="D408" i="1"/>
  <c r="F289" i="4"/>
  <c r="D413" i="4"/>
  <c r="D414" i="4" s="1"/>
  <c r="C285" i="1"/>
  <c r="D291" i="4"/>
  <c r="F635" i="4"/>
  <c r="C629" i="1"/>
  <c r="E312" i="9"/>
  <c r="B313" i="9"/>
  <c r="H402" i="1"/>
  <c r="G402" i="1"/>
  <c r="H1435" i="1"/>
  <c r="G1435" i="1"/>
  <c r="H345" i="1"/>
  <c r="G345" i="1"/>
  <c r="H9" i="3"/>
  <c r="H522" i="1"/>
  <c r="G522" i="1"/>
  <c r="B278" i="9" l="1"/>
  <c r="C287" i="1"/>
  <c r="F291" i="4"/>
  <c r="G407" i="1"/>
  <c r="H407" i="1"/>
  <c r="N3" i="9"/>
  <c r="I11" i="3"/>
  <c r="D640" i="4"/>
  <c r="F413" i="4"/>
  <c r="C408" i="1"/>
  <c r="D415" i="4"/>
  <c r="G403" i="1"/>
  <c r="H403" i="1"/>
  <c r="I9" i="3"/>
  <c r="K3" i="9"/>
  <c r="F639" i="4"/>
  <c r="C633" i="1"/>
  <c r="H630" i="1"/>
  <c r="G630" i="1"/>
  <c r="H285" i="1"/>
  <c r="G285" i="1"/>
  <c r="F414" i="4"/>
  <c r="C409" i="1"/>
  <c r="E642" i="4"/>
  <c r="D634" i="1"/>
  <c r="E641" i="4"/>
  <c r="H286" i="1"/>
  <c r="G286" i="1"/>
  <c r="M3" i="9"/>
  <c r="I8" i="3"/>
  <c r="H629" i="1"/>
  <c r="G629" i="1"/>
  <c r="H1152" i="1"/>
  <c r="G1152" i="1"/>
  <c r="G633" i="1" l="1"/>
  <c r="H633" i="1"/>
  <c r="G409" i="1"/>
  <c r="H409" i="1"/>
  <c r="F640" i="4"/>
  <c r="D642" i="4"/>
  <c r="C634" i="1"/>
  <c r="E646" i="4"/>
  <c r="D636" i="1"/>
  <c r="E645" i="4"/>
  <c r="D635" i="1"/>
  <c r="F415" i="4"/>
  <c r="C410" i="1"/>
  <c r="D641" i="4"/>
  <c r="H408" i="1"/>
  <c r="G408" i="1"/>
  <c r="G287" i="1"/>
  <c r="H287" i="1"/>
  <c r="F641" i="4" l="1"/>
  <c r="D645" i="4"/>
  <c r="C635" i="1"/>
  <c r="H634" i="1"/>
  <c r="G634" i="1"/>
  <c r="D646" i="4"/>
  <c r="F642" i="4"/>
  <c r="C636" i="1"/>
  <c r="H410" i="1"/>
  <c r="G410" i="1"/>
  <c r="I19" i="3"/>
  <c r="D640" i="1"/>
  <c r="D639" i="1"/>
  <c r="I18" i="3"/>
  <c r="G636" i="1" l="1"/>
  <c r="H636" i="1"/>
  <c r="H19" i="3"/>
  <c r="C640" i="1"/>
  <c r="F646" i="4"/>
  <c r="G635" i="1"/>
  <c r="H635" i="1"/>
  <c r="H7" i="3"/>
  <c r="H18" i="3"/>
  <c r="F645" i="4"/>
  <c r="C639" i="1"/>
  <c r="G276" i="9"/>
  <c r="E276" i="9" s="1"/>
  <c r="B276" i="9" s="1"/>
  <c r="G640" i="1" l="1"/>
  <c r="H640" i="1"/>
  <c r="G639" i="1"/>
  <c r="H639" i="1"/>
  <c r="J3" i="9"/>
  <c r="H274" i="9" l="1"/>
  <c r="G274" i="9"/>
  <c r="M272" i="9"/>
  <c r="L272" i="9"/>
  <c r="H18" i="9"/>
  <c r="G18" i="9"/>
  <c r="I17" i="9"/>
  <c r="K11" i="9"/>
  <c r="L15" i="9"/>
  <c r="M15" i="9"/>
  <c r="J12" i="9"/>
  <c r="I13" i="9"/>
  <c r="J13" i="9"/>
  <c r="M16" i="9"/>
  <c r="G15" i="9"/>
  <c r="H15" i="9"/>
  <c r="I12" i="9"/>
  <c r="J6" i="9"/>
  <c r="H16" i="9"/>
  <c r="L16" i="9"/>
  <c r="K7" i="9"/>
  <c r="G16" i="9"/>
  <c r="K13" i="9"/>
  <c r="G17" i="9"/>
  <c r="K9" i="9"/>
  <c r="K6" i="9"/>
  <c r="J17" i="9"/>
  <c r="K5" i="9"/>
  <c r="I9" i="9"/>
  <c r="J9" i="9"/>
  <c r="I11" i="9"/>
  <c r="I8" i="9"/>
  <c r="I7" i="9"/>
  <c r="J7" i="9"/>
  <c r="I6" i="9"/>
  <c r="J8" i="9"/>
  <c r="K12" i="9"/>
  <c r="H17" i="9"/>
  <c r="J11" i="9"/>
  <c r="I5" i="9"/>
  <c r="J5" i="9"/>
  <c r="J10" i="9"/>
  <c r="K10" i="9"/>
  <c r="K8" i="9"/>
  <c r="E6" i="9" l="1"/>
  <c r="B6" i="9" s="1"/>
  <c r="F16" i="9"/>
  <c r="E274" i="9"/>
  <c r="B274" i="9" s="1"/>
  <c r="E15" i="9"/>
  <c r="E7" i="9"/>
  <c r="B7" i="9" s="1"/>
  <c r="F15" i="9"/>
  <c r="E18" i="9"/>
  <c r="B18" i="9" s="1"/>
  <c r="E13" i="9"/>
  <c r="B13" i="9" s="1"/>
  <c r="F272" i="9"/>
  <c r="B272" i="9" s="1"/>
  <c r="E5" i="9"/>
  <c r="E8" i="9"/>
  <c r="B8" i="9" s="1"/>
  <c r="E17" i="9"/>
  <c r="B17" i="9" s="1"/>
  <c r="E11" i="9"/>
  <c r="B11" i="9" s="1"/>
  <c r="E16" i="9"/>
  <c r="E9" i="9"/>
  <c r="B9" i="9" s="1"/>
  <c r="F20" i="9"/>
  <c r="E10" i="9"/>
  <c r="B10" i="9" s="1"/>
  <c r="E20" i="9"/>
  <c r="I7" i="3" s="1"/>
  <c r="E12" i="9"/>
  <c r="B12" i="9" s="1"/>
  <c r="B16" i="9" l="1"/>
  <c r="F14" i="9"/>
  <c r="F3" i="9" s="1"/>
  <c r="B15" i="9"/>
  <c r="E14" i="9"/>
  <c r="E4" i="9"/>
  <c r="B5" i="9"/>
  <c r="E3" i="9" l="1"/>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<sst xmlns="http://schemas.openxmlformats.org/spreadsheetml/2006/main" count="4374" uniqueCount="3426">
  <si>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</si>
  <si>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</si>
  <si>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</si>
  <si>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</si>
  <si>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</si>
  <si>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</si>
  <si>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</si>
  <si>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</si>
  <si>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</si>
  <si>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</si>
  <si>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</si>
  <si>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</si>
  <si>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</si>
  <si>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</si>
  <si>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</si>
  <si>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</si>
  <si>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</si>
  <si>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</si>
  <si>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</si>
  <si>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</si>
  <si>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</si>
  <si>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</si>
  <si>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</si>
  <si>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</si>
  <si>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</si>
  <si>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</si>
  <si>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</si>
  <si>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</si>
  <si>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</si>
  <si>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</si>
  <si>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</si>
  <si>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OPĆINA BISTRA</t>
  </si>
  <si>
    <t>BILANCA</t>
  </si>
  <si>
    <t>RAS funkcijski</t>
  </si>
  <si>
    <t>Razina:</t>
  </si>
  <si>
    <t>23</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</si>
  <si>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</si>
  <si>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</si>
  <si>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</si>
  <si>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</si>
  <si>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</si>
  <si>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</si>
  <si>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</si>
  <si>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</si>
  <si>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</si>
  <si>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</si>
  <si>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</si>
  <si>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</si>
  <si>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</si>
  <si>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27046 - OPĆINA BISTRA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</si>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</sst>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5440716.6699999999</v>
      </c>
      <c r="D2" s="6">
        <f>'PR-RAS'!E6</f>
        <v>5909036.7200000016</v>
      </c>
      <c r="E2" s="6">
        <v>0</v>
      </c>
      <c r="F2" s="6">
        <v>0</v>
      </c>
      <c r="G2" s="7">
        <f t="shared" ref="G2:G264" si="0">(B2/1000)*(C2*1+D2*2)</f>
        <v>17258.790110000002</v>
      </c>
      <c r="H2" s="7">
        <f t="shared" ref="H2:H264" si="1">ABS(C2-ROUND(C2,0))+ABS(D2-ROUND(D2,0))</f>
        <v>0.60999999847263098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3345721.73</v>
      </c>
      <c r="D3" s="1">
        <f>'PR-RAS'!E7</f>
        <v>3732528.1000000006</v>
      </c>
      <c r="E3" s="1">
        <v>0</v>
      </c>
      <c r="F3" s="1">
        <v>0</v>
      </c>
      <c r="G3" s="2">
        <f t="shared" si="0"/>
        <v>21621.555860000004</v>
      </c>
      <c r="H3" s="2">
        <f t="shared" si="1"/>
        <v>0.37000000057742</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3090155.69</v>
      </c>
      <c r="D4" s="1">
        <f>'PR-RAS'!E8</f>
        <v>3466284.24</v>
      </c>
      <c r="E4" s="1">
        <v>0</v>
      </c>
      <c r="F4" s="1">
        <v>0</v>
      </c>
      <c r="G4" s="2">
        <f t="shared" si="0"/>
        <v>30068.17251</v>
      </c>
      <c r="H4" s="2">
        <f t="shared" si="1"/>
        <v>0.55000000027939677</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3038579.09</v>
      </c>
      <c r="D5" s="1">
        <f>'PR-RAS'!E9</f>
        <v>3527915.49</v>
      </c>
      <c r="E5" s="1">
        <v>0</v>
      </c>
      <c r="F5" s="1">
        <v>0</v>
      </c>
      <c r="G5" s="2">
        <f t="shared" si="0"/>
        <v>40377.64028</v>
      </c>
      <c r="H5" s="2">
        <f t="shared" si="1"/>
        <v>0.58000000007450581</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160281.12</v>
      </c>
      <c r="D6" s="1">
        <f>'PR-RAS'!E10</f>
        <v>167699.06</v>
      </c>
      <c r="E6" s="1">
        <v>0</v>
      </c>
      <c r="F6" s="1">
        <v>0</v>
      </c>
      <c r="G6" s="2">
        <f t="shared" si="0"/>
        <v>2478.3962000000001</v>
      </c>
      <c r="H6" s="2">
        <f t="shared" si="1"/>
        <v>0.17999999999301508</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200310.42</v>
      </c>
      <c r="D7" s="1">
        <f>'PR-RAS'!E11</f>
        <v>238987.36</v>
      </c>
      <c r="E7" s="1">
        <v>0</v>
      </c>
      <c r="F7" s="1">
        <v>0</v>
      </c>
      <c r="G7" s="2">
        <f t="shared" si="0"/>
        <v>4069.7108400000002</v>
      </c>
      <c r="H7" s="2">
        <f t="shared" si="1"/>
        <v>0.77999999999883585</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52583.73</v>
      </c>
      <c r="D9" s="1">
        <f>'PR-RAS'!E13</f>
        <v>71965.119999999995</v>
      </c>
      <c r="E9" s="1">
        <v>0</v>
      </c>
      <c r="F9" s="1">
        <v>0</v>
      </c>
      <c r="G9" s="2">
        <f t="shared" si="0"/>
        <v>1572.11176</v>
      </c>
      <c r="H9" s="2">
        <f t="shared" si="1"/>
        <v>0.38999999999214197</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361598.67</v>
      </c>
      <c r="D11" s="1">
        <f>'PR-RAS'!E15</f>
        <v>540282.79</v>
      </c>
      <c r="E11" s="1">
        <v>0</v>
      </c>
      <c r="F11" s="1">
        <v>0</v>
      </c>
      <c r="G11" s="2">
        <f t="shared" si="0"/>
        <v>14421.6425</v>
      </c>
      <c r="H11" s="2">
        <f t="shared" si="1"/>
        <v>0.53999999997904524</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242666.9</v>
      </c>
      <c r="D19" s="1">
        <f>'PR-RAS'!E23</f>
        <v>249677.06</v>
      </c>
      <c r="E19" s="1">
        <v>0</v>
      </c>
      <c r="F19" s="1">
        <v>0</v>
      </c>
      <c r="G19" s="2">
        <f t="shared" si="0"/>
        <v>13356.378359999999</v>
      </c>
      <c r="H19" s="2">
        <f t="shared" si="1"/>
        <v>0.16000000000349246</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1560.05</v>
      </c>
      <c r="D20" s="1">
        <f>'PR-RAS'!E24</f>
        <v>1884.73</v>
      </c>
      <c r="E20" s="1">
        <v>0</v>
      </c>
      <c r="F20" s="1">
        <v>0</v>
      </c>
      <c r="G20" s="2">
        <f t="shared" si="0"/>
        <v>101.26069</v>
      </c>
      <c r="H20" s="2">
        <f t="shared" si="1"/>
        <v>0.31999999999993634</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241106.85</v>
      </c>
      <c r="D23" s="1">
        <f>'PR-RAS'!E27</f>
        <v>247792.33</v>
      </c>
      <c r="E23" s="1">
        <v>0</v>
      </c>
      <c r="F23" s="1">
        <v>0</v>
      </c>
      <c r="G23" s="2">
        <f t="shared" si="0"/>
        <v>16207.21322</v>
      </c>
      <c r="H23" s="2">
        <f t="shared" si="1"/>
        <v>0.47999999998137355</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12847.97</v>
      </c>
      <c r="D25" s="1">
        <f>'PR-RAS'!E29</f>
        <v>16508.93</v>
      </c>
      <c r="E25" s="1">
        <v>0</v>
      </c>
      <c r="F25" s="1">
        <v>0</v>
      </c>
      <c r="G25" s="2">
        <f t="shared" si="0"/>
        <v>1100.7799200000002</v>
      </c>
      <c r="H25" s="2">
        <f t="shared" si="1"/>
        <v>0.1000000000003638</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12757.97</v>
      </c>
      <c r="D27" s="1">
        <f>'PR-RAS'!E31</f>
        <v>16442.57</v>
      </c>
      <c r="E27" s="1">
        <v>0</v>
      </c>
      <c r="F27" s="1">
        <v>0</v>
      </c>
      <c r="G27" s="2">
        <f t="shared" si="0"/>
        <v>1186.7208599999999</v>
      </c>
      <c r="H27" s="2">
        <f t="shared" si="1"/>
        <v>0.46000000000094587</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90</v>
      </c>
      <c r="D29" s="1">
        <f>'PR-RAS'!E33</f>
        <v>66.36</v>
      </c>
      <c r="E29" s="1">
        <v>0</v>
      </c>
      <c r="F29" s="1">
        <v>0</v>
      </c>
      <c r="G29" s="2">
        <f t="shared" si="0"/>
        <v>6.2361599999999999</v>
      </c>
      <c r="H29" s="2">
        <f t="shared" si="1"/>
        <v>0.35999999999999943</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51.17</v>
      </c>
      <c r="D36" s="1">
        <f>'PR-RAS'!E40</f>
        <v>57.87</v>
      </c>
      <c r="E36" s="1">
        <v>0</v>
      </c>
      <c r="F36" s="1">
        <v>0</v>
      </c>
      <c r="G36" s="2">
        <f t="shared" si="0"/>
        <v>5.8418500000000009</v>
      </c>
      <c r="H36" s="2">
        <f t="shared" si="1"/>
        <v>0.30000000000000426</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51.17</v>
      </c>
      <c r="D39" s="1">
        <f>'PR-RAS'!E43</f>
        <v>57.87</v>
      </c>
      <c r="E39" s="1">
        <v>0</v>
      </c>
      <c r="F39" s="1">
        <v>0</v>
      </c>
      <c r="G39" s="2">
        <f t="shared" si="0"/>
        <v>6.3425799999999999</v>
      </c>
      <c r="H39" s="2">
        <f t="shared" si="1"/>
        <v>0.30000000000000426</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1144960.76</v>
      </c>
      <c r="D46" s="1">
        <f>'PR-RAS'!E50</f>
        <v>1311219.54</v>
      </c>
      <c r="E46" s="1">
        <v>0</v>
      </c>
      <c r="F46" s="1">
        <v>0</v>
      </c>
      <c r="G46" s="2">
        <f t="shared" si="0"/>
        <v>169532.99279999998</v>
      </c>
      <c r="H46" s="2">
        <f t="shared" si="1"/>
        <v>0.69999999995343387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173892.7</v>
      </c>
      <c r="D55" s="1">
        <f>'PR-RAS'!E59</f>
        <v>507956.25</v>
      </c>
      <c r="E55" s="1">
        <v>0</v>
      </c>
      <c r="F55" s="1">
        <v>0</v>
      </c>
      <c r="G55" s="2">
        <f t="shared" si="0"/>
        <v>64249.480799999998</v>
      </c>
      <c r="H55" s="2">
        <f t="shared" si="1"/>
        <v>0.54999999998835847</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28692.080000000002</v>
      </c>
      <c r="D56" s="1">
        <f>'PR-RAS'!E60</f>
        <v>351450.66</v>
      </c>
      <c r="E56" s="1">
        <v>0</v>
      </c>
      <c r="F56" s="1">
        <v>0</v>
      </c>
      <c r="G56" s="2">
        <f t="shared" si="0"/>
        <v>40237.636999999995</v>
      </c>
      <c r="H56" s="2">
        <f t="shared" si="1"/>
        <v>0.4200000000273576</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145200.62</v>
      </c>
      <c r="D57" s="1">
        <f>'PR-RAS'!E61</f>
        <v>156505.59</v>
      </c>
      <c r="E57" s="1">
        <v>0</v>
      </c>
      <c r="F57" s="1">
        <v>0</v>
      </c>
      <c r="G57" s="2">
        <f t="shared" si="0"/>
        <v>25659.860799999999</v>
      </c>
      <c r="H57" s="2">
        <f t="shared" si="1"/>
        <v>0.79000000000814907</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17570.689999999999</v>
      </c>
      <c r="D64" s="1">
        <f>'PR-RAS'!E68</f>
        <v>20283.13</v>
      </c>
      <c r="E64" s="1">
        <v>0</v>
      </c>
      <c r="F64" s="1">
        <v>0</v>
      </c>
      <c r="G64" s="2">
        <f t="shared" si="0"/>
        <v>3662.6278499999999</v>
      </c>
      <c r="H64" s="2">
        <f t="shared" si="1"/>
        <v>0.44000000000232831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4233.22</v>
      </c>
      <c r="D65" s="1">
        <f>'PR-RAS'!E69</f>
        <v>6505.13</v>
      </c>
      <c r="E65" s="1">
        <v>0</v>
      </c>
      <c r="F65" s="1">
        <v>0</v>
      </c>
      <c r="G65" s="2">
        <f t="shared" si="0"/>
        <v>1103.5827200000001</v>
      </c>
      <c r="H65" s="2">
        <f t="shared" si="1"/>
        <v>0.3500000000003638</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13337.47</v>
      </c>
      <c r="D66" s="1">
        <f>'PR-RAS'!E70</f>
        <v>13778</v>
      </c>
      <c r="E66" s="1">
        <v>0</v>
      </c>
      <c r="F66" s="1">
        <v>0</v>
      </c>
      <c r="G66" s="2">
        <f t="shared" si="0"/>
        <v>2658.07555</v>
      </c>
      <c r="H66" s="2">
        <f t="shared" si="1"/>
        <v>0.46999999999934516</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953497.37</v>
      </c>
      <c r="D70" s="1">
        <f>'PR-RAS'!E74</f>
        <v>782980.16</v>
      </c>
      <c r="E70" s="1">
        <v>0</v>
      </c>
      <c r="F70" s="1">
        <v>0</v>
      </c>
      <c r="G70" s="2">
        <f t="shared" si="0"/>
        <v>173842.58061</v>
      </c>
      <c r="H70" s="2">
        <f t="shared" si="1"/>
        <v>0.53000000002793968</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953497.37</v>
      </c>
      <c r="D72" s="1">
        <f>'PR-RAS'!E76</f>
        <v>782980.16</v>
      </c>
      <c r="E72" s="1">
        <v>0</v>
      </c>
      <c r="F72" s="1">
        <v>0</v>
      </c>
      <c r="G72" s="2">
        <f t="shared" si="0"/>
        <v>178881.49598999997</v>
      </c>
      <c r="H72" s="2">
        <f t="shared" si="1"/>
        <v>0.53000000002793968</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107457.96999999999</v>
      </c>
      <c r="D78" s="1">
        <f>'PR-RAS'!E82</f>
        <v>91805.400000000009</v>
      </c>
      <c r="E78" s="1">
        <v>0</v>
      </c>
      <c r="F78" s="1">
        <v>0</v>
      </c>
      <c r="G78" s="2">
        <f t="shared" si="0"/>
        <v>22412.295290000002</v>
      </c>
      <c r="H78" s="2">
        <f t="shared" si="1"/>
        <v>0.43000000002211891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1236.6199999999999</v>
      </c>
      <c r="D79" s="1">
        <f>'PR-RAS'!E83</f>
        <v>933.09</v>
      </c>
      <c r="E79" s="1">
        <v>0</v>
      </c>
      <c r="F79" s="1">
        <v>0</v>
      </c>
      <c r="G79" s="2">
        <f t="shared" si="0"/>
        <v>242.01840000000001</v>
      </c>
      <c r="H79" s="2">
        <f t="shared" si="1"/>
        <v>0.47000000000014097</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38.6</v>
      </c>
      <c r="D81" s="1">
        <f>'PR-RAS'!E85</f>
        <v>32.83</v>
      </c>
      <c r="E81" s="1">
        <v>0</v>
      </c>
      <c r="F81" s="1">
        <v>0</v>
      </c>
      <c r="G81" s="2">
        <f t="shared" si="0"/>
        <v>8.3407999999999998</v>
      </c>
      <c r="H81" s="2">
        <f t="shared" si="1"/>
        <v>0.57000000000000028</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1198.02</v>
      </c>
      <c r="D82" s="1">
        <f>'PR-RAS'!E86</f>
        <v>900.26</v>
      </c>
      <c r="E82" s="1">
        <v>0</v>
      </c>
      <c r="F82" s="1">
        <v>0</v>
      </c>
      <c r="G82" s="2">
        <f t="shared" si="0"/>
        <v>242.88174000000001</v>
      </c>
      <c r="H82" s="2">
        <f t="shared" si="1"/>
        <v>0.27999999999997272</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106221.34999999999</v>
      </c>
      <c r="D87" s="1">
        <f>'PR-RAS'!E91</f>
        <v>90872.310000000012</v>
      </c>
      <c r="E87" s="1">
        <v>0</v>
      </c>
      <c r="F87" s="1">
        <v>0</v>
      </c>
      <c r="G87" s="2">
        <f t="shared" si="0"/>
        <v>24765.073420000001</v>
      </c>
      <c r="H87" s="2">
        <f t="shared" si="1"/>
        <v>0.66000000000349246</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1327.23</v>
      </c>
      <c r="D88" s="1">
        <f>'PR-RAS'!E92</f>
        <v>2100</v>
      </c>
      <c r="E88" s="1">
        <v>0</v>
      </c>
      <c r="F88" s="1">
        <v>0</v>
      </c>
      <c r="G88" s="2">
        <f t="shared" si="0"/>
        <v>480.86900999999995</v>
      </c>
      <c r="H88" s="2">
        <f t="shared" si="1"/>
        <v>0.23000000000001819</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26302.6</v>
      </c>
      <c r="D89" s="1">
        <f>'PR-RAS'!E93</f>
        <v>19254.099999999999</v>
      </c>
      <c r="E89" s="1">
        <v>0</v>
      </c>
      <c r="F89" s="1">
        <v>0</v>
      </c>
      <c r="G89" s="2">
        <f t="shared" si="0"/>
        <v>5703.3503999999994</v>
      </c>
      <c r="H89" s="2">
        <f t="shared" si="1"/>
        <v>0.5</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76805.649999999994</v>
      </c>
      <c r="D90" s="1">
        <f>'PR-RAS'!E94</f>
        <v>67606.94</v>
      </c>
      <c r="E90" s="1">
        <v>0</v>
      </c>
      <c r="F90" s="1">
        <v>0</v>
      </c>
      <c r="G90" s="2">
        <f t="shared" si="0"/>
        <v>18869.738170000001</v>
      </c>
      <c r="H90" s="2">
        <f t="shared" si="1"/>
        <v>0.41000000000349246</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1785.87</v>
      </c>
      <c r="D93" s="1">
        <f>'PR-RAS'!E97</f>
        <v>1911.27</v>
      </c>
      <c r="E93" s="1">
        <v>0</v>
      </c>
      <c r="F93" s="1">
        <v>0</v>
      </c>
      <c r="G93" s="2">
        <f t="shared" si="0"/>
        <v>515.97371999999996</v>
      </c>
      <c r="H93" s="2">
        <f t="shared" si="1"/>
        <v>0.40000000000009095</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732152.42999999993</v>
      </c>
      <c r="D102" s="1">
        <f>'PR-RAS'!E106</f>
        <v>662453.25</v>
      </c>
      <c r="E102" s="1">
        <v>0</v>
      </c>
      <c r="F102" s="1">
        <v>0</v>
      </c>
      <c r="G102" s="2">
        <f t="shared" si="0"/>
        <v>207762.95193000001</v>
      </c>
      <c r="H102" s="2">
        <f t="shared" si="1"/>
        <v>0.67999999993480742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77.63</v>
      </c>
      <c r="D103" s="1">
        <f>'PR-RAS'!E107</f>
        <v>74.69</v>
      </c>
      <c r="E103" s="1">
        <v>0</v>
      </c>
      <c r="F103" s="1">
        <v>0</v>
      </c>
      <c r="G103" s="2">
        <f t="shared" si="0"/>
        <v>23.155019999999997</v>
      </c>
      <c r="H103" s="2">
        <f t="shared" si="1"/>
        <v>0.68000000000000682</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77.63</v>
      </c>
      <c r="D106" s="1">
        <f>'PR-RAS'!E110</f>
        <v>74.69</v>
      </c>
      <c r="E106" s="1">
        <v>0</v>
      </c>
      <c r="F106" s="1">
        <v>0</v>
      </c>
      <c r="G106" s="2">
        <f t="shared" si="0"/>
        <v>23.836049999999997</v>
      </c>
      <c r="H106" s="2">
        <f t="shared" si="1"/>
        <v>0.68000000000000682</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291000.93</v>
      </c>
      <c r="D108" s="1">
        <f>'PR-RAS'!E112</f>
        <v>372031.21</v>
      </c>
      <c r="E108" s="1">
        <v>0</v>
      </c>
      <c r="F108" s="1">
        <v>0</v>
      </c>
      <c r="G108" s="2">
        <f t="shared" si="0"/>
        <v>110751.77845000001</v>
      </c>
      <c r="H108" s="2">
        <f t="shared" si="1"/>
        <v>0.28000000002793968</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3070.33</v>
      </c>
      <c r="D110" s="1">
        <f>'PR-RAS'!E114</f>
        <v>9684.39</v>
      </c>
      <c r="E110" s="1">
        <v>0</v>
      </c>
      <c r="F110" s="1">
        <v>0</v>
      </c>
      <c r="G110" s="2">
        <f t="shared" si="0"/>
        <v>2445.8629900000001</v>
      </c>
      <c r="H110" s="2">
        <f t="shared" si="1"/>
        <v>0.71999999999934516</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10756.98</v>
      </c>
      <c r="D111" s="1">
        <f>'PR-RAS'!E115</f>
        <v>9472.18</v>
      </c>
      <c r="E111" s="1">
        <v>0</v>
      </c>
      <c r="F111" s="1">
        <v>0</v>
      </c>
      <c r="G111" s="2">
        <f t="shared" si="0"/>
        <v>3267.1473999999998</v>
      </c>
      <c r="H111" s="2">
        <f t="shared" si="1"/>
        <v>0.2000000000007276</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277173.62</v>
      </c>
      <c r="D113" s="1">
        <f>'PR-RAS'!E117</f>
        <v>352874.64</v>
      </c>
      <c r="E113" s="1">
        <v>0</v>
      </c>
      <c r="F113" s="1">
        <v>0</v>
      </c>
      <c r="G113" s="2">
        <f t="shared" si="0"/>
        <v>110087.36480000001</v>
      </c>
      <c r="H113" s="2">
        <f t="shared" si="1"/>
        <v>0.73999999999068677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441073.87</v>
      </c>
      <c r="D116" s="1">
        <f>'PR-RAS'!E120</f>
        <v>290347.34999999998</v>
      </c>
      <c r="E116" s="1">
        <v>0</v>
      </c>
      <c r="F116" s="1">
        <v>0</v>
      </c>
      <c r="G116" s="2">
        <f t="shared" si="0"/>
        <v>117503.38555000001</v>
      </c>
      <c r="H116" s="2">
        <f t="shared" si="1"/>
        <v>0.47999999998137355</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237025.07</v>
      </c>
      <c r="D117" s="1">
        <f>'PR-RAS'!E121</f>
        <v>91441.93</v>
      </c>
      <c r="E117" s="1">
        <v>0</v>
      </c>
      <c r="F117" s="1">
        <v>0</v>
      </c>
      <c r="G117" s="2">
        <f t="shared" si="0"/>
        <v>48709.435880000005</v>
      </c>
      <c r="H117" s="2">
        <f t="shared" si="1"/>
        <v>0.14000000001396984</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204048.8</v>
      </c>
      <c r="D118" s="1">
        <f>'PR-RAS'!E122</f>
        <v>198905.42</v>
      </c>
      <c r="E118" s="1">
        <v>0</v>
      </c>
      <c r="F118" s="1">
        <v>0</v>
      </c>
      <c r="G118" s="2">
        <f t="shared" si="0"/>
        <v>70417.577880000012</v>
      </c>
      <c r="H118" s="2">
        <f t="shared" si="1"/>
        <v>0.62000000002444722</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109912.87999999999</v>
      </c>
      <c r="D120" s="1">
        <f>'PR-RAS'!E124</f>
        <v>110670.61</v>
      </c>
      <c r="E120" s="1">
        <v>0</v>
      </c>
      <c r="F120" s="1">
        <v>0</v>
      </c>
      <c r="G120" s="2">
        <f t="shared" si="0"/>
        <v>39419.237899999993</v>
      </c>
      <c r="H120" s="2">
        <f t="shared" si="1"/>
        <v>0.51000000000931323</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108975.98999999999</v>
      </c>
      <c r="D121" s="1">
        <f>'PR-RAS'!E125</f>
        <v>110417.61</v>
      </c>
      <c r="E121" s="1">
        <v>0</v>
      </c>
      <c r="F121" s="1">
        <v>0</v>
      </c>
      <c r="G121" s="2">
        <f t="shared" si="0"/>
        <v>39577.345199999996</v>
      </c>
      <c r="H121" s="2">
        <f t="shared" si="1"/>
        <v>0.40000000000873115</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3395.26</v>
      </c>
      <c r="D122" s="1">
        <f>'PR-RAS'!E126</f>
        <v>3412.83</v>
      </c>
      <c r="E122" s="1">
        <v>0</v>
      </c>
      <c r="F122" s="1">
        <v>0</v>
      </c>
      <c r="G122" s="2">
        <f t="shared" si="0"/>
        <v>1236.7313199999999</v>
      </c>
      <c r="H122" s="2">
        <f t="shared" si="1"/>
        <v>0.43000000000029104</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105580.73</v>
      </c>
      <c r="D123" s="1">
        <f>'PR-RAS'!E127</f>
        <v>107004.78</v>
      </c>
      <c r="E123" s="1">
        <v>0</v>
      </c>
      <c r="F123" s="1">
        <v>0</v>
      </c>
      <c r="G123" s="2">
        <f t="shared" si="0"/>
        <v>38990.015379999997</v>
      </c>
      <c r="H123" s="2">
        <f t="shared" si="1"/>
        <v>0.49000000000523869</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936.89</v>
      </c>
      <c r="D124" s="1">
        <f>'PR-RAS'!E128</f>
        <v>253</v>
      </c>
      <c r="E124" s="1">
        <v>0</v>
      </c>
      <c r="F124" s="1">
        <v>0</v>
      </c>
      <c r="G124" s="2">
        <f t="shared" si="0"/>
        <v>177.47546999999997</v>
      </c>
      <c r="H124" s="2">
        <f t="shared" si="1"/>
        <v>0.11000000000001364</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936.89</v>
      </c>
      <c r="D126" s="1">
        <f>'PR-RAS'!E130</f>
        <v>253</v>
      </c>
      <c r="E126" s="1">
        <v>0</v>
      </c>
      <c r="F126" s="1">
        <v>0</v>
      </c>
      <c r="G126" s="2">
        <f t="shared" si="0"/>
        <v>180.36124999999998</v>
      </c>
      <c r="H126" s="2">
        <f t="shared" si="1"/>
        <v>0.11000000000001364</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510.90000000000003</v>
      </c>
      <c r="D135" s="1">
        <f>'PR-RAS'!E139</f>
        <v>359.82</v>
      </c>
      <c r="E135" s="1">
        <v>0</v>
      </c>
      <c r="F135" s="1">
        <v>0</v>
      </c>
      <c r="G135" s="2">
        <f t="shared" si="0"/>
        <v>164.89236</v>
      </c>
      <c r="H135" s="2">
        <f t="shared" si="1"/>
        <v>0.27999999999997272</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33.18</v>
      </c>
      <c r="D136" s="1">
        <f>'PR-RAS'!E140</f>
        <v>0</v>
      </c>
      <c r="E136" s="1">
        <v>0</v>
      </c>
      <c r="F136" s="1">
        <v>0</v>
      </c>
      <c r="G136" s="2">
        <f t="shared" si="0"/>
        <v>4.4793000000000003</v>
      </c>
      <c r="H136" s="2">
        <f t="shared" si="1"/>
        <v>0.17999999999999972</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33.18</v>
      </c>
      <c r="D145" s="1">
        <f>'PR-RAS'!E149</f>
        <v>0</v>
      </c>
      <c r="E145" s="1">
        <v>0</v>
      </c>
      <c r="F145" s="1">
        <v>0</v>
      </c>
      <c r="G145" s="2">
        <f t="shared" si="0"/>
        <v>4.7779199999999999</v>
      </c>
      <c r="H145" s="2">
        <f t="shared" si="1"/>
        <v>0.17999999999999972</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477.72</v>
      </c>
      <c r="D146" s="1">
        <f>'PR-RAS'!E150</f>
        <v>359.82</v>
      </c>
      <c r="E146" s="1">
        <v>0</v>
      </c>
      <c r="F146" s="1">
        <v>0</v>
      </c>
      <c r="G146" s="2">
        <f t="shared" si="0"/>
        <v>173.6172</v>
      </c>
      <c r="H146" s="2">
        <f t="shared" si="1"/>
        <v>0.45999999999997954</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4415677.3000000007</v>
      </c>
      <c r="D147" s="1">
        <f>'PR-RAS'!E151</f>
        <v>4833893.3600000003</v>
      </c>
      <c r="E147" s="1">
        <v>0</v>
      </c>
      <c r="F147" s="1">
        <v>0</v>
      </c>
      <c r="G147" s="2">
        <f t="shared" si="0"/>
        <v>2056185.7469200001</v>
      </c>
      <c r="H147" s="2">
        <f t="shared" si="1"/>
        <v>0.66000000108033419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1032644.7000000001</v>
      </c>
      <c r="D148" s="1">
        <f>'PR-RAS'!E152</f>
        <v>1183644.1200000001</v>
      </c>
      <c r="E148" s="1">
        <v>0</v>
      </c>
      <c r="F148" s="1">
        <v>0</v>
      </c>
      <c r="G148" s="2">
        <f t="shared" si="0"/>
        <v>499790.14218000002</v>
      </c>
      <c r="H148" s="2">
        <f t="shared" si="1"/>
        <v>0.42000000004190952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807013.06</v>
      </c>
      <c r="D149" s="1">
        <f>'PR-RAS'!E153</f>
        <v>895654.83</v>
      </c>
      <c r="E149" s="1">
        <v>0</v>
      </c>
      <c r="F149" s="1">
        <v>0</v>
      </c>
      <c r="G149" s="2">
        <f t="shared" si="0"/>
        <v>384551.76255999994</v>
      </c>
      <c r="H149" s="2">
        <f t="shared" si="1"/>
        <v>0.23000000009778887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807013.06</v>
      </c>
      <c r="D150" s="1">
        <f>'PR-RAS'!E154</f>
        <v>895654.83</v>
      </c>
      <c r="E150" s="1">
        <v>0</v>
      </c>
      <c r="F150" s="1">
        <v>0</v>
      </c>
      <c r="G150" s="2">
        <f t="shared" si="0"/>
        <v>387150.08527999994</v>
      </c>
      <c r="H150" s="2">
        <f t="shared" si="1"/>
        <v>0.23000000009778887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103996.02</v>
      </c>
      <c r="D154" s="1">
        <f>'PR-RAS'!E158</f>
        <v>150983.19</v>
      </c>
      <c r="E154" s="1">
        <v>0</v>
      </c>
      <c r="F154" s="1">
        <v>0</v>
      </c>
      <c r="G154" s="2">
        <f t="shared" si="0"/>
        <v>62112.247200000005</v>
      </c>
      <c r="H154" s="2">
        <f t="shared" si="1"/>
        <v>0.21000000000640284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121635.62</v>
      </c>
      <c r="D155" s="1">
        <f>'PR-RAS'!E159</f>
        <v>137006.1</v>
      </c>
      <c r="E155" s="1">
        <v>0</v>
      </c>
      <c r="F155" s="1">
        <v>0</v>
      </c>
      <c r="G155" s="2">
        <f t="shared" si="0"/>
        <v>60929.764280000003</v>
      </c>
      <c r="H155" s="2">
        <f t="shared" si="1"/>
        <v>0.48000000001047738</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121635.62</v>
      </c>
      <c r="D157" s="1">
        <f>'PR-RAS'!E161</f>
        <v>137006.1</v>
      </c>
      <c r="E157" s="1">
        <v>0</v>
      </c>
      <c r="F157" s="1">
        <v>0</v>
      </c>
      <c r="G157" s="2">
        <f t="shared" si="0"/>
        <v>61721.05992</v>
      </c>
      <c r="H157" s="2">
        <f t="shared" si="1"/>
        <v>0.48000000001047738</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2713924.3300000005</v>
      </c>
      <c r="D159" s="1">
        <f>'PR-RAS'!E163</f>
        <v>2433634.5900000003</v>
      </c>
      <c r="E159" s="1">
        <v>0</v>
      </c>
      <c r="F159" s="1">
        <v>0</v>
      </c>
      <c r="G159" s="2">
        <f t="shared" si="0"/>
        <v>1197828.5745800002</v>
      </c>
      <c r="H159" s="2">
        <f t="shared" si="1"/>
        <v>0.74000000022351742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46365.189999999995</v>
      </c>
      <c r="D160" s="1">
        <f>'PR-RAS'!E164</f>
        <v>56947.420000000006</v>
      </c>
      <c r="E160" s="1">
        <v>0</v>
      </c>
      <c r="F160" s="1">
        <v>0</v>
      </c>
      <c r="G160" s="2">
        <f t="shared" si="0"/>
        <v>25481.34477</v>
      </c>
      <c r="H160" s="2">
        <f t="shared" si="1"/>
        <v>0.61000000000058208</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3099.45</v>
      </c>
      <c r="D161" s="1">
        <f>'PR-RAS'!E165</f>
        <v>3428.98</v>
      </c>
      <c r="E161" s="1">
        <v>0</v>
      </c>
      <c r="F161" s="1">
        <v>0</v>
      </c>
      <c r="G161" s="2">
        <f t="shared" si="0"/>
        <v>1593.1856</v>
      </c>
      <c r="H161" s="2">
        <f t="shared" si="1"/>
        <v>0.46999999999979991</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36740.67</v>
      </c>
      <c r="D162" s="1">
        <f>'PR-RAS'!E166</f>
        <v>39534.910000000003</v>
      </c>
      <c r="E162" s="1">
        <v>0</v>
      </c>
      <c r="F162" s="1">
        <v>0</v>
      </c>
      <c r="G162" s="2">
        <f t="shared" si="0"/>
        <v>18645.488890000001</v>
      </c>
      <c r="H162" s="2">
        <f t="shared" si="1"/>
        <v>0.41999999999825377</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5445.75</v>
      </c>
      <c r="D163" s="1">
        <f>'PR-RAS'!E167</f>
        <v>13314.53</v>
      </c>
      <c r="E163" s="1">
        <v>0</v>
      </c>
      <c r="F163" s="1">
        <v>0</v>
      </c>
      <c r="G163" s="2">
        <f t="shared" si="0"/>
        <v>5196.1192200000005</v>
      </c>
      <c r="H163" s="2">
        <f t="shared" si="1"/>
        <v>0.71999999999934516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1079.32</v>
      </c>
      <c r="D164" s="1">
        <f>'PR-RAS'!E168</f>
        <v>669</v>
      </c>
      <c r="E164" s="1">
        <v>0</v>
      </c>
      <c r="F164" s="1">
        <v>0</v>
      </c>
      <c r="G164" s="2">
        <f t="shared" si="0"/>
        <v>394.02315999999996</v>
      </c>
      <c r="H164" s="2">
        <f t="shared" si="1"/>
        <v>0.31999999999993634</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194492.10000000003</v>
      </c>
      <c r="D165" s="1">
        <f>'PR-RAS'!E169</f>
        <v>218563.92</v>
      </c>
      <c r="E165" s="1">
        <v>0</v>
      </c>
      <c r="F165" s="1">
        <v>0</v>
      </c>
      <c r="G165" s="2">
        <f t="shared" si="0"/>
        <v>103585.67016000001</v>
      </c>
      <c r="H165" s="2">
        <f t="shared" si="1"/>
        <v>0.18000000002211891</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30978.98</v>
      </c>
      <c r="D166" s="1">
        <f>'PR-RAS'!E170</f>
        <v>34823.199999999997</v>
      </c>
      <c r="E166" s="1">
        <v>0</v>
      </c>
      <c r="F166" s="1">
        <v>0</v>
      </c>
      <c r="G166" s="2">
        <f t="shared" si="0"/>
        <v>16603.187699999999</v>
      </c>
      <c r="H166" s="2">
        <f t="shared" si="1"/>
        <v>0.21999999999752617</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68557.3</v>
      </c>
      <c r="D167" s="1">
        <f>'PR-RAS'!E171</f>
        <v>78458.3</v>
      </c>
      <c r="E167" s="1">
        <v>0</v>
      </c>
      <c r="F167" s="1">
        <v>0</v>
      </c>
      <c r="G167" s="2">
        <f t="shared" si="0"/>
        <v>37428.667400000006</v>
      </c>
      <c r="H167" s="2">
        <f t="shared" si="1"/>
        <v>0.60000000000582077</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79868.3</v>
      </c>
      <c r="D168" s="1">
        <f>'PR-RAS'!E172</f>
        <v>82367.09</v>
      </c>
      <c r="E168" s="1">
        <v>0</v>
      </c>
      <c r="F168" s="1">
        <v>0</v>
      </c>
      <c r="G168" s="2">
        <f t="shared" si="0"/>
        <v>40848.614159999997</v>
      </c>
      <c r="H168" s="2">
        <f t="shared" si="1"/>
        <v>0.38999999999941792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5763.06</v>
      </c>
      <c r="D169" s="1">
        <f>'PR-RAS'!E173</f>
        <v>10125.27</v>
      </c>
      <c r="E169" s="1">
        <v>0</v>
      </c>
      <c r="F169" s="1">
        <v>0</v>
      </c>
      <c r="G169" s="2">
        <f t="shared" si="0"/>
        <v>4370.2848000000004</v>
      </c>
      <c r="H169" s="2">
        <f t="shared" si="1"/>
        <v>0.33000000000083674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7585.01</v>
      </c>
      <c r="D170" s="1">
        <f>'PR-RAS'!E174</f>
        <v>8091.67</v>
      </c>
      <c r="E170" s="1">
        <v>0</v>
      </c>
      <c r="F170" s="1">
        <v>0</v>
      </c>
      <c r="G170" s="2">
        <f t="shared" si="0"/>
        <v>4016.85115</v>
      </c>
      <c r="H170" s="2">
        <f t="shared" si="1"/>
        <v>0.34000000000014552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1739.45</v>
      </c>
      <c r="D172" s="1">
        <f>'PR-RAS'!E176</f>
        <v>4698.3900000000003</v>
      </c>
      <c r="E172" s="1">
        <v>0</v>
      </c>
      <c r="F172" s="1">
        <v>0</v>
      </c>
      <c r="G172" s="2">
        <f t="shared" si="0"/>
        <v>1904.2953300000004</v>
      </c>
      <c r="H172" s="2">
        <f t="shared" si="1"/>
        <v>0.84000000000037289</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2345720.4800000004</v>
      </c>
      <c r="D173" s="1">
        <f>'PR-RAS'!E177</f>
        <v>1908839.6900000002</v>
      </c>
      <c r="E173" s="1">
        <v>0</v>
      </c>
      <c r="F173" s="1">
        <v>0</v>
      </c>
      <c r="G173" s="2">
        <f t="shared" si="0"/>
        <v>1060104.7759200002</v>
      </c>
      <c r="H173" s="2">
        <f t="shared" si="1"/>
        <v>0.79000000027008355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533698.21</v>
      </c>
      <c r="D174" s="1">
        <f>'PR-RAS'!E178</f>
        <v>595053.87</v>
      </c>
      <c r="E174" s="1">
        <v>0</v>
      </c>
      <c r="F174" s="1">
        <v>0</v>
      </c>
      <c r="G174" s="2">
        <f t="shared" si="0"/>
        <v>298218.42934999999</v>
      </c>
      <c r="H174" s="2">
        <f t="shared" si="1"/>
        <v>0.33999999996740371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1520057.3</v>
      </c>
      <c r="D175" s="1">
        <f>'PR-RAS'!E179</f>
        <v>981465.62</v>
      </c>
      <c r="E175" s="1">
        <v>0</v>
      </c>
      <c r="F175" s="1">
        <v>0</v>
      </c>
      <c r="G175" s="2">
        <f t="shared" si="0"/>
        <v>606040.00595999998</v>
      </c>
      <c r="H175" s="2">
        <f t="shared" si="1"/>
        <v>0.68000000005122274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40661.64</v>
      </c>
      <c r="D176" s="1">
        <f>'PR-RAS'!E180</f>
        <v>33756.46</v>
      </c>
      <c r="E176" s="1">
        <v>0</v>
      </c>
      <c r="F176" s="1">
        <v>0</v>
      </c>
      <c r="G176" s="2">
        <f t="shared" si="0"/>
        <v>18930.547999999999</v>
      </c>
      <c r="H176" s="2">
        <f t="shared" si="1"/>
        <v>0.81999999999970896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26817.31</v>
      </c>
      <c r="D177" s="1">
        <f>'PR-RAS'!E181</f>
        <v>35235.33</v>
      </c>
      <c r="E177" s="1">
        <v>0</v>
      </c>
      <c r="F177" s="1">
        <v>0</v>
      </c>
      <c r="G177" s="2">
        <f t="shared" si="0"/>
        <v>17122.682720000001</v>
      </c>
      <c r="H177" s="2">
        <f t="shared" si="1"/>
        <v>0.6400000000030559</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1200</v>
      </c>
      <c r="E178" s="1">
        <v>0</v>
      </c>
      <c r="F178" s="1">
        <v>0</v>
      </c>
      <c r="G178" s="2">
        <f t="shared" si="0"/>
        <v>424.79999999999995</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11069.79</v>
      </c>
      <c r="D179" s="1">
        <f>'PR-RAS'!E183</f>
        <v>11303.86</v>
      </c>
      <c r="E179" s="1">
        <v>0</v>
      </c>
      <c r="F179" s="1">
        <v>0</v>
      </c>
      <c r="G179" s="2">
        <f t="shared" si="0"/>
        <v>5994.5967799999999</v>
      </c>
      <c r="H179" s="2">
        <f t="shared" si="1"/>
        <v>0.34999999999854481</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126690.27</v>
      </c>
      <c r="D180" s="1">
        <f>'PR-RAS'!E184</f>
        <v>91748.33</v>
      </c>
      <c r="E180" s="1">
        <v>0</v>
      </c>
      <c r="F180" s="1">
        <v>0</v>
      </c>
      <c r="G180" s="2">
        <f t="shared" si="0"/>
        <v>55523.460469999998</v>
      </c>
      <c r="H180" s="2">
        <f t="shared" si="1"/>
        <v>0.60000000000582077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31281.24</v>
      </c>
      <c r="D181" s="1">
        <f>'PR-RAS'!E185</f>
        <v>51434.7</v>
      </c>
      <c r="E181" s="1">
        <v>0</v>
      </c>
      <c r="F181" s="1">
        <v>0</v>
      </c>
      <c r="G181" s="2">
        <f t="shared" si="0"/>
        <v>24147.115199999997</v>
      </c>
      <c r="H181" s="2">
        <f t="shared" si="1"/>
        <v>0.54000000000451109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55444.72</v>
      </c>
      <c r="D182" s="1">
        <f>'PR-RAS'!E186</f>
        <v>107641.52</v>
      </c>
      <c r="E182" s="1">
        <v>0</v>
      </c>
      <c r="F182" s="1">
        <v>0</v>
      </c>
      <c r="G182" s="2">
        <f t="shared" si="0"/>
        <v>49001.724560000002</v>
      </c>
      <c r="H182" s="2">
        <f t="shared" si="1"/>
        <v>0.75999999999476131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127346.56</v>
      </c>
      <c r="D184" s="1">
        <f>'PR-RAS'!E188</f>
        <v>249283.56</v>
      </c>
      <c r="E184" s="1">
        <v>0</v>
      </c>
      <c r="F184" s="1">
        <v>0</v>
      </c>
      <c r="G184" s="2">
        <f t="shared" si="0"/>
        <v>114542.20343999998</v>
      </c>
      <c r="H184" s="2">
        <f t="shared" si="1"/>
        <v>0.88000000000465661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16004.94</v>
      </c>
      <c r="D185" s="1">
        <f>'PR-RAS'!E189</f>
        <v>15119.61</v>
      </c>
      <c r="E185" s="1">
        <v>0</v>
      </c>
      <c r="F185" s="1">
        <v>0</v>
      </c>
      <c r="G185" s="2">
        <f t="shared" si="0"/>
        <v>8508.9254400000009</v>
      </c>
      <c r="H185" s="2">
        <f t="shared" si="1"/>
        <v>0.44999999999890861</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9407.61</v>
      </c>
      <c r="D186" s="1">
        <f>'PR-RAS'!E190</f>
        <v>13244.2</v>
      </c>
      <c r="E186" s="1">
        <v>0</v>
      </c>
      <c r="F186" s="1">
        <v>0</v>
      </c>
      <c r="G186" s="2">
        <f t="shared" si="0"/>
        <v>6640.7618499999999</v>
      </c>
      <c r="H186" s="2">
        <f t="shared" si="1"/>
        <v>0.59000000000014552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8220.24</v>
      </c>
      <c r="D187" s="1">
        <f>'PR-RAS'!E191</f>
        <v>11730.7</v>
      </c>
      <c r="E187" s="1">
        <v>0</v>
      </c>
      <c r="F187" s="1">
        <v>0</v>
      </c>
      <c r="G187" s="2">
        <f t="shared" si="0"/>
        <v>5892.7850399999998</v>
      </c>
      <c r="H187" s="2">
        <f t="shared" si="1"/>
        <v>0.53999999999905413</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3318.08</v>
      </c>
      <c r="D188" s="1">
        <f>'PR-RAS'!E192</f>
        <v>3318.08</v>
      </c>
      <c r="E188" s="1">
        <v>0</v>
      </c>
      <c r="F188" s="1">
        <v>0</v>
      </c>
      <c r="G188" s="2">
        <f t="shared" si="0"/>
        <v>1861.4428800000001</v>
      </c>
      <c r="H188" s="2">
        <f t="shared" si="1"/>
        <v>0.15999999999985448</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14258.1</v>
      </c>
      <c r="D189" s="1">
        <f>'PR-RAS'!E193</f>
        <v>19044.16</v>
      </c>
      <c r="E189" s="1">
        <v>0</v>
      </c>
      <c r="F189" s="1">
        <v>0</v>
      </c>
      <c r="G189" s="2">
        <f t="shared" si="0"/>
        <v>9841.1269599999996</v>
      </c>
      <c r="H189" s="2">
        <f t="shared" si="1"/>
        <v>0.26000000000021828</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76137.59</v>
      </c>
      <c r="D191" s="1">
        <f>'PR-RAS'!E195</f>
        <v>186826.81</v>
      </c>
      <c r="E191" s="1">
        <v>0</v>
      </c>
      <c r="F191" s="1">
        <v>0</v>
      </c>
      <c r="G191" s="2">
        <f t="shared" si="0"/>
        <v>85460.329899999997</v>
      </c>
      <c r="H191" s="2">
        <f t="shared" si="1"/>
        <v>0.60000000000582077</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50185.130000000005</v>
      </c>
      <c r="D192" s="1">
        <f>'PR-RAS'!E196</f>
        <v>90989.7</v>
      </c>
      <c r="E192" s="1">
        <v>0</v>
      </c>
      <c r="F192" s="1">
        <v>0</v>
      </c>
      <c r="G192" s="2">
        <f t="shared" si="0"/>
        <v>44343.425230000001</v>
      </c>
      <c r="H192" s="2">
        <f t="shared" si="1"/>
        <v>0.430000000007567</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36281.160000000003</v>
      </c>
      <c r="D198" s="1">
        <f>'PR-RAS'!E202</f>
        <v>31810.09</v>
      </c>
      <c r="E198" s="1">
        <v>0</v>
      </c>
      <c r="F198" s="1">
        <v>0</v>
      </c>
      <c r="G198" s="2">
        <f t="shared" si="0"/>
        <v>19680.563979999999</v>
      </c>
      <c r="H198" s="2">
        <f t="shared" si="1"/>
        <v>0.25000000000363798</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36281.160000000003</v>
      </c>
      <c r="D200" s="1">
        <f>'PR-RAS'!E204</f>
        <v>31810.09</v>
      </c>
      <c r="E200" s="1">
        <v>0</v>
      </c>
      <c r="F200" s="1">
        <v>0</v>
      </c>
      <c r="G200" s="2">
        <f t="shared" si="0"/>
        <v>19880.36666</v>
      </c>
      <c r="H200" s="2">
        <f t="shared" si="1"/>
        <v>0.25000000000363798</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13903.97</v>
      </c>
      <c r="D206" s="1">
        <f>'PR-RAS'!E210</f>
        <v>59179.61</v>
      </c>
      <c r="E206" s="1">
        <v>0</v>
      </c>
      <c r="F206" s="1">
        <v>0</v>
      </c>
      <c r="G206" s="2">
        <f t="shared" si="0"/>
        <v>27113.953949999999</v>
      </c>
      <c r="H206" s="2">
        <f t="shared" si="1"/>
        <v>0.42000000000007276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6688.48</v>
      </c>
      <c r="D207" s="1">
        <f>'PR-RAS'!E211</f>
        <v>6847.5</v>
      </c>
      <c r="E207" s="1">
        <v>0</v>
      </c>
      <c r="F207" s="1">
        <v>0</v>
      </c>
      <c r="G207" s="2">
        <f t="shared" si="0"/>
        <v>4198.9968799999997</v>
      </c>
      <c r="H207" s="2">
        <f t="shared" si="1"/>
        <v>0.97999999999956344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7215.49</v>
      </c>
      <c r="D210" s="1">
        <f>'PR-RAS'!E214</f>
        <v>52332.11</v>
      </c>
      <c r="E210" s="1">
        <v>0</v>
      </c>
      <c r="F210" s="1">
        <v>0</v>
      </c>
      <c r="G210" s="2">
        <f t="shared" si="0"/>
        <v>23382.859390000001</v>
      </c>
      <c r="H210" s="2">
        <f t="shared" si="1"/>
        <v>0.6000000000003638</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20007.310000000001</v>
      </c>
      <c r="D211" s="1">
        <f>'PR-RAS'!E215</f>
        <v>29100.47</v>
      </c>
      <c r="E211" s="1">
        <v>0</v>
      </c>
      <c r="F211" s="1">
        <v>0</v>
      </c>
      <c r="G211" s="2">
        <f t="shared" si="0"/>
        <v>16423.732499999998</v>
      </c>
      <c r="H211" s="2">
        <f t="shared" si="1"/>
        <v>0.78000000000247383</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1660.93</v>
      </c>
      <c r="E212" s="1">
        <v>0</v>
      </c>
      <c r="F212" s="1">
        <v>0</v>
      </c>
      <c r="G212" s="2">
        <f t="shared" si="0"/>
        <v>700.91246000000001</v>
      </c>
      <c r="H212" s="2">
        <f t="shared" si="1"/>
        <v>6.9999999999936335E-2</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1660.93</v>
      </c>
      <c r="E214" s="1">
        <v>0</v>
      </c>
      <c r="F214" s="1">
        <v>0</v>
      </c>
      <c r="G214" s="2">
        <f t="shared" si="0"/>
        <v>707.55618000000004</v>
      </c>
      <c r="H214" s="2">
        <f t="shared" si="1"/>
        <v>6.9999999999936335E-2</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20007.310000000001</v>
      </c>
      <c r="D215" s="1">
        <f>'PR-RAS'!E219</f>
        <v>27439.54</v>
      </c>
      <c r="E215" s="1">
        <v>0</v>
      </c>
      <c r="F215" s="1">
        <v>0</v>
      </c>
      <c r="G215" s="2">
        <f t="shared" si="0"/>
        <v>16025.687459999999</v>
      </c>
      <c r="H215" s="2">
        <f t="shared" si="1"/>
        <v>0.77000000000043656</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19705.560000000001</v>
      </c>
      <c r="D217" s="1">
        <f>'PR-RAS'!E221</f>
        <v>27439.54</v>
      </c>
      <c r="E217" s="1">
        <v>0</v>
      </c>
      <c r="F217" s="1">
        <v>0</v>
      </c>
      <c r="G217" s="2">
        <f t="shared" si="0"/>
        <v>16110.28224</v>
      </c>
      <c r="H217" s="2">
        <f t="shared" si="1"/>
        <v>0.89999999999781721</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301.75</v>
      </c>
      <c r="D218" s="1">
        <f>'PR-RAS'!E222</f>
        <v>0</v>
      </c>
      <c r="E218" s="1">
        <v>0</v>
      </c>
      <c r="F218" s="1">
        <v>0</v>
      </c>
      <c r="G218" s="2">
        <f t="shared" si="0"/>
        <v>65.479749999999996</v>
      </c>
      <c r="H218" s="2">
        <f t="shared" si="1"/>
        <v>0.25</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94975.6</v>
      </c>
      <c r="D220" s="1">
        <f>'PR-RAS'!E224</f>
        <v>149260.27000000002</v>
      </c>
      <c r="E220" s="1">
        <v>0</v>
      </c>
      <c r="F220" s="1">
        <v>0</v>
      </c>
      <c r="G220" s="2">
        <f t="shared" si="0"/>
        <v>86175.65466</v>
      </c>
      <c r="H220" s="2">
        <f t="shared" si="1"/>
        <v>0.67000000001280569</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94975.6</v>
      </c>
      <c r="D232" s="1">
        <f>'PR-RAS'!E236</f>
        <v>149260.27000000002</v>
      </c>
      <c r="E232" s="1">
        <v>0</v>
      </c>
      <c r="F232" s="1">
        <v>0</v>
      </c>
      <c r="G232" s="2">
        <f t="shared" si="0"/>
        <v>90897.608340000006</v>
      </c>
      <c r="H232" s="2">
        <f t="shared" si="1"/>
        <v>0.67000000001280569</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94975.6</v>
      </c>
      <c r="D233" s="1">
        <f>'PR-RAS'!E237</f>
        <v>137973.07</v>
      </c>
      <c r="E233" s="1">
        <v>0</v>
      </c>
      <c r="F233" s="1">
        <v>0</v>
      </c>
      <c r="G233" s="2">
        <f t="shared" si="0"/>
        <v>86053.843680000005</v>
      </c>
      <c r="H233" s="2">
        <f t="shared" si="1"/>
        <v>0.47000000000116415</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11287.2</v>
      </c>
      <c r="E234" s="1">
        <v>0</v>
      </c>
      <c r="F234" s="1">
        <v>0</v>
      </c>
      <c r="G234" s="2">
        <f t="shared" si="0"/>
        <v>5259.8352000000004</v>
      </c>
      <c r="H234" s="2">
        <f t="shared" si="1"/>
        <v>0.2000000000007276</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42004.429999999993</v>
      </c>
      <c r="D248" s="1">
        <f>'PR-RAS'!E252</f>
        <v>43117.299999999996</v>
      </c>
      <c r="E248" s="1">
        <v>0</v>
      </c>
      <c r="F248" s="1">
        <v>0</v>
      </c>
      <c r="G248" s="2">
        <f t="shared" si="0"/>
        <v>31675.040409999994</v>
      </c>
      <c r="H248" s="2">
        <f t="shared" si="1"/>
        <v>0.72999999998864951</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42004.429999999993</v>
      </c>
      <c r="D255" s="1">
        <f>'PR-RAS'!E259</f>
        <v>43117.299999999996</v>
      </c>
      <c r="E255" s="1">
        <v>0</v>
      </c>
      <c r="F255" s="1">
        <v>0</v>
      </c>
      <c r="G255" s="2">
        <f t="shared" si="0"/>
        <v>32572.713619999995</v>
      </c>
      <c r="H255" s="2">
        <f t="shared" si="1"/>
        <v>0.72999999998864951</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35169.339999999997</v>
      </c>
      <c r="D256" s="1">
        <f>'PR-RAS'!E260</f>
        <v>39521.49</v>
      </c>
      <c r="E256" s="1">
        <v>0</v>
      </c>
      <c r="F256" s="1">
        <v>0</v>
      </c>
      <c r="G256" s="2">
        <f t="shared" si="0"/>
        <v>29124.141599999999</v>
      </c>
      <c r="H256" s="2">
        <f t="shared" si="1"/>
        <v>0.82999999999447027</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6835.09</v>
      </c>
      <c r="D257" s="1">
        <f>'PR-RAS'!E261</f>
        <v>3595.81</v>
      </c>
      <c r="E257" s="1">
        <v>0</v>
      </c>
      <c r="F257" s="1">
        <v>0</v>
      </c>
      <c r="G257" s="2">
        <f t="shared" si="0"/>
        <v>3590.8377599999999</v>
      </c>
      <c r="H257" s="2">
        <f t="shared" si="1"/>
        <v>0.28000000000020009</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461935.80000000005</v>
      </c>
      <c r="D259" s="1">
        <f>'PR-RAS'!E263</f>
        <v>904146.90999999992</v>
      </c>
      <c r="E259" s="1">
        <v>0</v>
      </c>
      <c r="F259" s="1">
        <v>0</v>
      </c>
      <c r="G259" s="2">
        <f t="shared" si="0"/>
        <v>585719.24196000001</v>
      </c>
      <c r="H259" s="2">
        <f t="shared" si="1"/>
        <v>0.2900000000372529</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238461.91</v>
      </c>
      <c r="D260" s="1">
        <f>'PR-RAS'!E264</f>
        <v>286866.15999999997</v>
      </c>
      <c r="E260" s="1">
        <v>0</v>
      </c>
      <c r="F260" s="1">
        <v>0</v>
      </c>
      <c r="G260" s="2">
        <f t="shared" si="0"/>
        <v>210358.30557</v>
      </c>
      <c r="H260" s="2">
        <f t="shared" si="1"/>
        <v>0.24999999997089617</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238461.91</v>
      </c>
      <c r="D261" s="1">
        <f>'PR-RAS'!E265</f>
        <v>286866.15999999997</v>
      </c>
      <c r="E261" s="1">
        <v>0</v>
      </c>
      <c r="F261" s="1">
        <v>0</v>
      </c>
      <c r="G261" s="2">
        <f t="shared" si="0"/>
        <v>211170.49979999999</v>
      </c>
      <c r="H261" s="2">
        <f t="shared" si="1"/>
        <v>0.24999999997089617</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223473.89</v>
      </c>
      <c r="D275" s="1">
        <f>'PR-RAS'!E279</f>
        <v>617280.75</v>
      </c>
      <c r="E275" s="1">
        <v>0</v>
      </c>
      <c r="F275" s="1">
        <v>0</v>
      </c>
      <c r="G275" s="2">
        <f t="shared" si="8"/>
        <v>399501.69686000008</v>
      </c>
      <c r="H275" s="2">
        <f t="shared" si="9"/>
        <v>0.35999999998603016</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223473.89</v>
      </c>
      <c r="D276" s="1">
        <f>'PR-RAS'!E280</f>
        <v>617280.75</v>
      </c>
      <c r="E276" s="1">
        <v>0</v>
      </c>
      <c r="F276" s="1">
        <v>0</v>
      </c>
      <c r="G276" s="2">
        <f t="shared" si="8"/>
        <v>400959.73225000006</v>
      </c>
      <c r="H276" s="2">
        <f t="shared" si="9"/>
        <v>0.35999999998603016</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4415677.3000000007</v>
      </c>
      <c r="D285" s="1">
        <f>'PR-RAS'!E289</f>
        <v>4833893.3600000003</v>
      </c>
      <c r="E285" s="1">
        <v>0</v>
      </c>
      <c r="F285" s="1">
        <v>0</v>
      </c>
      <c r="G285" s="2">
        <f t="shared" si="8"/>
        <v>3999703.78168</v>
      </c>
      <c r="H285" s="2">
        <f t="shared" si="9"/>
        <v>0.66000000108033419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1025039.3699999992</v>
      </c>
      <c r="D286" s="1">
        <f>'PR-RAS'!E290</f>
        <v>1075143.3600000013</v>
      </c>
      <c r="E286" s="1">
        <v>0</v>
      </c>
      <c r="F286" s="1">
        <v>0</v>
      </c>
      <c r="G286" s="2">
        <f t="shared" si="8"/>
        <v>904967.93565000047</v>
      </c>
      <c r="H286" s="2">
        <f t="shared" si="9"/>
        <v>0.73000000044703484</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350244.44</v>
      </c>
      <c r="D288" s="1">
        <f>'PR-RAS'!E292</f>
        <v>1000882.5</v>
      </c>
      <c r="E288" s="1">
        <v>0</v>
      </c>
      <c r="F288" s="1">
        <v>0</v>
      </c>
      <c r="G288" s="2">
        <f t="shared" si="8"/>
        <v>675026.70927999995</v>
      </c>
      <c r="H288" s="2">
        <f t="shared" si="9"/>
        <v>0.94000000000232831</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195340.39</v>
      </c>
      <c r="D290" s="1">
        <f>'PR-RAS'!E294</f>
        <v>195824.46</v>
      </c>
      <c r="E290" s="1">
        <v>0</v>
      </c>
      <c r="F290" s="1">
        <v>0</v>
      </c>
      <c r="G290" s="2">
        <f t="shared" si="8"/>
        <v>169639.91059000001</v>
      </c>
      <c r="H290" s="2">
        <f t="shared" si="9"/>
        <v>0.85000000000582077</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48948.58</v>
      </c>
      <c r="D291" s="1">
        <f>'PR-RAS'!E295</f>
        <v>41891.39</v>
      </c>
      <c r="E291" s="1">
        <v>0</v>
      </c>
      <c r="F291" s="1">
        <v>0</v>
      </c>
      <c r="G291" s="2">
        <f t="shared" si="8"/>
        <v>38492.094399999994</v>
      </c>
      <c r="H291" s="2">
        <f t="shared" si="9"/>
        <v>0.80999999999767169</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35251.730000000003</v>
      </c>
      <c r="D293" s="1">
        <f>'PR-RAS'!E298</f>
        <v>126252.26</v>
      </c>
      <c r="E293" s="1">
        <v>0</v>
      </c>
      <c r="F293" s="1">
        <v>0</v>
      </c>
      <c r="G293" s="2">
        <f t="shared" si="8"/>
        <v>84024.824999999997</v>
      </c>
      <c r="H293" s="2">
        <f t="shared" si="9"/>
        <v>0.52999999999155989</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35251.730000000003</v>
      </c>
      <c r="D294" s="1">
        <f>'PR-RAS'!E299</f>
        <v>27301</v>
      </c>
      <c r="E294" s="1">
        <v>0</v>
      </c>
      <c r="F294" s="1">
        <v>0</v>
      </c>
      <c r="G294" s="2">
        <f t="shared" si="8"/>
        <v>26327.142890000003</v>
      </c>
      <c r="H294" s="2">
        <f t="shared" si="9"/>
        <v>0.26999999999679858</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35251.730000000003</v>
      </c>
      <c r="D295" s="1">
        <f>'PR-RAS'!E300</f>
        <v>27301</v>
      </c>
      <c r="E295" s="1">
        <v>0</v>
      </c>
      <c r="F295" s="1">
        <v>0</v>
      </c>
      <c r="G295" s="2">
        <f t="shared" si="8"/>
        <v>26416.996620000002</v>
      </c>
      <c r="H295" s="2">
        <f t="shared" si="9"/>
        <v>0.26999999999679858</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35251.730000000003</v>
      </c>
      <c r="D296" s="1">
        <f>'PR-RAS'!E301</f>
        <v>27301</v>
      </c>
      <c r="E296" s="1">
        <v>0</v>
      </c>
      <c r="F296" s="1">
        <v>0</v>
      </c>
      <c r="G296" s="2">
        <f t="shared" si="8"/>
        <v>26506.850350000001</v>
      </c>
      <c r="H296" s="2">
        <f t="shared" si="9"/>
        <v>0.26999999999679858</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98951.26</v>
      </c>
      <c r="E306" s="1">
        <v>0</v>
      </c>
      <c r="F306" s="1">
        <v>0</v>
      </c>
      <c r="G306" s="2">
        <f t="shared" si="8"/>
        <v>60360.268599999996</v>
      </c>
      <c r="H306" s="2">
        <f t="shared" si="9"/>
        <v>0.25999999999476131</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98951.26</v>
      </c>
      <c r="E307" s="1">
        <v>0</v>
      </c>
      <c r="F307" s="1">
        <v>0</v>
      </c>
      <c r="G307" s="2">
        <f t="shared" si="8"/>
        <v>60558.171119999999</v>
      </c>
      <c r="H307" s="2">
        <f t="shared" si="9"/>
        <v>0.25999999999476131</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98951.26</v>
      </c>
      <c r="E308" s="1">
        <v>0</v>
      </c>
      <c r="F308" s="1">
        <v>0</v>
      </c>
      <c r="G308" s="2">
        <f t="shared" si="8"/>
        <v>60756.073639999995</v>
      </c>
      <c r="H308" s="2">
        <f t="shared" si="9"/>
        <v>0.25999999999476131</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1867249.3000000003</v>
      </c>
      <c r="D345" s="1">
        <f>'PR-RAS'!E350</f>
        <v>1360486.45</v>
      </c>
      <c r="E345" s="1">
        <v>0</v>
      </c>
      <c r="F345" s="1">
        <v>0</v>
      </c>
      <c r="G345" s="2">
        <f t="shared" si="8"/>
        <v>1578348.4368</v>
      </c>
      <c r="H345" s="2">
        <f t="shared" si="9"/>
        <v>0.75000000023283064</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1851424.3000000003</v>
      </c>
      <c r="D358" s="1">
        <f>'PR-RAS'!E363</f>
        <v>1349236.45</v>
      </c>
      <c r="E358" s="1">
        <v>0</v>
      </c>
      <c r="F358" s="1">
        <v>0</v>
      </c>
      <c r="G358" s="2">
        <f t="shared" si="8"/>
        <v>1624313.3004000001</v>
      </c>
      <c r="H358" s="2">
        <f t="shared" si="9"/>
        <v>0.75000000023283064</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1580768.6900000002</v>
      </c>
      <c r="D359" s="1">
        <f>'PR-RAS'!E364</f>
        <v>1209998.33</v>
      </c>
      <c r="E359" s="1">
        <v>0</v>
      </c>
      <c r="F359" s="1">
        <v>0</v>
      </c>
      <c r="G359" s="2">
        <f t="shared" si="8"/>
        <v>1432273.9953000001</v>
      </c>
      <c r="H359" s="2">
        <f t="shared" si="9"/>
        <v>0.63999999989755452</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1148332.54</v>
      </c>
      <c r="D361" s="1">
        <f>'PR-RAS'!E366</f>
        <v>1065793.5900000001</v>
      </c>
      <c r="E361" s="1">
        <v>0</v>
      </c>
      <c r="F361" s="1">
        <v>0</v>
      </c>
      <c r="G361" s="2">
        <f t="shared" si="8"/>
        <v>1180771.0992000001</v>
      </c>
      <c r="H361" s="2">
        <f t="shared" si="9"/>
        <v>0.86999999987892807</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427293.14</v>
      </c>
      <c r="D362" s="1">
        <f>'PR-RAS'!E367</f>
        <v>144204.74</v>
      </c>
      <c r="E362" s="1">
        <v>0</v>
      </c>
      <c r="F362" s="1">
        <v>0</v>
      </c>
      <c r="G362" s="2">
        <f t="shared" si="8"/>
        <v>258368.64581999998</v>
      </c>
      <c r="H362" s="2">
        <f t="shared" si="9"/>
        <v>0.40000000002328306</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5143.01</v>
      </c>
      <c r="D363" s="1">
        <f>'PR-RAS'!E368</f>
        <v>0</v>
      </c>
      <c r="E363" s="1">
        <v>0</v>
      </c>
      <c r="F363" s="1">
        <v>0</v>
      </c>
      <c r="G363" s="2">
        <f t="shared" si="8"/>
        <v>1861.76962</v>
      </c>
      <c r="H363" s="2">
        <f t="shared" si="9"/>
        <v>1.0000000000218279E-2</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170270.18</v>
      </c>
      <c r="D364" s="1">
        <f>'PR-RAS'!E369</f>
        <v>29667.67</v>
      </c>
      <c r="E364" s="1">
        <v>0</v>
      </c>
      <c r="F364" s="1">
        <v>0</v>
      </c>
      <c r="G364" s="2">
        <f t="shared" si="8"/>
        <v>83346.803759999995</v>
      </c>
      <c r="H364" s="2">
        <f t="shared" si="9"/>
        <v>0.50999999999476131</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153751.93</v>
      </c>
      <c r="D365" s="1">
        <f>'PR-RAS'!E370</f>
        <v>5220.38</v>
      </c>
      <c r="E365" s="1">
        <v>0</v>
      </c>
      <c r="F365" s="1">
        <v>0</v>
      </c>
      <c r="G365" s="2">
        <f t="shared" si="8"/>
        <v>59766.139159999999</v>
      </c>
      <c r="H365" s="2">
        <f t="shared" si="9"/>
        <v>0.45000000000709406</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954.92</v>
      </c>
      <c r="D366" s="1">
        <f>'PR-RAS'!E371</f>
        <v>1020.54</v>
      </c>
      <c r="E366" s="1">
        <v>0</v>
      </c>
      <c r="F366" s="1">
        <v>0</v>
      </c>
      <c r="G366" s="2">
        <f t="shared" si="8"/>
        <v>1093.54</v>
      </c>
      <c r="H366" s="2">
        <f t="shared" si="9"/>
        <v>0.54000000000007731</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1431.25</v>
      </c>
      <c r="E367" s="1">
        <v>0</v>
      </c>
      <c r="F367" s="1">
        <v>0</v>
      </c>
      <c r="G367" s="2">
        <f t="shared" si="8"/>
        <v>1047.675</v>
      </c>
      <c r="H367" s="2">
        <f t="shared" si="9"/>
        <v>0.25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15563.33</v>
      </c>
      <c r="D371" s="1">
        <f>'PR-RAS'!E376</f>
        <v>21995.5</v>
      </c>
      <c r="E371" s="1">
        <v>0</v>
      </c>
      <c r="F371" s="1">
        <v>0</v>
      </c>
      <c r="G371" s="2">
        <f t="shared" si="8"/>
        <v>22035.1021</v>
      </c>
      <c r="H371" s="2">
        <f t="shared" si="9"/>
        <v>0.82999999999992724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22509.59</v>
      </c>
      <c r="D378" s="1">
        <f>'PR-RAS'!E383</f>
        <v>25601.919999999998</v>
      </c>
      <c r="E378" s="1">
        <v>0</v>
      </c>
      <c r="F378" s="1">
        <v>0</v>
      </c>
      <c r="G378" s="2">
        <f t="shared" si="8"/>
        <v>27789.963109999997</v>
      </c>
      <c r="H378" s="2">
        <f t="shared" si="9"/>
        <v>0.49000000000160071</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22509.59</v>
      </c>
      <c r="D379" s="1">
        <f>'PR-RAS'!E384</f>
        <v>25601.919999999998</v>
      </c>
      <c r="E379" s="1">
        <v>0</v>
      </c>
      <c r="F379" s="1">
        <v>0</v>
      </c>
      <c r="G379" s="2">
        <f t="shared" si="8"/>
        <v>27863.676539999997</v>
      </c>
      <c r="H379" s="2">
        <f t="shared" si="9"/>
        <v>0.49000000000160071</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77875.839999999997</v>
      </c>
      <c r="D386" s="1">
        <f>'PR-RAS'!E391</f>
        <v>83968.53</v>
      </c>
      <c r="E386" s="1">
        <v>0</v>
      </c>
      <c r="F386" s="1">
        <v>0</v>
      </c>
      <c r="G386" s="2">
        <f t="shared" si="8"/>
        <v>94637.966499999995</v>
      </c>
      <c r="H386" s="2">
        <f t="shared" si="9"/>
        <v>0.63000000000465661</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6091.14</v>
      </c>
      <c r="D388" s="1">
        <f>'PR-RAS'!E393</f>
        <v>4273.54</v>
      </c>
      <c r="E388" s="1">
        <v>0</v>
      </c>
      <c r="F388" s="1">
        <v>0</v>
      </c>
      <c r="G388" s="2">
        <f t="shared" si="8"/>
        <v>5664.991140000001</v>
      </c>
      <c r="H388" s="2">
        <f t="shared" si="9"/>
        <v>0.6000000000003638</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32788.82</v>
      </c>
      <c r="D389" s="1">
        <f>'PR-RAS'!E394</f>
        <v>5557.49</v>
      </c>
      <c r="E389" s="1">
        <v>0</v>
      </c>
      <c r="F389" s="1">
        <v>0</v>
      </c>
      <c r="G389" s="2">
        <f t="shared" si="8"/>
        <v>17034.6744</v>
      </c>
      <c r="H389" s="2">
        <f t="shared" si="9"/>
        <v>0.67000000000007276</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38995.879999999997</v>
      </c>
      <c r="D390" s="1">
        <f>'PR-RAS'!E395</f>
        <v>74137.5</v>
      </c>
      <c r="E390" s="1">
        <v>0</v>
      </c>
      <c r="F390" s="1">
        <v>0</v>
      </c>
      <c r="G390" s="2">
        <f t="shared" si="8"/>
        <v>72848.372320000009</v>
      </c>
      <c r="H390" s="2">
        <f t="shared" si="9"/>
        <v>0.62000000000261934</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15825</v>
      </c>
      <c r="D397" s="1">
        <f>'PR-RAS'!E402</f>
        <v>11250</v>
      </c>
      <c r="E397" s="1">
        <v>0</v>
      </c>
      <c r="F397" s="1">
        <v>0</v>
      </c>
      <c r="G397" s="2">
        <f t="shared" si="8"/>
        <v>15176.7</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15825</v>
      </c>
      <c r="D398" s="1">
        <f>'PR-RAS'!E403</f>
        <v>11250</v>
      </c>
      <c r="E398" s="1">
        <v>0</v>
      </c>
      <c r="F398" s="1">
        <v>0</v>
      </c>
      <c r="G398" s="2">
        <f t="shared" si="8"/>
        <v>15215.025000000001</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1831997.5700000003</v>
      </c>
      <c r="D403" s="1">
        <f>'PR-RAS'!E408</f>
        <v>1234234.19</v>
      </c>
      <c r="E403" s="1">
        <v>0</v>
      </c>
      <c r="F403" s="1">
        <v>0</v>
      </c>
      <c r="G403" s="2">
        <f t="shared" si="8"/>
        <v>1728787.3119000001</v>
      </c>
      <c r="H403" s="2">
        <f t="shared" si="9"/>
        <v>0.61999999964609742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184511.83</v>
      </c>
      <c r="D405" s="1">
        <f>'PR-RAS'!E410</f>
        <v>559814.65</v>
      </c>
      <c r="E405" s="1">
        <v>0</v>
      </c>
      <c r="F405" s="1">
        <v>0</v>
      </c>
      <c r="G405" s="2">
        <f t="shared" si="8"/>
        <v>526873.01652000006</v>
      </c>
      <c r="H405" s="2">
        <f t="shared" si="9"/>
        <v>0.51999999998952262</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5475968.4000000004</v>
      </c>
      <c r="D407" s="1">
        <f>'PR-RAS'!E412</f>
        <v>6035288.9800000014</v>
      </c>
      <c r="E407" s="1">
        <v>0</v>
      </c>
      <c r="F407" s="1">
        <v>0</v>
      </c>
      <c r="G407" s="2">
        <f t="shared" si="8"/>
        <v>7123897.8221600018</v>
      </c>
      <c r="H407" s="2">
        <f t="shared" si="9"/>
        <v>0.41999999899417162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6282926.6000000015</v>
      </c>
      <c r="D408" s="1">
        <f>'PR-RAS'!E413</f>
        <v>6194379.8100000005</v>
      </c>
      <c r="E408" s="1">
        <v>0</v>
      </c>
      <c r="F408" s="1">
        <v>0</v>
      </c>
      <c r="G408" s="2">
        <f t="shared" si="8"/>
        <v>7599376.2915400006</v>
      </c>
      <c r="H408" s="2">
        <f t="shared" si="9"/>
        <v>0.58999999798834324</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806958.20000000112</v>
      </c>
      <c r="D410" s="1">
        <f>'PR-RAS'!E415</f>
        <v>159090.82999999914</v>
      </c>
      <c r="E410" s="1">
        <v>0</v>
      </c>
      <c r="F410" s="1">
        <v>0</v>
      </c>
      <c r="G410" s="2">
        <f t="shared" si="8"/>
        <v>460182.20273999975</v>
      </c>
      <c r="H410" s="2">
        <f t="shared" si="9"/>
        <v>0.37000000197440386</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165732.61000000002</v>
      </c>
      <c r="D411" s="1">
        <f>'PR-RAS'!E416</f>
        <v>441067.85</v>
      </c>
      <c r="E411" s="1">
        <v>0</v>
      </c>
      <c r="F411" s="1">
        <v>0</v>
      </c>
      <c r="G411" s="2">
        <f t="shared" si="8"/>
        <v>429626.00709999993</v>
      </c>
      <c r="H411" s="2">
        <f t="shared" si="9"/>
        <v>0.54000000000814907</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195340.39</v>
      </c>
      <c r="D413" s="1">
        <f>'PR-RAS'!E418</f>
        <v>195824.46</v>
      </c>
      <c r="E413" s="1">
        <v>0</v>
      </c>
      <c r="F413" s="1">
        <v>0</v>
      </c>
      <c r="G413" s="2">
        <f t="shared" si="8"/>
        <v>241839.59572000001</v>
      </c>
      <c r="H413" s="2">
        <f t="shared" si="9"/>
        <v>0.85000000000582077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953917.54</v>
      </c>
      <c r="D414" s="1">
        <f>'PR-RAS'!E420</f>
        <v>0</v>
      </c>
      <c r="E414" s="1">
        <v>0</v>
      </c>
      <c r="F414" s="1">
        <v>0</v>
      </c>
      <c r="G414" s="2">
        <f t="shared" si="8"/>
        <v>393967.94402</v>
      </c>
      <c r="H414" s="2">
        <f t="shared" si="9"/>
        <v>0.4599999999627471</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953917.54</v>
      </c>
      <c r="D478" s="1">
        <f>'PR-RAS'!E484</f>
        <v>0</v>
      </c>
      <c r="E478" s="1">
        <v>0</v>
      </c>
      <c r="F478" s="1">
        <v>0</v>
      </c>
      <c r="G478" s="2">
        <f t="shared" si="8"/>
        <v>455018.66658000002</v>
      </c>
      <c r="H478" s="2">
        <f t="shared" si="9"/>
        <v>0.4599999999627471</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481464.06</v>
      </c>
      <c r="D484" s="1">
        <f>'PR-RAS'!E490</f>
        <v>0</v>
      </c>
      <c r="E484" s="1">
        <v>0</v>
      </c>
      <c r="F484" s="1">
        <v>0</v>
      </c>
      <c r="G484" s="2">
        <f t="shared" si="8"/>
        <v>232547.14098</v>
      </c>
      <c r="H484" s="2">
        <f t="shared" si="9"/>
        <v>5.9999999997671694E-2</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481464.06</v>
      </c>
      <c r="D485" s="1">
        <f>'PR-RAS'!E491</f>
        <v>0</v>
      </c>
      <c r="E485" s="1">
        <v>0</v>
      </c>
      <c r="F485" s="1">
        <v>0</v>
      </c>
      <c r="G485" s="2">
        <f t="shared" si="8"/>
        <v>233028.60503999999</v>
      </c>
      <c r="H485" s="2">
        <f t="shared" si="9"/>
        <v>5.9999999997671694E-2</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472453.48</v>
      </c>
      <c r="D489" s="1">
        <f>'PR-RAS'!E495</f>
        <v>0</v>
      </c>
      <c r="E489" s="1">
        <v>0</v>
      </c>
      <c r="F489" s="1">
        <v>0</v>
      </c>
      <c r="G489" s="2">
        <f t="shared" si="8"/>
        <v>230557.29823999997</v>
      </c>
      <c r="H489" s="2">
        <f t="shared" si="9"/>
        <v>0.47999999998137355</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472453.48</v>
      </c>
      <c r="D490" s="1">
        <f>'PR-RAS'!E496</f>
        <v>0</v>
      </c>
      <c r="E490" s="1">
        <v>0</v>
      </c>
      <c r="F490" s="1">
        <v>0</v>
      </c>
      <c r="G490" s="2">
        <f t="shared" si="8"/>
        <v>231029.75172</v>
      </c>
      <c r="H490" s="2">
        <f t="shared" si="9"/>
        <v>0.47999999998137355</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124134.82</v>
      </c>
      <c r="D522" s="1">
        <f>'PR-RAS'!E528</f>
        <v>610589.48</v>
      </c>
      <c r="E522" s="1">
        <v>0</v>
      </c>
      <c r="F522" s="1">
        <v>0</v>
      </c>
      <c r="G522" s="2">
        <f t="shared" ref="G522:G809" si="10">(B522/1000)*(C522*1+D522*2)</f>
        <v>700908.47938000003</v>
      </c>
      <c r="H522" s="2">
        <f t="shared" ref="H522:H809" si="11">ABS(C522-ROUND(C522,0))+ABS(D522-ROUND(D522,0))</f>
        <v>0.65999999997438863</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124134.82</v>
      </c>
      <c r="D587" s="1">
        <f>'PR-RAS'!E593</f>
        <v>610589.48</v>
      </c>
      <c r="E587" s="1">
        <v>0</v>
      </c>
      <c r="F587" s="1">
        <v>0</v>
      </c>
      <c r="G587" s="2">
        <f t="shared" si="10"/>
        <v>788353.87508000003</v>
      </c>
      <c r="H587" s="2">
        <f t="shared" si="11"/>
        <v>0.65999999997438863</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62908.21</v>
      </c>
      <c r="D593" s="1">
        <f>'PR-RAS'!E599</f>
        <v>110392.28</v>
      </c>
      <c r="E593" s="1">
        <v>0</v>
      </c>
      <c r="F593" s="1">
        <v>0</v>
      </c>
      <c r="G593" s="2">
        <f t="shared" si="10"/>
        <v>167946.11984</v>
      </c>
      <c r="H593" s="2">
        <f t="shared" si="11"/>
        <v>0.48999999999796273</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62908.21</v>
      </c>
      <c r="D594" s="1">
        <f>'PR-RAS'!E600</f>
        <v>110392.28</v>
      </c>
      <c r="E594" s="1">
        <v>0</v>
      </c>
      <c r="F594" s="1">
        <v>0</v>
      </c>
      <c r="G594" s="2">
        <f t="shared" si="10"/>
        <v>168229.81260999999</v>
      </c>
      <c r="H594" s="2">
        <f t="shared" si="11"/>
        <v>0.48999999999796273</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34062.620000000003</v>
      </c>
      <c r="D599" s="1">
        <f>'PR-RAS'!E605</f>
        <v>500197.19999999995</v>
      </c>
      <c r="E599" s="1">
        <v>0</v>
      </c>
      <c r="F599" s="1">
        <v>0</v>
      </c>
      <c r="G599" s="2">
        <f t="shared" si="10"/>
        <v>618605.29795999988</v>
      </c>
      <c r="H599" s="2">
        <f t="shared" si="11"/>
        <v>0.57999999995081453</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472453.48</v>
      </c>
      <c r="E600" s="1">
        <v>0</v>
      </c>
      <c r="F600" s="1">
        <v>0</v>
      </c>
      <c r="G600" s="2">
        <f t="shared" si="10"/>
        <v>565999.26903999993</v>
      </c>
      <c r="H600" s="2">
        <f t="shared" si="11"/>
        <v>0.47999999998137355</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34062.620000000003</v>
      </c>
      <c r="D602" s="1">
        <f>'PR-RAS'!E608</f>
        <v>27743.72</v>
      </c>
      <c r="E602" s="1">
        <v>0</v>
      </c>
      <c r="F602" s="1">
        <v>0</v>
      </c>
      <c r="G602" s="2">
        <f t="shared" si="10"/>
        <v>53819.586059999994</v>
      </c>
      <c r="H602" s="2">
        <f t="shared" si="11"/>
        <v>0.6599999999962165</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27163.99</v>
      </c>
      <c r="D611" s="1">
        <f>'PR-RAS'!E617</f>
        <v>0</v>
      </c>
      <c r="E611" s="1">
        <v>0</v>
      </c>
      <c r="F611" s="1">
        <v>0</v>
      </c>
      <c r="G611" s="2">
        <f t="shared" si="10"/>
        <v>16570.033900000002</v>
      </c>
      <c r="H611" s="2">
        <f t="shared" si="11"/>
        <v>9.9999999983992893E-3</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27163.99</v>
      </c>
      <c r="D612" s="1">
        <f>'PR-RAS'!E618</f>
        <v>0</v>
      </c>
      <c r="E612" s="1">
        <v>0</v>
      </c>
      <c r="F612" s="1">
        <v>0</v>
      </c>
      <c r="G612" s="2">
        <f t="shared" si="10"/>
        <v>16597.197889999999</v>
      </c>
      <c r="H612" s="2">
        <f t="shared" si="11"/>
        <v>9.9999999983992893E-3</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829782.72</v>
      </c>
      <c r="D629" s="1">
        <f>'PR-RAS'!E635</f>
        <v>0</v>
      </c>
      <c r="E629" s="1">
        <v>0</v>
      </c>
      <c r="F629" s="1">
        <v>0</v>
      </c>
      <c r="G629" s="2">
        <f t="shared" si="10"/>
        <v>521103.54816000001</v>
      </c>
      <c r="H629" s="2">
        <f t="shared" si="11"/>
        <v>0.28000000002793968</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610589.48</v>
      </c>
      <c r="E630" s="1">
        <v>0</v>
      </c>
      <c r="F630" s="1">
        <v>0</v>
      </c>
      <c r="G630" s="2">
        <f t="shared" si="10"/>
        <v>768121.56583999994</v>
      </c>
      <c r="H630" s="2">
        <f t="shared" si="11"/>
        <v>0.47999999998137355</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457418.11</v>
      </c>
      <c r="D631" s="1">
        <f>'PR-RAS'!E637</f>
        <v>203501.98</v>
      </c>
      <c r="E631" s="1">
        <v>0</v>
      </c>
      <c r="F631" s="1">
        <v>0</v>
      </c>
      <c r="G631" s="2">
        <f t="shared" si="10"/>
        <v>544585.90410000004</v>
      </c>
      <c r="H631" s="2">
        <f t="shared" si="11"/>
        <v>0.12999999997555278</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6429885.9400000004</v>
      </c>
      <c r="D633" s="1">
        <f>'PR-RAS'!E639</f>
        <v>6035288.9800000014</v>
      </c>
      <c r="E633" s="1">
        <v>0</v>
      </c>
      <c r="F633" s="1">
        <v>0</v>
      </c>
      <c r="G633" s="2">
        <f t="shared" si="10"/>
        <v>11692293.184800001</v>
      </c>
      <c r="H633" s="2">
        <f t="shared" si="11"/>
        <v>7.9999998211860657E-2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6407061.4200000018</v>
      </c>
      <c r="D634" s="1">
        <f>'PR-RAS'!E640</f>
        <v>6804969.290000001</v>
      </c>
      <c r="E634" s="1">
        <v>0</v>
      </c>
      <c r="F634" s="1">
        <v>0</v>
      </c>
      <c r="G634" s="2">
        <f t="shared" si="10"/>
        <v>12670761.000000002</v>
      </c>
      <c r="H634" s="2">
        <f t="shared" si="11"/>
        <v>0.71000000275671482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22824.519999998622</v>
      </c>
      <c r="D635" s="1">
        <f>'PR-RAS'!E641</f>
        <v>0</v>
      </c>
      <c r="E635" s="1">
        <v>0</v>
      </c>
      <c r="F635" s="1">
        <v>0</v>
      </c>
      <c r="G635" s="2">
        <f t="shared" si="10"/>
        <v>14470.745679999127</v>
      </c>
      <c r="H635" s="2">
        <f t="shared" si="11"/>
        <v>0.48000000137835741</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769680.30999999959</v>
      </c>
      <c r="E636" s="1">
        <v>0</v>
      </c>
      <c r="F636" s="1">
        <v>0</v>
      </c>
      <c r="G636" s="2">
        <f t="shared" si="10"/>
        <v>977493.99369999953</v>
      </c>
      <c r="H636" s="2">
        <f t="shared" si="11"/>
        <v>0.30999999959021807</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623150.72</v>
      </c>
      <c r="D637" s="1">
        <f>'PR-RAS'!E643</f>
        <v>644569.82999999996</v>
      </c>
      <c r="E637" s="1">
        <v>0</v>
      </c>
      <c r="F637" s="1">
        <v>0</v>
      </c>
      <c r="G637" s="2">
        <f t="shared" si="10"/>
        <v>1216216.6816799999</v>
      </c>
      <c r="H637" s="2">
        <f t="shared" si="11"/>
        <v>0.45000000006984919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645975.23999999859</v>
      </c>
      <c r="D639" s="1">
        <f>'PR-RAS'!E645</f>
        <v>0</v>
      </c>
      <c r="E639" s="1">
        <v>0</v>
      </c>
      <c r="F639" s="1">
        <v>0</v>
      </c>
      <c r="G639" s="2">
        <f t="shared" si="10"/>
        <v>412132.20311999909</v>
      </c>
      <c r="H639" s="2">
        <f t="shared" si="11"/>
        <v>0.23999999859370291</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125110.47999999963</v>
      </c>
      <c r="E640" s="1">
        <v>0</v>
      </c>
      <c r="F640" s="1">
        <v>0</v>
      </c>
      <c r="G640" s="2">
        <f t="shared" si="10"/>
        <v>159891.19343999954</v>
      </c>
      <c r="H640" s="2">
        <f t="shared" si="11"/>
        <v>0.47999999963212758</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792116.76</v>
      </c>
      <c r="D642" s="1">
        <f>'PR-RAS'!E649</f>
        <v>824706.33</v>
      </c>
      <c r="E642" s="1">
        <v>0</v>
      </c>
      <c r="F642" s="1">
        <v>0</v>
      </c>
      <c r="G642" s="2">
        <f t="shared" si="10"/>
        <v>1565020.3582200001</v>
      </c>
      <c r="H642" s="2">
        <f t="shared" si="11"/>
        <v>0.56999999994877726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6481344.4299999997</v>
      </c>
      <c r="D643" s="1">
        <f>'PR-RAS'!E650</f>
        <v>7350266.8499999996</v>
      </c>
      <c r="E643" s="1">
        <v>0</v>
      </c>
      <c r="F643" s="1">
        <v>0</v>
      </c>
      <c r="G643" s="2">
        <f t="shared" si="10"/>
        <v>13598765.75946</v>
      </c>
      <c r="H643" s="2">
        <f t="shared" si="11"/>
        <v>0.58000000007450581</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6448754.8600000003</v>
      </c>
      <c r="D644" s="1">
        <f>'PR-RAS'!E651</f>
        <v>7796094.1799999997</v>
      </c>
      <c r="E644" s="1">
        <v>0</v>
      </c>
      <c r="F644" s="1">
        <v>0</v>
      </c>
      <c r="G644" s="2">
        <f t="shared" si="10"/>
        <v>14172326.490459999</v>
      </c>
      <c r="H644" s="2">
        <f t="shared" si="11"/>
        <v>0.31999999936670065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824706.32999999914</v>
      </c>
      <c r="D645" s="1">
        <f>'PR-RAS'!E652</f>
        <v>378879</v>
      </c>
      <c r="E645" s="1">
        <v>0</v>
      </c>
      <c r="F645" s="1">
        <v>0</v>
      </c>
      <c r="G645" s="2">
        <f t="shared" si="10"/>
        <v>1019107.0285199995</v>
      </c>
      <c r="H645" s="2">
        <f t="shared" si="11"/>
        <v>0.32999999914318323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17</v>
      </c>
      <c r="D646" s="1">
        <f>'PR-RAS'!E653</f>
        <v>12</v>
      </c>
      <c r="E646" s="1">
        <v>0</v>
      </c>
      <c r="F646" s="1">
        <v>0</v>
      </c>
      <c r="G646" s="2">
        <f t="shared" si="10"/>
        <v>26.445</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40</v>
      </c>
      <c r="D647" s="1">
        <f>'PR-RAS'!E654</f>
        <v>46</v>
      </c>
      <c r="E647" s="1">
        <v>0</v>
      </c>
      <c r="F647" s="1">
        <v>0</v>
      </c>
      <c r="G647" s="2">
        <f t="shared" si="10"/>
        <v>85.272000000000006</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16</v>
      </c>
      <c r="D648" s="1">
        <f>'PR-RAS'!E655</f>
        <v>13</v>
      </c>
      <c r="E648" s="1">
        <v>0</v>
      </c>
      <c r="F648" s="1">
        <v>0</v>
      </c>
      <c r="G648" s="2">
        <f t="shared" si="10"/>
        <v>27.173999999999999</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40</v>
      </c>
      <c r="D649" s="1">
        <f>'PR-RAS'!E656</f>
        <v>43</v>
      </c>
      <c r="E649" s="1">
        <v>0</v>
      </c>
      <c r="F649" s="1">
        <v>0</v>
      </c>
      <c r="G649" s="2">
        <f t="shared" si="10"/>
        <v>81.647999999999996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90</v>
      </c>
      <c r="D653" s="1">
        <f>'PR-RAS'!E660</f>
        <v>66.36</v>
      </c>
      <c r="E653" s="1">
        <v>0</v>
      </c>
      <c r="F653" s="1">
        <v>0</v>
      </c>
      <c r="G653" s="2">
        <f t="shared" si="10"/>
        <v>145.21343999999999</v>
      </c>
      <c r="H653" s="2">
        <f t="shared" si="11"/>
        <v>0.35999999999999943</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24303</v>
      </c>
      <c r="D654" s="1">
        <f>'PR-RAS'!E661</f>
        <v>351307.39</v>
      </c>
      <c r="E654" s="1">
        <v>0</v>
      </c>
      <c r="F654" s="1">
        <v>0</v>
      </c>
      <c r="G654" s="2">
        <f t="shared" si="10"/>
        <v>474677.31034000003</v>
      </c>
      <c r="H654" s="2">
        <f t="shared" si="11"/>
        <v>0.39000000001396984</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4389.08</v>
      </c>
      <c r="D655" s="1">
        <f>'PR-RAS'!E662</f>
        <v>143.27000000000001</v>
      </c>
      <c r="E655" s="1">
        <v>0</v>
      </c>
      <c r="F655" s="1">
        <v>0</v>
      </c>
      <c r="G655" s="2">
        <f t="shared" si="10"/>
        <v>3057.8554800000002</v>
      </c>
      <c r="H655" s="2">
        <f t="shared" si="11"/>
        <v>0.34999999999993747</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43110.98</v>
      </c>
      <c r="E658" s="1">
        <v>0</v>
      </c>
      <c r="F658" s="1">
        <v>0</v>
      </c>
      <c r="G658" s="2">
        <f t="shared" si="10"/>
        <v>56647.827720000008</v>
      </c>
      <c r="H658" s="2">
        <f t="shared" si="11"/>
        <v>1.9999999996798579E-2</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139364.53</v>
      </c>
      <c r="D659" s="1">
        <f>'PR-RAS'!E666</f>
        <v>72120</v>
      </c>
      <c r="E659" s="1">
        <v>0</v>
      </c>
      <c r="F659" s="1">
        <v>0</v>
      </c>
      <c r="G659" s="2">
        <f t="shared" si="10"/>
        <v>186611.78074000002</v>
      </c>
      <c r="H659" s="2">
        <f t="shared" si="11"/>
        <v>0.47000000000116415</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5836.09</v>
      </c>
      <c r="D660" s="1">
        <f>'PR-RAS'!E667</f>
        <v>41274.61</v>
      </c>
      <c r="E660" s="1">
        <v>0</v>
      </c>
      <c r="F660" s="1">
        <v>0</v>
      </c>
      <c r="G660" s="2">
        <f t="shared" si="10"/>
        <v>58245.919289999998</v>
      </c>
      <c r="H660" s="2">
        <f t="shared" si="11"/>
        <v>0.47999999999956344</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633</v>
      </c>
      <c r="D668" s="1">
        <f>'PR-RAS'!E675</f>
        <v>0</v>
      </c>
      <c r="E668" s="1">
        <v>0</v>
      </c>
      <c r="F668" s="1">
        <v>0</v>
      </c>
      <c r="G668" s="2">
        <f t="shared" si="10"/>
        <v>422.21100000000001</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3600.22</v>
      </c>
      <c r="D669" s="1">
        <f>'PR-RAS'!E676</f>
        <v>6505.13</v>
      </c>
      <c r="E669" s="1">
        <v>0</v>
      </c>
      <c r="F669" s="1">
        <v>0</v>
      </c>
      <c r="G669" s="2">
        <f t="shared" si="10"/>
        <v>11095.800639999999</v>
      </c>
      <c r="H669" s="2">
        <f t="shared" si="11"/>
        <v>0.34999999999990905</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11743.47</v>
      </c>
      <c r="D670" s="1">
        <f>'PR-RAS'!E677</f>
        <v>11800</v>
      </c>
      <c r="E670" s="1">
        <v>0</v>
      </c>
      <c r="F670" s="1">
        <v>0</v>
      </c>
      <c r="G670" s="2">
        <f t="shared" si="10"/>
        <v>23644.781430000003</v>
      </c>
      <c r="H670" s="2">
        <f t="shared" si="11"/>
        <v>0.46999999999934516</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1594</v>
      </c>
      <c r="D671" s="1">
        <f>'PR-RAS'!E678</f>
        <v>1978</v>
      </c>
      <c r="E671" s="1">
        <v>0</v>
      </c>
      <c r="F671" s="1">
        <v>0</v>
      </c>
      <c r="G671" s="2">
        <f t="shared" si="10"/>
        <v>3718.5</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953497.37</v>
      </c>
      <c r="D691" s="1">
        <f>'PR-RAS'!E698</f>
        <v>782980.16</v>
      </c>
      <c r="E691" s="1">
        <v>0</v>
      </c>
      <c r="F691" s="1">
        <v>0</v>
      </c>
      <c r="G691" s="2">
        <f t="shared" si="10"/>
        <v>1738425.8060999999</v>
      </c>
      <c r="H691" s="2">
        <f t="shared" si="11"/>
        <v>0.53000000002793968</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250351.26</v>
      </c>
      <c r="D703" s="1">
        <f>'PR-RAS'!E710</f>
        <v>322367.28999999998</v>
      </c>
      <c r="E703" s="1">
        <v>0</v>
      </c>
      <c r="F703" s="1">
        <v>0</v>
      </c>
      <c r="G703" s="2">
        <f t="shared" si="10"/>
        <v>628350.2596799999</v>
      </c>
      <c r="H703" s="2">
        <f t="shared" si="11"/>
        <v>0.54999999998835847</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312.5</v>
      </c>
      <c r="E705" s="1">
        <v>0</v>
      </c>
      <c r="F705" s="1">
        <v>0</v>
      </c>
      <c r="G705" s="2">
        <f t="shared" si="10"/>
        <v>440</v>
      </c>
      <c r="H705" s="2">
        <f t="shared" si="11"/>
        <v>0.5</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1327.24</v>
      </c>
      <c r="D709" s="1">
        <f>'PR-RAS'!E716</f>
        <v>18795.72</v>
      </c>
      <c r="E709" s="1">
        <v>0</v>
      </c>
      <c r="F709" s="1">
        <v>0</v>
      </c>
      <c r="G709" s="2">
        <f t="shared" si="10"/>
        <v>27554.425439999999</v>
      </c>
      <c r="H709" s="2">
        <f t="shared" si="11"/>
        <v>0.51999999999884494</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2669.17</v>
      </c>
      <c r="D710" s="1">
        <f>'PR-RAS'!E717</f>
        <v>3104.77</v>
      </c>
      <c r="E710" s="1">
        <v>0</v>
      </c>
      <c r="F710" s="1">
        <v>0</v>
      </c>
      <c r="G710" s="2">
        <f t="shared" si="10"/>
        <v>6295.0053899999994</v>
      </c>
      <c r="H710" s="2">
        <f t="shared" si="11"/>
        <v>0.40000000000009095</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36740.67</v>
      </c>
      <c r="D711" s="1">
        <f>'PR-RAS'!E718</f>
        <v>39534.910000000003</v>
      </c>
      <c r="E711" s="1">
        <v>0</v>
      </c>
      <c r="F711" s="1">
        <v>0</v>
      </c>
      <c r="G711" s="2">
        <f t="shared" si="10"/>
        <v>82225.447899999999</v>
      </c>
      <c r="H711" s="2">
        <f t="shared" si="11"/>
        <v>0.41999999999825377</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9091.4699999999993</v>
      </c>
      <c r="D713" s="1">
        <f>'PR-RAS'!E720</f>
        <v>9885.6299999999992</v>
      </c>
      <c r="E713" s="1">
        <v>0</v>
      </c>
      <c r="F713" s="1">
        <v>0</v>
      </c>
      <c r="G713" s="2">
        <f t="shared" si="10"/>
        <v>20550.263759999994</v>
      </c>
      <c r="H713" s="2">
        <f t="shared" si="11"/>
        <v>0.84000000000014552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415.02</v>
      </c>
      <c r="D714" s="1">
        <f>'PR-RAS'!E721</f>
        <v>757.48</v>
      </c>
      <c r="E714" s="1">
        <v>0</v>
      </c>
      <c r="F714" s="1">
        <v>0</v>
      </c>
      <c r="G714" s="2">
        <f t="shared" si="10"/>
        <v>1376.07574</v>
      </c>
      <c r="H714" s="2">
        <f t="shared" si="11"/>
        <v>0.5</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12795.69</v>
      </c>
      <c r="D715" s="1">
        <f>'PR-RAS'!E722</f>
        <v>10984.38</v>
      </c>
      <c r="E715" s="1">
        <v>0</v>
      </c>
      <c r="F715" s="1">
        <v>0</v>
      </c>
      <c r="G715" s="2">
        <f t="shared" si="10"/>
        <v>24821.817299999995</v>
      </c>
      <c r="H715" s="2">
        <f t="shared" si="11"/>
        <v>0.68999999999869033</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5895.39</v>
      </c>
      <c r="D716" s="1">
        <f>'PR-RAS'!E723</f>
        <v>8017.04</v>
      </c>
      <c r="E716" s="1">
        <v>0</v>
      </c>
      <c r="F716" s="1">
        <v>0</v>
      </c>
      <c r="G716" s="2">
        <f t="shared" si="10"/>
        <v>15679.57105</v>
      </c>
      <c r="H716" s="2">
        <f t="shared" si="11"/>
        <v>0.43000000000029104</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1030.29</v>
      </c>
      <c r="D717" s="1">
        <f>'PR-RAS'!E724</f>
        <v>15498.8</v>
      </c>
      <c r="E717" s="1">
        <v>0</v>
      </c>
      <c r="F717" s="1">
        <v>0</v>
      </c>
      <c r="G717" s="2">
        <f t="shared" si="10"/>
        <v>22931.969239999999</v>
      </c>
      <c r="H717" s="2">
        <f t="shared" si="11"/>
        <v>0.49000000000069122</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14961.53</v>
      </c>
      <c r="D718" s="1">
        <f>'PR-RAS'!E725</f>
        <v>13948.32</v>
      </c>
      <c r="E718" s="1">
        <v>0</v>
      </c>
      <c r="F718" s="1">
        <v>0</v>
      </c>
      <c r="G718" s="2">
        <f t="shared" si="10"/>
        <v>30729.307889999996</v>
      </c>
      <c r="H718" s="2">
        <f t="shared" si="11"/>
        <v>0.78999999999905413</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36281.160000000003</v>
      </c>
      <c r="D732" s="1">
        <f>'PR-RAS'!E739</f>
        <v>31810.09</v>
      </c>
      <c r="E732" s="1">
        <v>0</v>
      </c>
      <c r="F732" s="1">
        <v>0</v>
      </c>
      <c r="G732" s="2">
        <f t="shared" si="10"/>
        <v>73027.879539999994</v>
      </c>
      <c r="H732" s="2">
        <f t="shared" si="11"/>
        <v>0.25000000000363798</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301.75</v>
      </c>
      <c r="D752" s="1">
        <f>'PR-RAS'!E759</f>
        <v>0</v>
      </c>
      <c r="E752" s="1">
        <v>0</v>
      </c>
      <c r="F752" s="1">
        <v>0</v>
      </c>
      <c r="G752" s="2">
        <f t="shared" si="10"/>
        <v>226.61425</v>
      </c>
      <c r="H752" s="2">
        <f t="shared" si="11"/>
        <v>0.25</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15377</v>
      </c>
      <c r="D809" s="1">
        <f>'PR-RAS'!E816</f>
        <v>21734</v>
      </c>
      <c r="E809" s="1">
        <v>0</v>
      </c>
      <c r="F809" s="1">
        <v>0</v>
      </c>
      <c r="G809" s="2">
        <f t="shared" si="10"/>
        <v>47546.76</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3447.08</v>
      </c>
      <c r="D810" s="1">
        <f>'PR-RAS'!E817</f>
        <v>2818.16</v>
      </c>
      <c r="E810" s="1">
        <v>0</v>
      </c>
      <c r="F810" s="1">
        <v>0</v>
      </c>
      <c r="G810" s="2">
        <f t="shared" ref="G810:G983" si="18">(B810/1000)*(C810*1+D810*2)</f>
        <v>7348.4706000000006</v>
      </c>
      <c r="H810" s="2">
        <f t="shared" ref="H810:H1067" si="19">ABS(C810-ROUND(C810,0))+ABS(D810-ROUND(D810,0))</f>
        <v>0.23999999999978172</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5196.5200000000004</v>
      </c>
      <c r="D812" s="1">
        <f>'PR-RAS'!E819</f>
        <v>5926.9</v>
      </c>
      <c r="E812" s="1">
        <v>0</v>
      </c>
      <c r="F812" s="1">
        <v>0</v>
      </c>
      <c r="G812" s="2">
        <f t="shared" si="18"/>
        <v>13827.809520000001</v>
      </c>
      <c r="H812" s="2">
        <f t="shared" si="19"/>
        <v>0.57999999999992724</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11148.74</v>
      </c>
      <c r="D814" s="1">
        <f>'PR-RAS'!E821</f>
        <v>9025.17</v>
      </c>
      <c r="E814" s="1">
        <v>0</v>
      </c>
      <c r="F814" s="1">
        <v>0</v>
      </c>
      <c r="G814" s="2">
        <f t="shared" si="18"/>
        <v>23738.852040000002</v>
      </c>
      <c r="H814" s="2">
        <f t="shared" si="19"/>
        <v>0.43000000000029104</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17.260000000000002</v>
      </c>
      <c r="E816" s="1">
        <v>0</v>
      </c>
      <c r="F816" s="1">
        <v>0</v>
      </c>
      <c r="G816" s="2">
        <f t="shared" si="18"/>
        <v>28.133800000000001</v>
      </c>
      <c r="H816" s="2">
        <f t="shared" si="19"/>
        <v>0.26000000000000156</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377.74</v>
      </c>
      <c r="D819" s="1">
        <f>'PR-RAS'!E826</f>
        <v>469.78</v>
      </c>
      <c r="E819" s="1">
        <v>0</v>
      </c>
      <c r="F819" s="1">
        <v>0</v>
      </c>
      <c r="G819" s="2">
        <f t="shared" si="18"/>
        <v>1077.5513999999998</v>
      </c>
      <c r="H819" s="2">
        <f t="shared" si="19"/>
        <v>0.48000000000001819</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6457.35</v>
      </c>
      <c r="D821" s="1">
        <f>'PR-RAS'!E828</f>
        <v>3126.03</v>
      </c>
      <c r="E821" s="1">
        <v>0</v>
      </c>
      <c r="F821" s="1">
        <v>0</v>
      </c>
      <c r="G821" s="2">
        <f t="shared" si="18"/>
        <v>10421.716199999999</v>
      </c>
      <c r="H821" s="2">
        <f t="shared" si="19"/>
        <v>0.38000000000056389</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223473.89</v>
      </c>
      <c r="D823" s="1">
        <f>'PR-RAS'!E830</f>
        <v>617280.75</v>
      </c>
      <c r="E823" s="1">
        <v>0</v>
      </c>
      <c r="F823" s="1">
        <v>0</v>
      </c>
      <c r="G823" s="2">
        <f t="shared" si="18"/>
        <v>1198505.0905800001</v>
      </c>
      <c r="H823" s="2">
        <f t="shared" si="19"/>
        <v>0.35999999998603016</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481464.06</v>
      </c>
      <c r="D872" s="1">
        <f>'PR-RAS'!E879</f>
        <v>0</v>
      </c>
      <c r="E872" s="1">
        <v>0</v>
      </c>
      <c r="F872" s="1">
        <v>0</v>
      </c>
      <c r="G872" s="2">
        <f t="shared" si="18"/>
        <v>419355.19626</v>
      </c>
      <c r="H872" s="2">
        <f t="shared" si="19"/>
        <v>5.9999999997671694E-2</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472453.48</v>
      </c>
      <c r="D878" s="1">
        <f>'PR-RAS'!E885</f>
        <v>0</v>
      </c>
      <c r="E878" s="1">
        <v>0</v>
      </c>
      <c r="F878" s="1">
        <v>0</v>
      </c>
      <c r="G878" s="2">
        <f t="shared" si="18"/>
        <v>414341.70195999998</v>
      </c>
      <c r="H878" s="2">
        <f t="shared" si="19"/>
        <v>0.47999999998137355</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62908.21</v>
      </c>
      <c r="D940" s="1">
        <f>'PR-RAS'!E947</f>
        <v>110392.28</v>
      </c>
      <c r="E940" s="1">
        <v>0</v>
      </c>
      <c r="F940" s="1">
        <v>0</v>
      </c>
      <c r="G940" s="2">
        <f t="shared" si="18"/>
        <v>266387.51102999999</v>
      </c>
      <c r="H940" s="2">
        <f t="shared" si="19"/>
        <v>0.48999999999796273</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472453.48</v>
      </c>
      <c r="E946" s="1">
        <v>0</v>
      </c>
      <c r="F946" s="1">
        <v>0</v>
      </c>
      <c r="G946" s="2">
        <f t="shared" si="18"/>
        <v>892937.07719999994</v>
      </c>
      <c r="H946" s="2">
        <f t="shared" si="19"/>
        <v>0.47999999998137355</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34062.620000000003</v>
      </c>
      <c r="D950" s="1">
        <f>'PR-RAS'!E957</f>
        <v>27743.72</v>
      </c>
      <c r="E950" s="1">
        <v>0</v>
      </c>
      <c r="F950" s="1">
        <v>0</v>
      </c>
      <c r="G950" s="2">
        <f t="shared" si="18"/>
        <v>84983.006939999992</v>
      </c>
      <c r="H950" s="2">
        <f t="shared" si="19"/>
        <v>0.6599999999962165</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27163.99</v>
      </c>
      <c r="D961" s="1">
        <f>'PR-RAS'!E968</f>
        <v>0</v>
      </c>
      <c r="E961" s="1">
        <v>0</v>
      </c>
      <c r="F961" s="1">
        <v>0</v>
      </c>
      <c r="G961" s="2">
        <f t="shared" si="18"/>
        <v>26077.430400000001</v>
      </c>
      <c r="H961" s="2">
        <f t="shared" si="19"/>
        <v>9.9999999983992893E-3</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16003878.709999999</v>
      </c>
      <c r="D984" s="6">
        <f>BILANCA!E6</f>
        <v>16261475.550000001</v>
      </c>
      <c r="E984" s="6">
        <v>0</v>
      </c>
      <c r="F984" s="6">
        <v>0</v>
      </c>
      <c r="G984" s="7">
        <f t="shared" ref="G984:G1241" si="22">B984/1000*C984+B984/500*D984</f>
        <v>48526.829810000003</v>
      </c>
      <c r="H984" s="7">
        <f t="shared" si="19"/>
        <v>0.74000000022351742</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14632181.209999999</v>
      </c>
      <c r="D985" s="1">
        <f>BILANCA!E7</f>
        <v>15399323.34</v>
      </c>
      <c r="E985" s="1">
        <v>0</v>
      </c>
      <c r="F985" s="1">
        <v>0</v>
      </c>
      <c r="G985" s="2">
        <f t="shared" si="22"/>
        <v>90861.655780000001</v>
      </c>
      <c r="H985" s="2">
        <f t="shared" si="19"/>
        <v>0.54999999888241291</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2012159.3499999999</v>
      </c>
      <c r="D986" s="1">
        <f>BILANCA!E8</f>
        <v>2159308.79</v>
      </c>
      <c r="E986" s="1">
        <v>0</v>
      </c>
      <c r="F986" s="1">
        <v>0</v>
      </c>
      <c r="G986" s="2">
        <f t="shared" si="22"/>
        <v>18992.33079</v>
      </c>
      <c r="H986" s="2">
        <f t="shared" si="19"/>
        <v>0.55999999982304871</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2008496.2</v>
      </c>
      <c r="D987" s="1">
        <f>BILANCA!E9</f>
        <v>2155645.64</v>
      </c>
      <c r="E987" s="1">
        <v>0</v>
      </c>
      <c r="F987" s="1">
        <v>0</v>
      </c>
      <c r="G987" s="2">
        <f t="shared" si="22"/>
        <v>25279.149920000003</v>
      </c>
      <c r="H987" s="2">
        <f t="shared" si="19"/>
        <v>0.55999999982304871</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3663.15</v>
      </c>
      <c r="D988" s="1">
        <f>BILANCA!E10</f>
        <v>3663.15</v>
      </c>
      <c r="E988" s="1">
        <v>0</v>
      </c>
      <c r="F988" s="1">
        <v>0</v>
      </c>
      <c r="G988" s="2">
        <f t="shared" si="22"/>
        <v>54.947250000000004</v>
      </c>
      <c r="H988" s="2">
        <f t="shared" si="19"/>
        <v>0.3000000000001819</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12620021.859999999</v>
      </c>
      <c r="D990" s="1">
        <f>BILANCA!E12</f>
        <v>12080381.339999998</v>
      </c>
      <c r="E990" s="1">
        <v>0</v>
      </c>
      <c r="F990" s="1">
        <v>0</v>
      </c>
      <c r="G990" s="2">
        <f t="shared" si="22"/>
        <v>257465.49177999998</v>
      </c>
      <c r="H990" s="2">
        <f t="shared" si="19"/>
        <v>0.47999999858438969</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11722009.199999999</v>
      </c>
      <c r="D991" s="1">
        <f>BILANCA!E13</f>
        <v>11230393.75</v>
      </c>
      <c r="E991" s="1">
        <v>0</v>
      </c>
      <c r="F991" s="1">
        <v>0</v>
      </c>
      <c r="G991" s="2">
        <f t="shared" si="22"/>
        <v>273462.37359999999</v>
      </c>
      <c r="H991" s="2">
        <f t="shared" si="19"/>
        <v>0.44999999925494194</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5327207.59</v>
      </c>
      <c r="D993" s="1">
        <f>BILANCA!E15</f>
        <v>5327207.59</v>
      </c>
      <c r="E993" s="1">
        <v>0</v>
      </c>
      <c r="F993" s="1">
        <v>0</v>
      </c>
      <c r="G993" s="2">
        <f t="shared" si="22"/>
        <v>159816.22769999999</v>
      </c>
      <c r="H993" s="2">
        <f t="shared" si="19"/>
        <v>0.82000000029802322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4416905.79</v>
      </c>
      <c r="D994" s="1">
        <f>BILANCA!E16</f>
        <v>4472708.41</v>
      </c>
      <c r="E994" s="1">
        <v>0</v>
      </c>
      <c r="F994" s="1">
        <v>0</v>
      </c>
      <c r="G994" s="2">
        <f t="shared" si="22"/>
        <v>146985.54871</v>
      </c>
      <c r="H994" s="2">
        <f t="shared" si="19"/>
        <v>0.62000000011175871</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7502625.2300000004</v>
      </c>
      <c r="D995" s="1">
        <f>BILANCA!E17</f>
        <v>7513875.2300000004</v>
      </c>
      <c r="E995" s="1">
        <v>0</v>
      </c>
      <c r="F995" s="1">
        <v>0</v>
      </c>
      <c r="G995" s="2">
        <f t="shared" si="22"/>
        <v>270364.50828000001</v>
      </c>
      <c r="H995" s="2">
        <f t="shared" si="19"/>
        <v>0.46000000089406967</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5524729.4100000001</v>
      </c>
      <c r="D996" s="1">
        <f>BILANCA!E18</f>
        <v>6083397.4800000004</v>
      </c>
      <c r="E996" s="1">
        <v>0</v>
      </c>
      <c r="F996" s="1">
        <v>0</v>
      </c>
      <c r="G996" s="2">
        <f t="shared" si="22"/>
        <v>229989.81680999999</v>
      </c>
      <c r="H996" s="2">
        <f t="shared" si="19"/>
        <v>0.89000000059604645</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332449.31999999995</v>
      </c>
      <c r="D997" s="1">
        <f>BILANCA!E19</f>
        <v>246176.12999999989</v>
      </c>
      <c r="E997" s="1">
        <v>0</v>
      </c>
      <c r="F997" s="1">
        <v>0</v>
      </c>
      <c r="G997" s="2">
        <f t="shared" si="22"/>
        <v>11547.222119999997</v>
      </c>
      <c r="H997" s="2">
        <f t="shared" si="19"/>
        <v>0.44999999983701855</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489225.71</v>
      </c>
      <c r="D998" s="1">
        <f>BILANCA!E20</f>
        <v>498725.99</v>
      </c>
      <c r="E998" s="1">
        <v>0</v>
      </c>
      <c r="F998" s="1">
        <v>0</v>
      </c>
      <c r="G998" s="2">
        <f t="shared" si="22"/>
        <v>22300.165349999999</v>
      </c>
      <c r="H998" s="2">
        <f t="shared" si="19"/>
        <v>0.29999999998835847</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27309.33</v>
      </c>
      <c r="D999" s="1">
        <f>BILANCA!E21</f>
        <v>27631.47</v>
      </c>
      <c r="E999" s="1">
        <v>0</v>
      </c>
      <c r="F999" s="1">
        <v>0</v>
      </c>
      <c r="G999" s="2">
        <f t="shared" si="22"/>
        <v>1321.1563200000001</v>
      </c>
      <c r="H999" s="2">
        <f t="shared" si="19"/>
        <v>0.80000000000291038</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83374.09</v>
      </c>
      <c r="D1000" s="1">
        <f>BILANCA!E22</f>
        <v>84805.34</v>
      </c>
      <c r="E1000" s="1">
        <v>0</v>
      </c>
      <c r="F1000" s="1">
        <v>0</v>
      </c>
      <c r="G1000" s="2">
        <f t="shared" si="22"/>
        <v>4300.7410900000004</v>
      </c>
      <c r="H1000" s="2">
        <f t="shared" si="19"/>
        <v>0.42999999999301508</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383.64</v>
      </c>
      <c r="D1002" s="1">
        <f>BILANCA!E24</f>
        <v>383.64</v>
      </c>
      <c r="E1002" s="1">
        <v>0</v>
      </c>
      <c r="F1002" s="1">
        <v>0</v>
      </c>
      <c r="G1002" s="2">
        <f t="shared" si="22"/>
        <v>21.86748</v>
      </c>
      <c r="H1002" s="2">
        <f t="shared" si="19"/>
        <v>0.72000000000002728</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713328.92</v>
      </c>
      <c r="D1004" s="1">
        <f>BILANCA!E26</f>
        <v>732094.42</v>
      </c>
      <c r="E1004" s="1">
        <v>0</v>
      </c>
      <c r="F1004" s="1">
        <v>0</v>
      </c>
      <c r="G1004" s="2">
        <f t="shared" si="22"/>
        <v>45727.872960000008</v>
      </c>
      <c r="H1004" s="2">
        <f t="shared" si="19"/>
        <v>0.5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981172.37</v>
      </c>
      <c r="D1006" s="1">
        <f>BILANCA!E28</f>
        <v>1097464.73</v>
      </c>
      <c r="E1006" s="1">
        <v>0</v>
      </c>
      <c r="F1006" s="1">
        <v>0</v>
      </c>
      <c r="G1006" s="2">
        <f t="shared" si="22"/>
        <v>73050.342089999991</v>
      </c>
      <c r="H1006" s="2">
        <f t="shared" si="19"/>
        <v>0.64000000001396984</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28689.9</v>
      </c>
      <c r="D1007" s="1">
        <f>BILANCA!E29</f>
        <v>23164.089999999997</v>
      </c>
      <c r="E1007" s="1">
        <v>0</v>
      </c>
      <c r="F1007" s="1">
        <v>0</v>
      </c>
      <c r="G1007" s="2">
        <f t="shared" si="22"/>
        <v>1800.4339199999999</v>
      </c>
      <c r="H1007" s="2">
        <f t="shared" si="19"/>
        <v>0.18999999999505235</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91771.86</v>
      </c>
      <c r="D1008" s="1">
        <f>BILANCA!E30</f>
        <v>91771.86</v>
      </c>
      <c r="E1008" s="1">
        <v>0</v>
      </c>
      <c r="F1008" s="1">
        <v>0</v>
      </c>
      <c r="G1008" s="2">
        <f t="shared" si="22"/>
        <v>6882.8894999999993</v>
      </c>
      <c r="H1008" s="2">
        <f t="shared" si="19"/>
        <v>0.27999999999883585</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63081.96</v>
      </c>
      <c r="D1012" s="1">
        <f>BILANCA!E34</f>
        <v>68607.77</v>
      </c>
      <c r="E1012" s="1">
        <v>0</v>
      </c>
      <c r="F1012" s="1">
        <v>0</v>
      </c>
      <c r="G1012" s="2">
        <f t="shared" si="22"/>
        <v>5808.6275000000005</v>
      </c>
      <c r="H1012" s="2">
        <f t="shared" si="19"/>
        <v>0.26999999999679858</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347200.19</v>
      </c>
      <c r="D1013" s="1">
        <f>BILANCA!E35</f>
        <v>371228.79000000004</v>
      </c>
      <c r="E1013" s="1">
        <v>0</v>
      </c>
      <c r="F1013" s="1">
        <v>0</v>
      </c>
      <c r="G1013" s="2">
        <f t="shared" si="22"/>
        <v>32689.733099999998</v>
      </c>
      <c r="H1013" s="2">
        <f t="shared" si="19"/>
        <v>0.3999999999650754</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347229.23</v>
      </c>
      <c r="D1014" s="1">
        <f>BILANCA!E36</f>
        <v>372053.4</v>
      </c>
      <c r="E1014" s="1">
        <v>0</v>
      </c>
      <c r="F1014" s="1">
        <v>0</v>
      </c>
      <c r="G1014" s="2">
        <f t="shared" si="22"/>
        <v>33831.416930000007</v>
      </c>
      <c r="H1014" s="2">
        <f t="shared" si="19"/>
        <v>0.63000000000465661</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29.04</v>
      </c>
      <c r="D1018" s="1">
        <f>BILANCA!E40</f>
        <v>824.61</v>
      </c>
      <c r="E1018" s="1">
        <v>0</v>
      </c>
      <c r="F1018" s="1">
        <v>0</v>
      </c>
      <c r="G1018" s="2">
        <f t="shared" si="22"/>
        <v>58.739100000000001</v>
      </c>
      <c r="H1018" s="2">
        <f t="shared" si="19"/>
        <v>0.4299999999999855</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267.13999999999942</v>
      </c>
      <c r="D1019" s="1">
        <f>BILANCA!E41</f>
        <v>0</v>
      </c>
      <c r="E1019" s="1">
        <v>0</v>
      </c>
      <c r="F1019" s="1">
        <v>0</v>
      </c>
      <c r="G1019" s="2">
        <f t="shared" si="22"/>
        <v>9.6170399999999781</v>
      </c>
      <c r="H1019" s="2">
        <f t="shared" si="19"/>
        <v>0.13999999999941792</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37709.269999999997</v>
      </c>
      <c r="D1020" s="1">
        <f>BILANCA!E42</f>
        <v>37709.269999999997</v>
      </c>
      <c r="E1020" s="1">
        <v>0</v>
      </c>
      <c r="F1020" s="1">
        <v>0</v>
      </c>
      <c r="G1020" s="2">
        <f t="shared" si="22"/>
        <v>4185.7289699999992</v>
      </c>
      <c r="H1020" s="2">
        <f t="shared" si="19"/>
        <v>0.53999999999359716</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37442.129999999997</v>
      </c>
      <c r="D1022" s="1">
        <f>BILANCA!E44</f>
        <v>37709.269999999997</v>
      </c>
      <c r="E1022" s="1">
        <v>0</v>
      </c>
      <c r="F1022" s="1">
        <v>0</v>
      </c>
      <c r="G1022" s="2">
        <f t="shared" si="22"/>
        <v>4401.5661299999992</v>
      </c>
      <c r="H1022" s="2">
        <f t="shared" si="19"/>
        <v>0.39999999999417923</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189406.11</v>
      </c>
      <c r="D1023" s="1">
        <f>BILANCA!E45</f>
        <v>209418.58000000007</v>
      </c>
      <c r="E1023" s="1">
        <v>0</v>
      </c>
      <c r="F1023" s="1">
        <v>0</v>
      </c>
      <c r="G1023" s="2">
        <f t="shared" si="22"/>
        <v>24329.730800000005</v>
      </c>
      <c r="H1023" s="2">
        <f t="shared" si="19"/>
        <v>0.52999999991152436</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82265.350000000006</v>
      </c>
      <c r="D1025" s="1">
        <f>BILANCA!E47</f>
        <v>86538.89</v>
      </c>
      <c r="E1025" s="1">
        <v>0</v>
      </c>
      <c r="F1025" s="1">
        <v>0</v>
      </c>
      <c r="G1025" s="2">
        <f t="shared" si="22"/>
        <v>10724.411460000001</v>
      </c>
      <c r="H1025" s="2">
        <f t="shared" si="19"/>
        <v>0.46000000000640284</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211754.25</v>
      </c>
      <c r="D1026" s="1">
        <f>BILANCA!E48</f>
        <v>217311.74</v>
      </c>
      <c r="E1026" s="1">
        <v>0</v>
      </c>
      <c r="F1026" s="1">
        <v>0</v>
      </c>
      <c r="G1026" s="2">
        <f t="shared" si="22"/>
        <v>27794.242389999999</v>
      </c>
      <c r="H1026" s="2">
        <f t="shared" si="19"/>
        <v>0.51000000000931323</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730894.83</v>
      </c>
      <c r="D1027" s="1">
        <f>BILANCA!E49</f>
        <v>798015.45</v>
      </c>
      <c r="E1027" s="1">
        <v>0</v>
      </c>
      <c r="F1027" s="1">
        <v>0</v>
      </c>
      <c r="G1027" s="2">
        <f t="shared" si="22"/>
        <v>102384.73212</v>
      </c>
      <c r="H1027" s="2">
        <f t="shared" si="19"/>
        <v>0.61999999999534339</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835508.32</v>
      </c>
      <c r="D1028" s="1">
        <f>BILANCA!E50</f>
        <v>892447.5</v>
      </c>
      <c r="E1028" s="1">
        <v>0</v>
      </c>
      <c r="F1028" s="1">
        <v>0</v>
      </c>
      <c r="G1028" s="2">
        <f t="shared" si="22"/>
        <v>117918.14939999999</v>
      </c>
      <c r="H1028" s="2">
        <f t="shared" si="19"/>
        <v>0.81999999994877726</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259013.14</v>
      </c>
      <c r="D1032" s="1">
        <f>BILANCA!E54</f>
        <v>260064.11</v>
      </c>
      <c r="E1032" s="1">
        <v>0</v>
      </c>
      <c r="F1032" s="1">
        <v>0</v>
      </c>
      <c r="G1032" s="2">
        <f t="shared" si="22"/>
        <v>38177.926640000005</v>
      </c>
      <c r="H1032" s="2">
        <f t="shared" si="19"/>
        <v>0.25</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259013.14</v>
      </c>
      <c r="D1033" s="1">
        <f>BILANCA!E55</f>
        <v>260064.11</v>
      </c>
      <c r="E1033" s="1">
        <v>0</v>
      </c>
      <c r="F1033" s="1">
        <v>0</v>
      </c>
      <c r="G1033" s="2">
        <f t="shared" si="22"/>
        <v>38957.067999999999</v>
      </c>
      <c r="H1033" s="2">
        <f t="shared" si="19"/>
        <v>0.25</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1159633.21</v>
      </c>
      <c r="E1034" s="1">
        <v>0</v>
      </c>
      <c r="F1034" s="1">
        <v>0</v>
      </c>
      <c r="G1034" s="2">
        <f t="shared" si="22"/>
        <v>118282.58741999998</v>
      </c>
      <c r="H1034" s="2">
        <f t="shared" si="19"/>
        <v>0.2099999999627471</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1154195.71</v>
      </c>
      <c r="E1035" s="1">
        <v>0</v>
      </c>
      <c r="F1035" s="1">
        <v>0</v>
      </c>
      <c r="G1035" s="2">
        <f t="shared" si="22"/>
        <v>120036.35384</v>
      </c>
      <c r="H1035" s="2">
        <f t="shared" si="19"/>
        <v>0.2900000000372529</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5437.5</v>
      </c>
      <c r="E1039" s="1">
        <v>0</v>
      </c>
      <c r="F1039" s="1">
        <v>0</v>
      </c>
      <c r="G1039" s="2">
        <f t="shared" si="22"/>
        <v>609</v>
      </c>
      <c r="H1039" s="2">
        <f t="shared" si="19"/>
        <v>0.5</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1371697.5000000002</v>
      </c>
      <c r="D1046" s="1">
        <f>BILANCA!E68</f>
        <v>862152.2100000002</v>
      </c>
      <c r="E1046" s="1">
        <v>0</v>
      </c>
      <c r="F1046" s="1">
        <v>0</v>
      </c>
      <c r="G1046" s="2">
        <f t="shared" si="22"/>
        <v>195048.12096000003</v>
      </c>
      <c r="H1046" s="2">
        <f t="shared" si="19"/>
        <v>0.7099999999627471</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824706.33000000007</v>
      </c>
      <c r="D1047" s="1">
        <f>BILANCA!E69</f>
        <v>378879</v>
      </c>
      <c r="E1047" s="1">
        <v>0</v>
      </c>
      <c r="F1047" s="1">
        <v>0</v>
      </c>
      <c r="G1047" s="2">
        <f t="shared" si="22"/>
        <v>101277.71712000002</v>
      </c>
      <c r="H1047" s="2">
        <f t="shared" si="19"/>
        <v>0.33000000007450581</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823081.04</v>
      </c>
      <c r="D1048" s="1">
        <f>BILANCA!E70</f>
        <v>377826.15</v>
      </c>
      <c r="E1048" s="1">
        <v>0</v>
      </c>
      <c r="F1048" s="1">
        <v>0</v>
      </c>
      <c r="G1048" s="2">
        <f t="shared" si="22"/>
        <v>102617.66710000002</v>
      </c>
      <c r="H1048" s="2">
        <f t="shared" si="19"/>
        <v>0.19000000006053597</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823081.04</v>
      </c>
      <c r="D1050" s="1">
        <f>BILANCA!E72</f>
        <v>377826.15</v>
      </c>
      <c r="E1050" s="1">
        <v>0</v>
      </c>
      <c r="F1050" s="1">
        <v>0</v>
      </c>
      <c r="G1050" s="2">
        <f t="shared" si="22"/>
        <v>105775.13378</v>
      </c>
      <c r="H1050" s="2">
        <f t="shared" si="19"/>
        <v>0.19000000006053597</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1625.29</v>
      </c>
      <c r="D1054" s="1">
        <f>BILANCA!E76</f>
        <v>1052.8499999999999</v>
      </c>
      <c r="E1054" s="1">
        <v>0</v>
      </c>
      <c r="F1054" s="1">
        <v>0</v>
      </c>
      <c r="G1054" s="2">
        <f t="shared" si="22"/>
        <v>264.90028999999998</v>
      </c>
      <c r="H1054" s="2">
        <f t="shared" si="19"/>
        <v>0.44000000000005457</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746.54</v>
      </c>
      <c r="D1056" s="1">
        <f>BILANCA!E78</f>
        <v>1836.96</v>
      </c>
      <c r="E1056" s="1">
        <v>0</v>
      </c>
      <c r="F1056" s="1">
        <v>0</v>
      </c>
      <c r="G1056" s="2">
        <f t="shared" si="22"/>
        <v>322.69357999999994</v>
      </c>
      <c r="H1056" s="2">
        <f t="shared" si="19"/>
        <v>0.5</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746.54</v>
      </c>
      <c r="D1064" s="1">
        <f>BILANCA!E86</f>
        <v>1836.96</v>
      </c>
      <c r="E1064" s="1">
        <v>0</v>
      </c>
      <c r="F1064" s="1">
        <v>0</v>
      </c>
      <c r="G1064" s="2">
        <f t="shared" si="22"/>
        <v>358.05726000000004</v>
      </c>
      <c r="H1064" s="2">
        <f t="shared" si="19"/>
        <v>0.5</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77543.960000000006</v>
      </c>
      <c r="D1112" s="1">
        <f>BILANCA!E134</f>
        <v>77543.960000000006</v>
      </c>
      <c r="E1112" s="1">
        <v>0</v>
      </c>
      <c r="F1112" s="1">
        <v>0</v>
      </c>
      <c r="G1112" s="2">
        <f t="shared" si="22"/>
        <v>30009.512520000004</v>
      </c>
      <c r="H1112" s="2">
        <f t="shared" si="23"/>
        <v>7.9999999987194315E-2</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77543.960000000006</v>
      </c>
      <c r="D1113" s="1">
        <f>BILANCA!E135</f>
        <v>77543.960000000006</v>
      </c>
      <c r="E1113" s="1">
        <v>0</v>
      </c>
      <c r="F1113" s="1">
        <v>0</v>
      </c>
      <c r="G1113" s="2">
        <f t="shared" si="22"/>
        <v>30242.144400000005</v>
      </c>
      <c r="H1113" s="2">
        <f t="shared" si="23"/>
        <v>7.9999999987194315E-2</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77543.960000000006</v>
      </c>
      <c r="D1119" s="1">
        <f>BILANCA!E141</f>
        <v>77543.960000000006</v>
      </c>
      <c r="E1119" s="1">
        <v>0</v>
      </c>
      <c r="F1119" s="1">
        <v>0</v>
      </c>
      <c r="G1119" s="2">
        <f t="shared" si="22"/>
        <v>31637.935680000002</v>
      </c>
      <c r="H1119" s="2">
        <f t="shared" si="23"/>
        <v>7.9999999987194315E-2</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468700.67000000016</v>
      </c>
      <c r="D1124" s="1">
        <f>BILANCA!E146</f>
        <v>403892.29000000015</v>
      </c>
      <c r="E1124" s="1">
        <v>0</v>
      </c>
      <c r="F1124" s="1">
        <v>0</v>
      </c>
      <c r="G1124" s="2">
        <f t="shared" si="22"/>
        <v>179984.42025000005</v>
      </c>
      <c r="H1124" s="2">
        <f t="shared" si="23"/>
        <v>0.61999999999534339</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59705.88</v>
      </c>
      <c r="D1125" s="1">
        <f>BILANCA!E147</f>
        <v>38130.71</v>
      </c>
      <c r="E1125" s="1">
        <v>0</v>
      </c>
      <c r="F1125" s="1">
        <v>0</v>
      </c>
      <c r="G1125" s="2">
        <f t="shared" si="22"/>
        <v>19307.356599999999</v>
      </c>
      <c r="H1125" s="2">
        <f t="shared" si="23"/>
        <v>0.41000000000349246</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190</v>
      </c>
      <c r="D1127" s="1">
        <f>BILANCA!E149</f>
        <v>1008.68</v>
      </c>
      <c r="E1127" s="1">
        <v>0</v>
      </c>
      <c r="F1127" s="1">
        <v>0</v>
      </c>
      <c r="G1127" s="2">
        <f t="shared" si="22"/>
        <v>317.85983999999996</v>
      </c>
      <c r="H1127" s="2">
        <f t="shared" si="23"/>
        <v>0.32000000000005002</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190</v>
      </c>
      <c r="D1133" s="1">
        <f>BILANCA!E155</f>
        <v>1008.68</v>
      </c>
      <c r="E1133" s="1">
        <v>0</v>
      </c>
      <c r="F1133" s="1">
        <v>0</v>
      </c>
      <c r="G1133" s="2">
        <f t="shared" si="22"/>
        <v>331.10399999999998</v>
      </c>
      <c r="H1133" s="2">
        <f t="shared" si="23"/>
        <v>0.32000000000005002</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37970.629999999997</v>
      </c>
      <c r="D1136" s="1">
        <f>BILANCA!E158</f>
        <v>34222.03</v>
      </c>
      <c r="E1136" s="1">
        <v>0</v>
      </c>
      <c r="F1136" s="1">
        <v>0</v>
      </c>
      <c r="G1136" s="2">
        <f t="shared" si="22"/>
        <v>16281.44757</v>
      </c>
      <c r="H1136" s="2">
        <f t="shared" si="23"/>
        <v>0.40000000000145519</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223280.83</v>
      </c>
      <c r="D1137" s="1">
        <f>BILANCA!E159</f>
        <v>249357.4</v>
      </c>
      <c r="E1137" s="1">
        <v>0</v>
      </c>
      <c r="F1137" s="1">
        <v>0</v>
      </c>
      <c r="G1137" s="2">
        <f t="shared" si="22"/>
        <v>111187.32702</v>
      </c>
      <c r="H1137" s="2">
        <f t="shared" si="23"/>
        <v>0.57000000000698492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48948.58</v>
      </c>
      <c r="D1138" s="1">
        <f>BILANCA!E160</f>
        <v>41891.39</v>
      </c>
      <c r="E1138" s="1">
        <v>0</v>
      </c>
      <c r="F1138" s="1">
        <v>0</v>
      </c>
      <c r="G1138" s="2">
        <f t="shared" si="22"/>
        <v>20573.360799999999</v>
      </c>
      <c r="H1138" s="2">
        <f t="shared" si="23"/>
        <v>0.80999999999767169</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266810.02</v>
      </c>
      <c r="D1139" s="1">
        <f>BILANCA!E161</f>
        <v>203501.98</v>
      </c>
      <c r="E1139" s="1">
        <v>0</v>
      </c>
      <c r="F1139" s="1">
        <v>0</v>
      </c>
      <c r="G1139" s="2">
        <f t="shared" si="22"/>
        <v>105114.98088</v>
      </c>
      <c r="H1139" s="2">
        <f t="shared" si="23"/>
        <v>4.0000000008149073E-2</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331.81</v>
      </c>
      <c r="D1140" s="1">
        <f>BILANCA!E162</f>
        <v>331.81</v>
      </c>
      <c r="E1140" s="1">
        <v>0</v>
      </c>
      <c r="F1140" s="1">
        <v>0</v>
      </c>
      <c r="G1140" s="2">
        <f t="shared" si="22"/>
        <v>156.28251</v>
      </c>
      <c r="H1140" s="2">
        <f t="shared" si="23"/>
        <v>0.37999999999999545</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168537.08</v>
      </c>
      <c r="D1141" s="1">
        <f>BILANCA!E163</f>
        <v>164551.71</v>
      </c>
      <c r="E1141" s="1">
        <v>0</v>
      </c>
      <c r="F1141" s="1">
        <v>0</v>
      </c>
      <c r="G1141" s="2">
        <f t="shared" si="22"/>
        <v>78627.198999999993</v>
      </c>
      <c r="H1141" s="2">
        <f t="shared" si="23"/>
        <v>0.36999999999534339</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16003878.710000001</v>
      </c>
      <c r="D1152" s="1">
        <f>BILANCA!E175</f>
        <v>16261475.550000001</v>
      </c>
      <c r="E1152" s="1">
        <v>0</v>
      </c>
      <c r="F1152" s="1">
        <v>0</v>
      </c>
      <c r="G1152" s="2">
        <f t="shared" si="22"/>
        <v>8201034.2378900014</v>
      </c>
      <c r="H1152" s="2">
        <f t="shared" si="23"/>
        <v>0.73999999836087227</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3359068.55</v>
      </c>
      <c r="D1153" s="1">
        <f>BILANCA!E176</f>
        <v>5148957.21</v>
      </c>
      <c r="E1153" s="1">
        <v>0</v>
      </c>
      <c r="F1153" s="1">
        <v>0</v>
      </c>
      <c r="G1153" s="2">
        <f t="shared" si="22"/>
        <v>2321687.1049000002</v>
      </c>
      <c r="H1153" s="2">
        <f t="shared" si="23"/>
        <v>0.66000000014901161</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647853.03</v>
      </c>
      <c r="D1154" s="1">
        <f>BILANCA!E177</f>
        <v>561862.77</v>
      </c>
      <c r="E1154" s="1">
        <v>0</v>
      </c>
      <c r="F1154" s="1">
        <v>0</v>
      </c>
      <c r="G1154" s="2">
        <f t="shared" si="22"/>
        <v>302939.93547000003</v>
      </c>
      <c r="H1154" s="2">
        <f t="shared" si="23"/>
        <v>0.26000000000931323</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54380.99</v>
      </c>
      <c r="D1155" s="1">
        <f>BILANCA!E178</f>
        <v>68797.03</v>
      </c>
      <c r="E1155" s="1">
        <v>0</v>
      </c>
      <c r="F1155" s="1">
        <v>0</v>
      </c>
      <c r="G1155" s="2">
        <f t="shared" si="22"/>
        <v>33019.708599999998</v>
      </c>
      <c r="H1155" s="2">
        <f t="shared" si="23"/>
        <v>4.0000000000873115E-2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163786.19</v>
      </c>
      <c r="D1156" s="1">
        <f>BILANCA!E179</f>
        <v>213070.26</v>
      </c>
      <c r="E1156" s="1">
        <v>0</v>
      </c>
      <c r="F1156" s="1">
        <v>0</v>
      </c>
      <c r="G1156" s="2">
        <f t="shared" si="22"/>
        <v>102057.32083</v>
      </c>
      <c r="H1156" s="2">
        <f t="shared" si="23"/>
        <v>0.45000000001164153</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2341.41</v>
      </c>
      <c r="D1157" s="1">
        <f>BILANCA!E180</f>
        <v>534.37</v>
      </c>
      <c r="E1157" s="1">
        <v>0</v>
      </c>
      <c r="F1157" s="1">
        <v>0</v>
      </c>
      <c r="G1157" s="2">
        <f t="shared" si="22"/>
        <v>593.36609999999996</v>
      </c>
      <c r="H1157" s="2">
        <f t="shared" si="23"/>
        <v>0.77999999999985903</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1663.68</v>
      </c>
      <c r="D1159" s="1">
        <f>BILANCA!E182</f>
        <v>0</v>
      </c>
      <c r="E1159" s="1">
        <v>0</v>
      </c>
      <c r="F1159" s="1">
        <v>0</v>
      </c>
      <c r="G1159" s="2">
        <f t="shared" si="22"/>
        <v>292.80768</v>
      </c>
      <c r="H1159" s="2">
        <f t="shared" si="23"/>
        <v>0.31999999999993634</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677.73</v>
      </c>
      <c r="D1160" s="1">
        <f>BILANCA!E183</f>
        <v>534.37</v>
      </c>
      <c r="E1160" s="1">
        <v>0</v>
      </c>
      <c r="F1160" s="1">
        <v>0</v>
      </c>
      <c r="G1160" s="2">
        <f t="shared" si="22"/>
        <v>309.12518999999998</v>
      </c>
      <c r="H1160" s="2">
        <f t="shared" si="23"/>
        <v>0.63999999999998636</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1460</v>
      </c>
      <c r="D1161" s="1">
        <f>BILANCA!E184</f>
        <v>4288.93</v>
      </c>
      <c r="E1161" s="1">
        <v>0</v>
      </c>
      <c r="F1161" s="1">
        <v>0</v>
      </c>
      <c r="G1161" s="2">
        <f t="shared" si="22"/>
        <v>1786.7390799999998</v>
      </c>
      <c r="H1161" s="2">
        <f t="shared" si="23"/>
        <v>6.9999999999708962E-2</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1551.99</v>
      </c>
      <c r="D1163" s="1">
        <f>BILANCA!E186</f>
        <v>1637.25</v>
      </c>
      <c r="E1163" s="1">
        <v>0</v>
      </c>
      <c r="F1163" s="1">
        <v>0</v>
      </c>
      <c r="G1163" s="2">
        <f t="shared" si="22"/>
        <v>868.76819999999998</v>
      </c>
      <c r="H1163" s="2">
        <f t="shared" si="23"/>
        <v>0.25999999999999091</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90155.71</v>
      </c>
      <c r="D1164" s="1">
        <f>BILANCA!E187</f>
        <v>47221.58</v>
      </c>
      <c r="E1164" s="1">
        <v>0</v>
      </c>
      <c r="F1164" s="1">
        <v>0</v>
      </c>
      <c r="G1164" s="2">
        <f t="shared" si="22"/>
        <v>33412.395470000003</v>
      </c>
      <c r="H1164" s="2">
        <f t="shared" si="23"/>
        <v>0.70999999999185093</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334176.74</v>
      </c>
      <c r="D1165" s="1">
        <f>BILANCA!E188</f>
        <v>226313.35</v>
      </c>
      <c r="E1165" s="1">
        <v>0</v>
      </c>
      <c r="F1165" s="1">
        <v>0</v>
      </c>
      <c r="G1165" s="2">
        <f t="shared" si="22"/>
        <v>143198.22607999999</v>
      </c>
      <c r="H1165" s="2">
        <f t="shared" si="23"/>
        <v>0.61000000001513399</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60946.69</v>
      </c>
      <c r="D1166" s="1">
        <f>BILANCA!E189</f>
        <v>407993.32</v>
      </c>
      <c r="E1166" s="1">
        <v>0</v>
      </c>
      <c r="F1166" s="1">
        <v>0</v>
      </c>
      <c r="G1166" s="2">
        <f t="shared" si="22"/>
        <v>160478.79939</v>
      </c>
      <c r="H1166" s="2">
        <f t="shared" si="23"/>
        <v>0.63000000000465661</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2650268.83</v>
      </c>
      <c r="D1183" s="1">
        <f>BILANCA!E206</f>
        <v>4179101.12</v>
      </c>
      <c r="E1183" s="1">
        <v>0</v>
      </c>
      <c r="F1183" s="1">
        <v>0</v>
      </c>
      <c r="G1183" s="2">
        <f t="shared" si="22"/>
        <v>2201694.2140000002</v>
      </c>
      <c r="H1183" s="2">
        <f t="shared" si="23"/>
        <v>0.2900000000372529</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2650268.83</v>
      </c>
      <c r="D1184" s="1">
        <f>BILANCA!E207</f>
        <v>4179101.12</v>
      </c>
      <c r="E1184" s="1">
        <v>0</v>
      </c>
      <c r="F1184" s="1">
        <v>0</v>
      </c>
      <c r="G1184" s="2">
        <f t="shared" si="22"/>
        <v>2212702.6850700001</v>
      </c>
      <c r="H1184" s="2">
        <f t="shared" si="23"/>
        <v>0.2900000000372529</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2650268.83</v>
      </c>
      <c r="D1185" s="1">
        <f>BILANCA!E208</f>
        <v>4179101.12</v>
      </c>
      <c r="E1185" s="1">
        <v>0</v>
      </c>
      <c r="F1185" s="1">
        <v>0</v>
      </c>
      <c r="G1185" s="2">
        <f t="shared" si="22"/>
        <v>2223711.1561400001</v>
      </c>
      <c r="H1185" s="2">
        <f t="shared" si="23"/>
        <v>0.2900000000372529</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12644810.16</v>
      </c>
      <c r="D1214" s="1">
        <f>BILANCA!E237</f>
        <v>11112518.34</v>
      </c>
      <c r="E1214" s="1">
        <v>0</v>
      </c>
      <c r="F1214" s="1">
        <v>0</v>
      </c>
      <c r="G1214" s="2">
        <f t="shared" si="22"/>
        <v>8054934.6200399995</v>
      </c>
      <c r="H1214" s="2">
        <f t="shared" si="23"/>
        <v>0.5</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11803494.529999999</v>
      </c>
      <c r="D1215" s="1">
        <f>BILANCA!E238</f>
        <v>11041804.359999999</v>
      </c>
      <c r="E1215" s="1">
        <v>0</v>
      </c>
      <c r="F1215" s="1">
        <v>0</v>
      </c>
      <c r="G1215" s="2">
        <f t="shared" si="22"/>
        <v>7861807.9539999999</v>
      </c>
      <c r="H1215" s="2">
        <f t="shared" si="23"/>
        <v>0.83000000007450581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14709725.17</v>
      </c>
      <c r="D1216" s="1">
        <f>BILANCA!E239</f>
        <v>15476867.300000001</v>
      </c>
      <c r="E1216" s="1">
        <v>0</v>
      </c>
      <c r="F1216" s="1">
        <v>0</v>
      </c>
      <c r="G1216" s="2">
        <f t="shared" si="22"/>
        <v>10639586.12641</v>
      </c>
      <c r="H1216" s="2">
        <f t="shared" si="23"/>
        <v>0.47000000067055225</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12888806.23</v>
      </c>
      <c r="D1217" s="1">
        <f>BILANCA!E240</f>
        <v>13824151.16</v>
      </c>
      <c r="E1217" s="1">
        <v>0</v>
      </c>
      <c r="F1217" s="1">
        <v>0</v>
      </c>
      <c r="G1217" s="2">
        <f t="shared" si="22"/>
        <v>9485683.400700001</v>
      </c>
      <c r="H1217" s="2">
        <f t="shared" si="23"/>
        <v>0.39000000059604645</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1820918.94</v>
      </c>
      <c r="D1218" s="1">
        <f>BILANCA!E241</f>
        <v>1652716.14</v>
      </c>
      <c r="E1218" s="1">
        <v>0</v>
      </c>
      <c r="F1218" s="1">
        <v>0</v>
      </c>
      <c r="G1218" s="2">
        <f t="shared" si="22"/>
        <v>1204692.5366999998</v>
      </c>
      <c r="H1218" s="2">
        <f t="shared" si="23"/>
        <v>0.19999999995343387</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2906230.64</v>
      </c>
      <c r="D1219" s="1">
        <f>BILANCA!E242</f>
        <v>4435062.9400000004</v>
      </c>
      <c r="E1219" s="1">
        <v>0</v>
      </c>
      <c r="F1219" s="1">
        <v>0</v>
      </c>
      <c r="G1219" s="2">
        <f t="shared" si="22"/>
        <v>2779220.1387200002</v>
      </c>
      <c r="H1219" s="2">
        <f t="shared" si="23"/>
        <v>0.41999999945983291</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2829757.2</v>
      </c>
      <c r="D1220" s="1">
        <f>BILANCA!E243</f>
        <v>4358589.5</v>
      </c>
      <c r="E1220" s="1">
        <v>0</v>
      </c>
      <c r="F1220" s="1">
        <v>0</v>
      </c>
      <c r="G1220" s="2">
        <f t="shared" si="22"/>
        <v>2736623.8794</v>
      </c>
      <c r="H1220" s="2">
        <f t="shared" si="23"/>
        <v>0.70000000018626451</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76473.440000000002</v>
      </c>
      <c r="D1221" s="1">
        <f>BILANCA!E244</f>
        <v>76473.440000000002</v>
      </c>
      <c r="E1221" s="1">
        <v>0</v>
      </c>
      <c r="F1221" s="1">
        <v>0</v>
      </c>
      <c r="G1221" s="2">
        <f t="shared" si="22"/>
        <v>54602.036160000003</v>
      </c>
      <c r="H1221" s="2">
        <f t="shared" si="23"/>
        <v>0.88000000000465661</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645975.24</v>
      </c>
      <c r="D1222" s="1">
        <f>BILANCA!E245</f>
        <v>-125110.47999999998</v>
      </c>
      <c r="E1222" s="1">
        <v>0</v>
      </c>
      <c r="F1222" s="1">
        <v>0</v>
      </c>
      <c r="G1222" s="2">
        <f t="shared" si="22"/>
        <v>94585.272920000018</v>
      </c>
      <c r="H1222" s="2">
        <f t="shared" si="23"/>
        <v>0.71999999997206032</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2227881.52</v>
      </c>
      <c r="D1223" s="1">
        <f>BILANCA!E246</f>
        <v>1297676.45</v>
      </c>
      <c r="E1223" s="1">
        <v>0</v>
      </c>
      <c r="F1223" s="1">
        <v>0</v>
      </c>
      <c r="G1223" s="2">
        <f t="shared" si="22"/>
        <v>1157576.2607999998</v>
      </c>
      <c r="H1223" s="2">
        <f t="shared" si="23"/>
        <v>0.92999999993480742</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972489.46</v>
      </c>
      <c r="D1224" s="1">
        <f>BILANCA!E247</f>
        <v>1297676.45</v>
      </c>
      <c r="E1224" s="1">
        <v>0</v>
      </c>
      <c r="F1224" s="1">
        <v>0</v>
      </c>
      <c r="G1224" s="2">
        <f t="shared" si="22"/>
        <v>859850.00875999988</v>
      </c>
      <c r="H1224" s="2">
        <f t="shared" si="23"/>
        <v>0.90999999991618097</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1255392.06</v>
      </c>
      <c r="D1226" s="1">
        <f>BILANCA!E249</f>
        <v>0</v>
      </c>
      <c r="E1226" s="1">
        <v>0</v>
      </c>
      <c r="F1226" s="1">
        <v>0</v>
      </c>
      <c r="G1226" s="2">
        <f t="shared" si="22"/>
        <v>305060.27058000001</v>
      </c>
      <c r="H1226" s="2">
        <f t="shared" si="23"/>
        <v>6.0000000055879354E-2</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1581906.28</v>
      </c>
      <c r="D1227" s="1">
        <f>BILANCA!E250</f>
        <v>1422786.93</v>
      </c>
      <c r="E1227" s="1">
        <v>0</v>
      </c>
      <c r="F1227" s="1">
        <v>0</v>
      </c>
      <c r="G1227" s="2">
        <f t="shared" si="22"/>
        <v>1080305.1541599999</v>
      </c>
      <c r="H1227" s="2">
        <f t="shared" si="23"/>
        <v>0.35000000009313226</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1581906.28</v>
      </c>
      <c r="D1229" s="1">
        <f>BILANCA!E252</f>
        <v>1094867.45</v>
      </c>
      <c r="E1229" s="1">
        <v>0</v>
      </c>
      <c r="F1229" s="1">
        <v>0</v>
      </c>
      <c r="G1229" s="2">
        <f t="shared" si="22"/>
        <v>927823.73028000002</v>
      </c>
      <c r="H1229" s="2">
        <f t="shared" si="23"/>
        <v>0.72999999998137355</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327919.48</v>
      </c>
      <c r="E1230" s="1">
        <v>0</v>
      </c>
      <c r="F1230" s="1">
        <v>0</v>
      </c>
      <c r="G1230" s="2">
        <f t="shared" si="22"/>
        <v>161992.22311999998</v>
      </c>
      <c r="H1230" s="2">
        <f t="shared" si="23"/>
        <v>0.47999999998137355</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195340.39</v>
      </c>
      <c r="D1232" s="1">
        <f>BILANCA!E255</f>
        <v>195824.46</v>
      </c>
      <c r="E1232" s="1">
        <v>0</v>
      </c>
      <c r="F1232" s="1">
        <v>0</v>
      </c>
      <c r="G1232" s="2">
        <f t="shared" si="22"/>
        <v>146160.33818999998</v>
      </c>
      <c r="H1232" s="2">
        <f t="shared" si="23"/>
        <v>0.85000000000582077</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3141232.07</v>
      </c>
      <c r="D1236" s="1">
        <f>BILANCA!E259</f>
        <v>5347434.5</v>
      </c>
      <c r="E1236" s="1">
        <v>0</v>
      </c>
      <c r="F1236" s="1">
        <v>0</v>
      </c>
      <c r="G1236" s="2">
        <f t="shared" si="22"/>
        <v>3500533.5707099997</v>
      </c>
      <c r="H1236" s="2">
        <f t="shared" si="23"/>
        <v>0.56999999983236194</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3141232.07</v>
      </c>
      <c r="D1237" s="1">
        <f>BILANCA!E260</f>
        <v>5347434.5</v>
      </c>
      <c r="E1237" s="1">
        <v>0</v>
      </c>
      <c r="F1237" s="1">
        <v>0</v>
      </c>
      <c r="G1237" s="2">
        <f t="shared" si="22"/>
        <v>3514369.6717800004</v>
      </c>
      <c r="H1237" s="2">
        <f t="shared" si="23"/>
        <v>0.56999999983236194</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637237.75</v>
      </c>
      <c r="D1240" s="1">
        <f>BILANCA!E264</f>
        <v>568444</v>
      </c>
      <c r="E1240" s="1">
        <v>0</v>
      </c>
      <c r="F1240" s="1">
        <v>0</v>
      </c>
      <c r="G1240" s="2">
        <f t="shared" si="22"/>
        <v>455950.31775000005</v>
      </c>
      <c r="H1240" s="2">
        <f t="shared" si="23"/>
        <v>0.25</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475.75</v>
      </c>
      <c r="D1244" s="1">
        <f>BILANCA!E268</f>
        <v>1835.94</v>
      </c>
      <c r="E1244" s="1">
        <v>0</v>
      </c>
      <c r="F1244" s="1">
        <v>0</v>
      </c>
      <c r="G1244" s="2">
        <f t="shared" si="24"/>
        <v>1082.53143</v>
      </c>
      <c r="H1244" s="2">
        <f t="shared" si="23"/>
        <v>0.30999999999994543</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270.79000000000002</v>
      </c>
      <c r="D1247" s="1">
        <f>BILANCA!E271</f>
        <v>1.02</v>
      </c>
      <c r="E1247" s="1">
        <v>0</v>
      </c>
      <c r="F1247" s="1">
        <v>0</v>
      </c>
      <c r="G1247" s="2">
        <f t="shared" si="24"/>
        <v>72.027120000000011</v>
      </c>
      <c r="H1247" s="2">
        <f t="shared" si="23"/>
        <v>0.22999999999997955</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70818.36</v>
      </c>
      <c r="D1263" s="1">
        <f>BILANCA!E287</f>
        <v>588.47</v>
      </c>
      <c r="E1263" s="1">
        <v>0</v>
      </c>
      <c r="F1263" s="1">
        <v>0</v>
      </c>
      <c r="G1263" s="2">
        <f t="shared" si="24"/>
        <v>20158.684000000001</v>
      </c>
      <c r="H1263" s="2">
        <f t="shared" si="23"/>
        <v>0.83000000000060936</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577034.67000000004</v>
      </c>
      <c r="D1264" s="1">
        <f>BILANCA!E288</f>
        <v>561274.30000000005</v>
      </c>
      <c r="E1264" s="1">
        <v>0</v>
      </c>
      <c r="F1264" s="1">
        <v>0</v>
      </c>
      <c r="G1264" s="2">
        <f t="shared" si="24"/>
        <v>477582.89887000003</v>
      </c>
      <c r="H1264" s="2">
        <f t="shared" si="23"/>
        <v>0.63000000000465661</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17618</v>
      </c>
      <c r="D1265" s="1">
        <f>BILANCA!E289</f>
        <v>183884.05</v>
      </c>
      <c r="E1265" s="1">
        <v>0</v>
      </c>
      <c r="F1265" s="1">
        <v>0</v>
      </c>
      <c r="G1265" s="2">
        <f t="shared" si="24"/>
        <v>108678.88019999999</v>
      </c>
      <c r="H1265" s="2">
        <f t="shared" si="23"/>
        <v>4.9999999988358468E-2</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43328.69</v>
      </c>
      <c r="D1266" s="1">
        <f>BILANCA!E290</f>
        <v>224109.27</v>
      </c>
      <c r="E1266" s="1">
        <v>0</v>
      </c>
      <c r="F1266" s="1">
        <v>0</v>
      </c>
      <c r="G1266" s="2">
        <f t="shared" si="24"/>
        <v>139107.86608999997</v>
      </c>
      <c r="H1266" s="2">
        <f t="shared" si="23"/>
        <v>0.57999999998719431</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394484.11</v>
      </c>
      <c r="D1269" s="1">
        <f>BILANCA!E293</f>
        <v>0</v>
      </c>
      <c r="E1269" s="1">
        <v>0</v>
      </c>
      <c r="F1269" s="1">
        <v>0</v>
      </c>
      <c r="G1269" s="2">
        <f t="shared" si="24"/>
        <v>112822.45545999998</v>
      </c>
      <c r="H1269" s="2">
        <f t="shared" si="23"/>
        <v>0.10999999998603016</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2255784.7200000002</v>
      </c>
      <c r="D1270" s="1">
        <f>BILANCA!E294</f>
        <v>4179101.12</v>
      </c>
      <c r="E1270" s="1">
        <v>0</v>
      </c>
      <c r="F1270" s="1">
        <v>0</v>
      </c>
      <c r="G1270" s="2">
        <f t="shared" si="24"/>
        <v>3046214.25752</v>
      </c>
      <c r="H1270" s="2">
        <f t="shared" si="23"/>
        <v>0.39999999990686774</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1312.63</v>
      </c>
      <c r="D1273" s="1">
        <f>BILANCA!E297</f>
        <v>2640</v>
      </c>
      <c r="E1273" s="1">
        <v>0</v>
      </c>
      <c r="F1273" s="1">
        <v>0</v>
      </c>
      <c r="G1273" s="2">
        <f t="shared" si="24"/>
        <v>1911.8626999999999</v>
      </c>
      <c r="H1273" s="2">
        <f t="shared" si="23"/>
        <v>0.36999999999989086</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8023.84</v>
      </c>
      <c r="D1274" s="1">
        <f>BILANCA!E298</f>
        <v>15062.32</v>
      </c>
      <c r="E1274" s="1">
        <v>0</v>
      </c>
      <c r="F1274" s="1">
        <v>0</v>
      </c>
      <c r="G1274" s="2">
        <f t="shared" si="24"/>
        <v>11101.20768</v>
      </c>
      <c r="H1274" s="2">
        <f t="shared" si="23"/>
        <v>0.47999999999956344</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58030.25</v>
      </c>
      <c r="D1275" s="1">
        <f>BILANCA!E299</f>
        <v>5109.05</v>
      </c>
      <c r="E1275" s="1">
        <v>0</v>
      </c>
      <c r="F1275" s="1">
        <v>0</v>
      </c>
      <c r="G1275" s="2">
        <f t="shared" si="24"/>
        <v>19928.518199999999</v>
      </c>
      <c r="H1275" s="2">
        <f t="shared" si="23"/>
        <v>0.3000000000001819</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680339.67999999993</v>
      </c>
      <c r="D1299" s="6">
        <f>'RAS-funkcijski'!E5</f>
        <v>948939.42</v>
      </c>
      <c r="E1299" s="6">
        <v>0</v>
      </c>
      <c r="F1299" s="6">
        <v>0</v>
      </c>
      <c r="G1299" s="7">
        <f t="shared" si="24"/>
        <v>2578.2185199999999</v>
      </c>
      <c r="H1299" s="7">
        <f t="shared" si="23"/>
        <v>0.7400000001071021</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138371.43</v>
      </c>
      <c r="D1300" s="1">
        <f>'RAS-funkcijski'!E6</f>
        <v>161664.66</v>
      </c>
      <c r="E1300" s="1">
        <v>0</v>
      </c>
      <c r="F1300" s="1">
        <v>0</v>
      </c>
      <c r="G1300" s="2">
        <f t="shared" si="24"/>
        <v>923.40149999999994</v>
      </c>
      <c r="H1300" s="2">
        <f t="shared" si="23"/>
        <v>0.76999999998952262</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138371.43</v>
      </c>
      <c r="D1301" s="1">
        <f>'RAS-funkcijski'!E7</f>
        <v>161664.66</v>
      </c>
      <c r="E1301" s="1">
        <v>0</v>
      </c>
      <c r="F1301" s="1">
        <v>0</v>
      </c>
      <c r="G1301" s="2">
        <f t="shared" si="24"/>
        <v>1385.1022499999999</v>
      </c>
      <c r="H1301" s="2">
        <f t="shared" si="23"/>
        <v>0.76999999998952262</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541968.25</v>
      </c>
      <c r="D1307" s="1">
        <f>'RAS-funkcijski'!E13</f>
        <v>787274.76</v>
      </c>
      <c r="E1307" s="1">
        <v>0</v>
      </c>
      <c r="F1307" s="1">
        <v>0</v>
      </c>
      <c r="G1307" s="2">
        <f t="shared" si="24"/>
        <v>19048.659929999998</v>
      </c>
      <c r="H1307" s="2">
        <f t="shared" si="23"/>
        <v>0.48999999999068677</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358597.53</v>
      </c>
      <c r="D1308" s="1">
        <f>'RAS-funkcijski'!E14</f>
        <v>405783.54</v>
      </c>
      <c r="E1308" s="1">
        <v>0</v>
      </c>
      <c r="F1308" s="1">
        <v>0</v>
      </c>
      <c r="G1308" s="2">
        <f t="shared" si="24"/>
        <v>11701.6461</v>
      </c>
      <c r="H1308" s="2">
        <f t="shared" si="23"/>
        <v>0.92999999999301508</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183370.72</v>
      </c>
      <c r="D1310" s="1">
        <f>'RAS-funkcijski'!E16</f>
        <v>381491.22</v>
      </c>
      <c r="E1310" s="1">
        <v>0</v>
      </c>
      <c r="F1310" s="1">
        <v>0</v>
      </c>
      <c r="G1310" s="2">
        <f t="shared" si="24"/>
        <v>11356.23792</v>
      </c>
      <c r="H1310" s="2">
        <f t="shared" si="23"/>
        <v>0.49999999997089617</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3135.52</v>
      </c>
      <c r="D1316" s="1">
        <f>'RAS-funkcijski'!E22</f>
        <v>3000</v>
      </c>
      <c r="E1316" s="1">
        <v>0</v>
      </c>
      <c r="F1316" s="1">
        <v>0</v>
      </c>
      <c r="G1316" s="2">
        <f t="shared" si="24"/>
        <v>164.43935999999997</v>
      </c>
      <c r="H1316" s="2">
        <f t="shared" si="23"/>
        <v>0.48000000000001819</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3135.52</v>
      </c>
      <c r="D1318" s="1">
        <f>'RAS-funkcijski'!E24</f>
        <v>3000</v>
      </c>
      <c r="E1318" s="1">
        <v>0</v>
      </c>
      <c r="F1318" s="1">
        <v>0</v>
      </c>
      <c r="G1318" s="2">
        <f t="shared" si="24"/>
        <v>182.71039999999999</v>
      </c>
      <c r="H1318" s="2">
        <f t="shared" si="23"/>
        <v>0.48000000000001819</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69278.759999999995</v>
      </c>
      <c r="D1322" s="1">
        <f>'RAS-funkcijski'!E28</f>
        <v>75878.759999999995</v>
      </c>
      <c r="E1322" s="1">
        <v>0</v>
      </c>
      <c r="F1322" s="1">
        <v>0</v>
      </c>
      <c r="G1322" s="2">
        <f t="shared" si="24"/>
        <v>5304.8707199999999</v>
      </c>
      <c r="H1322" s="2">
        <f t="shared" si="23"/>
        <v>0.48000000001047738</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68400</v>
      </c>
      <c r="D1324" s="1">
        <f>'RAS-funkcijski'!E30</f>
        <v>75000</v>
      </c>
      <c r="E1324" s="1">
        <v>0</v>
      </c>
      <c r="F1324" s="1">
        <v>0</v>
      </c>
      <c r="G1324" s="2">
        <f t="shared" si="24"/>
        <v>5678.4</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878.76</v>
      </c>
      <c r="D1328" s="1">
        <f>'RAS-funkcijski'!E34</f>
        <v>878.76</v>
      </c>
      <c r="E1328" s="1">
        <v>0</v>
      </c>
      <c r="F1328" s="1">
        <v>0</v>
      </c>
      <c r="G1328" s="2">
        <f t="shared" si="24"/>
        <v>79.088400000000007</v>
      </c>
      <c r="H1328" s="2">
        <f t="shared" si="23"/>
        <v>0.48000000000001819</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523643.65</v>
      </c>
      <c r="D1329" s="1">
        <f>'RAS-funkcijski'!E35</f>
        <v>6725.04</v>
      </c>
      <c r="E1329" s="1">
        <v>0</v>
      </c>
      <c r="F1329" s="1">
        <v>0</v>
      </c>
      <c r="G1329" s="2">
        <f t="shared" si="24"/>
        <v>16649.905630000001</v>
      </c>
      <c r="H1329" s="2">
        <f t="shared" si="23"/>
        <v>0.38999999997668056</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4805.05</v>
      </c>
      <c r="D1333" s="1">
        <f>'RAS-funkcijski'!E39</f>
        <v>3234.2</v>
      </c>
      <c r="E1333" s="1">
        <v>0</v>
      </c>
      <c r="F1333" s="1">
        <v>0</v>
      </c>
      <c r="G1333" s="2">
        <f t="shared" si="24"/>
        <v>394.57075000000003</v>
      </c>
      <c r="H1333" s="2">
        <f t="shared" si="23"/>
        <v>0.25</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4805.05</v>
      </c>
      <c r="D1334" s="1">
        <f>'RAS-funkcijski'!E40</f>
        <v>3234.2</v>
      </c>
      <c r="E1334" s="1">
        <v>0</v>
      </c>
      <c r="F1334" s="1">
        <v>0</v>
      </c>
      <c r="G1334" s="2">
        <f t="shared" si="24"/>
        <v>405.8442</v>
      </c>
      <c r="H1334" s="2">
        <f t="shared" si="23"/>
        <v>0.25</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515347.76</v>
      </c>
      <c r="D1348" s="1">
        <f>'RAS-funkcijski'!E54</f>
        <v>0</v>
      </c>
      <c r="E1348" s="1">
        <v>0</v>
      </c>
      <c r="F1348" s="1">
        <v>0</v>
      </c>
      <c r="G1348" s="2">
        <f t="shared" si="24"/>
        <v>25767.388000000003</v>
      </c>
      <c r="H1348" s="2">
        <f t="shared" si="27"/>
        <v>0.23999999999068677</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515347.76</v>
      </c>
      <c r="D1349" s="1">
        <f>'RAS-funkcijski'!E55</f>
        <v>0</v>
      </c>
      <c r="E1349" s="1">
        <v>0</v>
      </c>
      <c r="F1349" s="1">
        <v>0</v>
      </c>
      <c r="G1349" s="2">
        <f t="shared" si="24"/>
        <v>26282.73576</v>
      </c>
      <c r="H1349" s="2">
        <f t="shared" si="27"/>
        <v>0.23999999999068677</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3490.84</v>
      </c>
      <c r="D1368" s="1">
        <f>'RAS-funkcijski'!E74</f>
        <v>3490.84</v>
      </c>
      <c r="E1368" s="1">
        <v>0</v>
      </c>
      <c r="F1368" s="1">
        <v>0</v>
      </c>
      <c r="G1368" s="2">
        <f t="shared" si="24"/>
        <v>733.07640000000015</v>
      </c>
      <c r="H1368" s="2">
        <f t="shared" si="27"/>
        <v>0.31999999999970896</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12578.1</v>
      </c>
      <c r="D1369" s="1">
        <f>'RAS-funkcijski'!E75</f>
        <v>13879.95</v>
      </c>
      <c r="E1369" s="1">
        <v>0</v>
      </c>
      <c r="F1369" s="1">
        <v>0</v>
      </c>
      <c r="G1369" s="2">
        <f t="shared" si="24"/>
        <v>2863.998</v>
      </c>
      <c r="H1369" s="2">
        <f t="shared" si="27"/>
        <v>0.1499999999996362</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12578.1</v>
      </c>
      <c r="D1370" s="1">
        <f>'RAS-funkcijski'!E76</f>
        <v>13879.95</v>
      </c>
      <c r="E1370" s="1">
        <v>0</v>
      </c>
      <c r="F1370" s="1">
        <v>0</v>
      </c>
      <c r="G1370" s="2">
        <f t="shared" si="24"/>
        <v>2904.3360000000002</v>
      </c>
      <c r="H1370" s="2">
        <f t="shared" si="27"/>
        <v>0.1499999999996362</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2196725.02</v>
      </c>
      <c r="D1376" s="1">
        <f>'RAS-funkcijski'!E82</f>
        <v>1854518.43</v>
      </c>
      <c r="E1376" s="1">
        <v>0</v>
      </c>
      <c r="F1376" s="1">
        <v>0</v>
      </c>
      <c r="G1376" s="2">
        <f t="shared" si="24"/>
        <v>460649.42663999996</v>
      </c>
      <c r="H1376" s="2">
        <f t="shared" si="27"/>
        <v>0.44999999995343387</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478253.81</v>
      </c>
      <c r="D1377" s="1">
        <f>'RAS-funkcijski'!E83</f>
        <v>0</v>
      </c>
      <c r="E1377" s="1">
        <v>0</v>
      </c>
      <c r="F1377" s="1">
        <v>0</v>
      </c>
      <c r="G1377" s="2">
        <f t="shared" si="24"/>
        <v>37782.050990000003</v>
      </c>
      <c r="H1377" s="2">
        <f t="shared" si="27"/>
        <v>0.19000000000232831</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1637472.77</v>
      </c>
      <c r="D1378" s="1">
        <f>'RAS-funkcijski'!E84</f>
        <v>1777043.2</v>
      </c>
      <c r="E1378" s="1">
        <v>0</v>
      </c>
      <c r="F1378" s="1">
        <v>0</v>
      </c>
      <c r="G1378" s="2">
        <f t="shared" si="24"/>
        <v>415324.73360000004</v>
      </c>
      <c r="H1378" s="2">
        <f t="shared" si="27"/>
        <v>0.42999999993480742</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80998.44</v>
      </c>
      <c r="D1380" s="1">
        <f>'RAS-funkcijski'!E86</f>
        <v>77475.23</v>
      </c>
      <c r="E1380" s="1">
        <v>0</v>
      </c>
      <c r="F1380" s="1">
        <v>0</v>
      </c>
      <c r="G1380" s="2">
        <f t="shared" si="24"/>
        <v>19347.809799999999</v>
      </c>
      <c r="H1380" s="2">
        <f t="shared" si="27"/>
        <v>0.66999999999825377</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17852.009999999998</v>
      </c>
      <c r="D1383" s="1">
        <f>'RAS-funkcijski'!E89</f>
        <v>36077.01</v>
      </c>
      <c r="E1383" s="1">
        <v>0</v>
      </c>
      <c r="F1383" s="1">
        <v>0</v>
      </c>
      <c r="G1383" s="2">
        <f t="shared" si="24"/>
        <v>7650.5125500000013</v>
      </c>
      <c r="H1383" s="2">
        <f t="shared" si="27"/>
        <v>2.0000000000436557E-2</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17852.009999999998</v>
      </c>
      <c r="D1400" s="1">
        <f>'RAS-funkcijski'!E106</f>
        <v>36077.01</v>
      </c>
      <c r="E1400" s="1">
        <v>0</v>
      </c>
      <c r="F1400" s="1">
        <v>0</v>
      </c>
      <c r="G1400" s="2">
        <f t="shared" si="24"/>
        <v>9180.6150600000001</v>
      </c>
      <c r="H1400" s="2">
        <f t="shared" si="27"/>
        <v>2.0000000000436557E-2</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1648451.23</v>
      </c>
      <c r="D1401" s="1">
        <f>'RAS-funkcijski'!E107</f>
        <v>331902.5</v>
      </c>
      <c r="E1401" s="1">
        <v>0</v>
      </c>
      <c r="F1401" s="1">
        <v>0</v>
      </c>
      <c r="G1401" s="2">
        <f t="shared" si="24"/>
        <v>238162.39168999996</v>
      </c>
      <c r="H1401" s="2">
        <f t="shared" si="27"/>
        <v>0.72999999998137355</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105957.48</v>
      </c>
      <c r="D1402" s="1">
        <f>'RAS-funkcijski'!E108</f>
        <v>131723.21</v>
      </c>
      <c r="E1402" s="1">
        <v>0</v>
      </c>
      <c r="F1402" s="1">
        <v>0</v>
      </c>
      <c r="G1402" s="2">
        <f t="shared" si="24"/>
        <v>38418.005599999997</v>
      </c>
      <c r="H1402" s="2">
        <f t="shared" si="27"/>
        <v>0.68999999998777639</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1535793.75</v>
      </c>
      <c r="D1403" s="1">
        <f>'RAS-funkcijski'!E109</f>
        <v>192929.29</v>
      </c>
      <c r="E1403" s="1">
        <v>0</v>
      </c>
      <c r="F1403" s="1">
        <v>0</v>
      </c>
      <c r="G1403" s="2">
        <f t="shared" si="24"/>
        <v>201773.49465000001</v>
      </c>
      <c r="H1403" s="2">
        <f t="shared" si="27"/>
        <v>0.54000000000814907</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6700</v>
      </c>
      <c r="D1405" s="1">
        <f>'RAS-funkcijski'!E111</f>
        <v>7100</v>
      </c>
      <c r="E1405" s="1">
        <v>0</v>
      </c>
      <c r="F1405" s="1">
        <v>0</v>
      </c>
      <c r="G1405" s="2">
        <f t="shared" si="24"/>
        <v>2236.2999999999997</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150</v>
      </c>
      <c r="E1407" s="1">
        <v>0</v>
      </c>
      <c r="F1407" s="1">
        <v>0</v>
      </c>
      <c r="G1407" s="2">
        <f t="shared" si="24"/>
        <v>32.700000000000003</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984777.46000000008</v>
      </c>
      <c r="D1408" s="1">
        <f>'RAS-funkcijski'!E114</f>
        <v>2275076.65</v>
      </c>
      <c r="E1408" s="1">
        <v>0</v>
      </c>
      <c r="F1408" s="1">
        <v>0</v>
      </c>
      <c r="G1408" s="2">
        <f t="shared" si="24"/>
        <v>608842.38359999994</v>
      </c>
      <c r="H1408" s="2">
        <f t="shared" si="27"/>
        <v>0.81000000017229468</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912018.14</v>
      </c>
      <c r="D1409" s="1">
        <f>'RAS-funkcijski'!E115</f>
        <v>2269149.75</v>
      </c>
      <c r="E1409" s="1">
        <v>0</v>
      </c>
      <c r="F1409" s="1">
        <v>0</v>
      </c>
      <c r="G1409" s="2">
        <f t="shared" si="24"/>
        <v>604985.25803999999</v>
      </c>
      <c r="H1409" s="2">
        <f t="shared" si="27"/>
        <v>0.39000000001396984</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820121.74</v>
      </c>
      <c r="D1410" s="1">
        <f>'RAS-funkcijski'!E116</f>
        <v>2141197.85</v>
      </c>
      <c r="E1410" s="1">
        <v>0</v>
      </c>
      <c r="F1410" s="1">
        <v>0</v>
      </c>
      <c r="G1410" s="2">
        <f t="shared" si="24"/>
        <v>571481.95328000002</v>
      </c>
      <c r="H1410" s="2">
        <f t="shared" si="27"/>
        <v>0.40999999991618097</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91896.4</v>
      </c>
      <c r="D1411" s="1">
        <f>'RAS-funkcijski'!E117</f>
        <v>127951.9</v>
      </c>
      <c r="E1411" s="1">
        <v>0</v>
      </c>
      <c r="F1411" s="1">
        <v>0</v>
      </c>
      <c r="G1411" s="2">
        <f t="shared" si="24"/>
        <v>39301.422599999998</v>
      </c>
      <c r="H1411" s="2">
        <f t="shared" si="27"/>
        <v>0.5</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2952.04</v>
      </c>
      <c r="D1412" s="1">
        <f>'RAS-funkcijski'!E118</f>
        <v>3039.4</v>
      </c>
      <c r="E1412" s="1">
        <v>0</v>
      </c>
      <c r="F1412" s="1">
        <v>0</v>
      </c>
      <c r="G1412" s="2">
        <f t="shared" si="24"/>
        <v>1029.51576</v>
      </c>
      <c r="H1412" s="2">
        <f t="shared" si="27"/>
        <v>0.44000000000005457</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2952.04</v>
      </c>
      <c r="D1414" s="1">
        <f>'RAS-funkcijski'!E120</f>
        <v>3039.4</v>
      </c>
      <c r="E1414" s="1">
        <v>0</v>
      </c>
      <c r="F1414" s="1">
        <v>0</v>
      </c>
      <c r="G1414" s="2">
        <f t="shared" si="24"/>
        <v>1047.57744</v>
      </c>
      <c r="H1414" s="2">
        <f t="shared" si="27"/>
        <v>0.44000000000005457</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2244.48</v>
      </c>
      <c r="D1416" s="1">
        <f>'RAS-funkcijski'!E122</f>
        <v>2887.5</v>
      </c>
      <c r="E1416" s="1">
        <v>0</v>
      </c>
      <c r="F1416" s="1">
        <v>0</v>
      </c>
      <c r="G1416" s="2">
        <f t="shared" si="24"/>
        <v>946.29863999999998</v>
      </c>
      <c r="H1416" s="2">
        <f t="shared" si="27"/>
        <v>0.98000000000001819</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2244.48</v>
      </c>
      <c r="D1418" s="1">
        <f>'RAS-funkcijski'!E124</f>
        <v>2887.5</v>
      </c>
      <c r="E1418" s="1">
        <v>0</v>
      </c>
      <c r="F1418" s="1">
        <v>0</v>
      </c>
      <c r="G1418" s="2">
        <f t="shared" si="24"/>
        <v>962.33760000000007</v>
      </c>
      <c r="H1418" s="2">
        <f t="shared" si="27"/>
        <v>0.98000000000001819</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67562.8</v>
      </c>
      <c r="D1420" s="1">
        <f>'RAS-funkcijski'!E126</f>
        <v>0</v>
      </c>
      <c r="E1420" s="1">
        <v>0</v>
      </c>
      <c r="F1420" s="1">
        <v>0</v>
      </c>
      <c r="G1420" s="2">
        <f t="shared" si="24"/>
        <v>8242.6615999999995</v>
      </c>
      <c r="H1420" s="2">
        <f t="shared" si="27"/>
        <v>0.19999999999708962</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146145.16999999998</v>
      </c>
      <c r="D1423" s="1">
        <f>'RAS-funkcijski'!E129</f>
        <v>648382.05000000005</v>
      </c>
      <c r="E1423" s="1">
        <v>0</v>
      </c>
      <c r="F1423" s="1">
        <v>0</v>
      </c>
      <c r="G1423" s="2">
        <f t="shared" si="24"/>
        <v>180363.65875</v>
      </c>
      <c r="H1423" s="2">
        <f t="shared" si="27"/>
        <v>0.22000000003026798</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3447.08</v>
      </c>
      <c r="D1424" s="1">
        <f>'RAS-funkcijski'!E130</f>
        <v>2818.16</v>
      </c>
      <c r="E1424" s="1">
        <v>0</v>
      </c>
      <c r="F1424" s="1">
        <v>0</v>
      </c>
      <c r="G1424" s="2">
        <f t="shared" si="24"/>
        <v>1144.5083999999999</v>
      </c>
      <c r="H1424" s="2">
        <f t="shared" si="27"/>
        <v>0.23999999999978172</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3447.08</v>
      </c>
      <c r="D1426" s="1">
        <f>'RAS-funkcijski'!E132</f>
        <v>2818.16</v>
      </c>
      <c r="E1426" s="1">
        <v>0</v>
      </c>
      <c r="F1426" s="1">
        <v>0</v>
      </c>
      <c r="G1426" s="2">
        <f t="shared" si="24"/>
        <v>1162.6751999999999</v>
      </c>
      <c r="H1426" s="2">
        <f t="shared" si="27"/>
        <v>0.23999999999978172</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85623.91</v>
      </c>
      <c r="D1430" s="1">
        <f>'RAS-funkcijski'!E136</f>
        <v>0</v>
      </c>
      <c r="E1430" s="1">
        <v>0</v>
      </c>
      <c r="F1430" s="1">
        <v>0</v>
      </c>
      <c r="G1430" s="2">
        <f t="shared" si="24"/>
        <v>11302.35612</v>
      </c>
      <c r="H1430" s="2">
        <f t="shared" si="27"/>
        <v>8.999999999650754E-2</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30890.37</v>
      </c>
      <c r="D1432" s="1">
        <f>'RAS-funkcijski'!E138</f>
        <v>619873.4</v>
      </c>
      <c r="E1432" s="1">
        <v>0</v>
      </c>
      <c r="F1432" s="1">
        <v>0</v>
      </c>
      <c r="G1432" s="2">
        <f t="shared" si="24"/>
        <v>170265.38078000001</v>
      </c>
      <c r="H1432" s="2">
        <f t="shared" si="27"/>
        <v>0.77000000002226443</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26183.81</v>
      </c>
      <c r="D1434" s="1">
        <f>'RAS-funkcijski'!E140</f>
        <v>25690.49</v>
      </c>
      <c r="E1434" s="1">
        <v>0</v>
      </c>
      <c r="F1434" s="1">
        <v>0</v>
      </c>
      <c r="G1434" s="2">
        <f t="shared" si="24"/>
        <v>10548.811440000001</v>
      </c>
      <c r="H1434" s="2">
        <f t="shared" si="27"/>
        <v>0.68000000000029104</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6282926.5999999996</v>
      </c>
      <c r="D1435" s="13">
        <f>'RAS-funkcijski'!E141</f>
        <v>6194379.8099999996</v>
      </c>
      <c r="E1435" s="13">
        <v>0</v>
      </c>
      <c r="F1435" s="13">
        <v>0</v>
      </c>
      <c r="G1435" s="14">
        <f t="shared" si="24"/>
        <v>2558021.0121400002</v>
      </c>
      <c r="H1435" s="14">
        <f t="shared" si="27"/>
        <v>0.59000000078231096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2408.33</v>
      </c>
      <c r="D1436" s="6">
        <f>'P-VRIO'!E5</f>
        <v>969.67000000000007</v>
      </c>
      <c r="E1436" s="6">
        <v>0</v>
      </c>
      <c r="F1436" s="6">
        <v>0</v>
      </c>
      <c r="G1436" s="7">
        <f t="shared" si="24"/>
        <v>4.3476699999999999</v>
      </c>
      <c r="H1436" s="7">
        <f t="shared" si="27"/>
        <v>0.65999999999985448</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660.44</v>
      </c>
      <c r="E1437" s="1">
        <v>0</v>
      </c>
      <c r="F1437" s="1">
        <v>0</v>
      </c>
      <c r="G1437" s="2">
        <f t="shared" si="24"/>
        <v>2.6417600000000001</v>
      </c>
      <c r="H1437" s="2">
        <f t="shared" si="27"/>
        <v>0.44000000000005457</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660.44</v>
      </c>
      <c r="E1438" s="1">
        <v>0</v>
      </c>
      <c r="F1438" s="1">
        <v>0</v>
      </c>
      <c r="G1438" s="2">
        <f t="shared" si="24"/>
        <v>3.9626400000000004</v>
      </c>
      <c r="H1438" s="2">
        <f t="shared" si="27"/>
        <v>0.44000000000005457</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660.44</v>
      </c>
      <c r="E1440" s="1">
        <v>0</v>
      </c>
      <c r="F1440" s="1">
        <v>0</v>
      </c>
      <c r="G1440" s="2">
        <f t="shared" si="24"/>
        <v>6.6044000000000009</v>
      </c>
      <c r="H1440" s="2">
        <f t="shared" si="27"/>
        <v>0.44000000000005457</v>
      </c>
      <c r="I1440" s="10">
        <f t="shared" si="28"/>
        <v>2.9059360000003607</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2408.33</v>
      </c>
      <c r="D1453" s="1">
        <f>'P-VRIO'!E22</f>
        <v>309.23</v>
      </c>
      <c r="E1453" s="1">
        <v>0</v>
      </c>
      <c r="F1453" s="1">
        <v>0</v>
      </c>
      <c r="G1453" s="2">
        <f t="shared" si="24"/>
        <v>54.482219999999998</v>
      </c>
      <c r="H1453" s="2">
        <f t="shared" si="27"/>
        <v>0.55999999999994543</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2408.33</v>
      </c>
      <c r="D1454" s="1">
        <f>'P-VRIO'!E23</f>
        <v>309.23</v>
      </c>
      <c r="E1454" s="1">
        <v>0</v>
      </c>
      <c r="F1454" s="1">
        <v>0</v>
      </c>
      <c r="G1454" s="2">
        <f t="shared" si="24"/>
        <v>57.509009999999996</v>
      </c>
      <c r="H1454" s="2">
        <f t="shared" si="27"/>
        <v>0.55999999999994543</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2408.33</v>
      </c>
      <c r="D1456" s="1">
        <f>'P-VRIO'!E25</f>
        <v>309.23</v>
      </c>
      <c r="E1456" s="1">
        <v>0</v>
      </c>
      <c r="F1456" s="1">
        <v>0</v>
      </c>
      <c r="G1456" s="2">
        <f t="shared" si="24"/>
        <v>63.56259</v>
      </c>
      <c r="H1456" s="2">
        <f t="shared" si="27"/>
        <v>0.55999999999994543</v>
      </c>
      <c r="I1456" s="10">
        <f t="shared" si="30"/>
        <v>35.595050399996531</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3359068.55</v>
      </c>
      <c r="D1480" s="6"/>
      <c r="E1480" s="6">
        <v>0</v>
      </c>
      <c r="F1480" s="6">
        <v>0</v>
      </c>
      <c r="G1480" s="7">
        <f t="shared" ref="G1480:G1580" si="34">B1480/1000*C1480</f>
        <v>3359.06855</v>
      </c>
      <c r="H1480" s="7">
        <f t="shared" ref="H1480:H1580" si="35">ABS(C1480-ROUND(C1480,0))</f>
        <v>0.45000000018626451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7244931.4300000006</v>
      </c>
      <c r="D1481" s="1">
        <v>0</v>
      </c>
      <c r="E1481" s="1">
        <v>0</v>
      </c>
      <c r="F1481" s="1">
        <v>0</v>
      </c>
      <c r="G1481" s="2">
        <f t="shared" si="34"/>
        <v>14489.862860000001</v>
      </c>
      <c r="H1481" s="2">
        <f t="shared" si="35"/>
        <v>0.43000000063329935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3745312.7300000004</v>
      </c>
      <c r="D1483" s="1">
        <v>0</v>
      </c>
      <c r="E1483" s="1">
        <v>0</v>
      </c>
      <c r="F1483" s="1">
        <v>0</v>
      </c>
      <c r="G1483" s="2">
        <f t="shared" si="34"/>
        <v>14981.250920000002</v>
      </c>
      <c r="H1483" s="2">
        <f t="shared" si="35"/>
        <v>0.26999999955296516</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1186805.99</v>
      </c>
      <c r="D1484" s="1">
        <v>0</v>
      </c>
      <c r="E1484" s="1">
        <v>0</v>
      </c>
      <c r="F1484" s="1">
        <v>0</v>
      </c>
      <c r="G1484" s="2">
        <f t="shared" si="34"/>
        <v>5934.0299500000001</v>
      </c>
      <c r="H1484" s="2">
        <f t="shared" si="35"/>
        <v>1.0000000009313226E-2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1751836.84</v>
      </c>
      <c r="D1485" s="1">
        <v>0</v>
      </c>
      <c r="E1485" s="1">
        <v>0</v>
      </c>
      <c r="F1485" s="1">
        <v>0</v>
      </c>
      <c r="G1485" s="2">
        <f t="shared" si="34"/>
        <v>10511.021040000001</v>
      </c>
      <c r="H1485" s="2">
        <f t="shared" si="35"/>
        <v>0.15999999991618097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12244.47</v>
      </c>
      <c r="D1486" s="1">
        <v>0</v>
      </c>
      <c r="E1486" s="1">
        <v>0</v>
      </c>
      <c r="F1486" s="1">
        <v>0</v>
      </c>
      <c r="G1486" s="2">
        <f t="shared" si="34"/>
        <v>85.711289999999991</v>
      </c>
      <c r="H1486" s="2">
        <f t="shared" si="35"/>
        <v>0.46999999999934516</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29100.47</v>
      </c>
      <c r="D1487" s="1">
        <v>0</v>
      </c>
      <c r="E1487" s="1">
        <v>0</v>
      </c>
      <c r="F1487" s="1">
        <v>0</v>
      </c>
      <c r="G1487" s="2">
        <f t="shared" si="34"/>
        <v>232.80376000000001</v>
      </c>
      <c r="H1487" s="2">
        <f t="shared" si="35"/>
        <v>0.47000000000116415</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7547.18</v>
      </c>
      <c r="D1489" s="1">
        <v>0</v>
      </c>
      <c r="E1489" s="1">
        <v>0</v>
      </c>
      <c r="F1489" s="1">
        <v>0</v>
      </c>
      <c r="G1489" s="2">
        <f t="shared" si="34"/>
        <v>75.471800000000002</v>
      </c>
      <c r="H1489" s="2">
        <f t="shared" si="35"/>
        <v>0.18000000000029104</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577280.75</v>
      </c>
      <c r="D1490" s="1">
        <v>0</v>
      </c>
      <c r="E1490" s="1">
        <v>0</v>
      </c>
      <c r="F1490" s="1">
        <v>0</v>
      </c>
      <c r="G1490" s="2">
        <f t="shared" si="34"/>
        <v>6350.0882499999998</v>
      </c>
      <c r="H1490" s="2">
        <f t="shared" si="35"/>
        <v>0.25</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180497.03</v>
      </c>
      <c r="D1491" s="1">
        <v>0</v>
      </c>
      <c r="E1491" s="1">
        <v>0</v>
      </c>
      <c r="F1491" s="1">
        <v>0</v>
      </c>
      <c r="G1491" s="2">
        <f t="shared" si="34"/>
        <v>2165.9643599999999</v>
      </c>
      <c r="H1491" s="2">
        <f t="shared" si="35"/>
        <v>2.9999999998835847E-2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1359618.7</v>
      </c>
      <c r="D1492" s="1">
        <v>0</v>
      </c>
      <c r="E1492" s="1">
        <v>0</v>
      </c>
      <c r="F1492" s="1">
        <v>0</v>
      </c>
      <c r="G1492" s="2">
        <f t="shared" si="34"/>
        <v>17675.043099999999</v>
      </c>
      <c r="H1492" s="2">
        <f t="shared" si="35"/>
        <v>0.30000000004656613</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2140000</v>
      </c>
      <c r="D1493" s="1">
        <v>0</v>
      </c>
      <c r="E1493" s="1">
        <v>0</v>
      </c>
      <c r="F1493" s="1">
        <v>0</v>
      </c>
      <c r="G1493" s="2">
        <f t="shared" si="34"/>
        <v>29960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2140000</v>
      </c>
      <c r="D1497" s="1">
        <v>0</v>
      </c>
      <c r="E1497" s="1">
        <v>0</v>
      </c>
      <c r="F1497" s="1">
        <v>0</v>
      </c>
      <c r="G1497" s="2">
        <f t="shared" si="34"/>
        <v>38520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5455042.7699999996</v>
      </c>
      <c r="D1499" s="1">
        <v>0</v>
      </c>
      <c r="E1499" s="1">
        <v>0</v>
      </c>
      <c r="F1499" s="1">
        <v>0</v>
      </c>
      <c r="G1499" s="2">
        <f t="shared" si="34"/>
        <v>109100.8554</v>
      </c>
      <c r="H1499" s="2">
        <f t="shared" si="35"/>
        <v>0.23000000044703484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3831305.9899999993</v>
      </c>
      <c r="D1501" s="1">
        <v>0</v>
      </c>
      <c r="E1501" s="1">
        <v>0</v>
      </c>
      <c r="F1501" s="1">
        <v>0</v>
      </c>
      <c r="G1501" s="2">
        <f t="shared" si="34"/>
        <v>84288.731779999973</v>
      </c>
      <c r="H1501" s="2">
        <f t="shared" si="35"/>
        <v>1.0000000707805157E-2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1172389.95</v>
      </c>
      <c r="D1502" s="1">
        <v>0</v>
      </c>
      <c r="E1502" s="1">
        <v>0</v>
      </c>
      <c r="F1502" s="1">
        <v>0</v>
      </c>
      <c r="G1502" s="2">
        <f t="shared" si="34"/>
        <v>26964.968849999997</v>
      </c>
      <c r="H1502" s="2">
        <f t="shared" si="35"/>
        <v>5.0000000046566129E-2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1702552.77</v>
      </c>
      <c r="D1503" s="1">
        <v>0</v>
      </c>
      <c r="E1503" s="1">
        <v>0</v>
      </c>
      <c r="F1503" s="1">
        <v>0</v>
      </c>
      <c r="G1503" s="2">
        <f t="shared" si="34"/>
        <v>40861.266479999998</v>
      </c>
      <c r="H1503" s="2">
        <f t="shared" si="35"/>
        <v>0.22999999998137355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14051.51</v>
      </c>
      <c r="D1504" s="1">
        <v>0</v>
      </c>
      <c r="E1504" s="1">
        <v>0</v>
      </c>
      <c r="F1504" s="1">
        <v>0</v>
      </c>
      <c r="G1504" s="2">
        <f t="shared" si="34"/>
        <v>351.28775000000002</v>
      </c>
      <c r="H1504" s="2">
        <f t="shared" si="35"/>
        <v>0.48999999999978172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26271.54</v>
      </c>
      <c r="D1505" s="1">
        <v>0</v>
      </c>
      <c r="E1505" s="1">
        <v>0</v>
      </c>
      <c r="F1505" s="1">
        <v>0</v>
      </c>
      <c r="G1505" s="2">
        <f t="shared" si="34"/>
        <v>683.06003999999996</v>
      </c>
      <c r="H1505" s="2">
        <f t="shared" si="35"/>
        <v>0.45999999999912689</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7461.92</v>
      </c>
      <c r="D1507" s="1">
        <v>0</v>
      </c>
      <c r="E1507" s="1">
        <v>0</v>
      </c>
      <c r="F1507" s="1">
        <v>0</v>
      </c>
      <c r="G1507" s="2">
        <f t="shared" si="34"/>
        <v>208.93376000000001</v>
      </c>
      <c r="H1507" s="2">
        <f t="shared" si="35"/>
        <v>7.999999999992724E-2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620214.88</v>
      </c>
      <c r="D1508" s="1">
        <v>0</v>
      </c>
      <c r="E1508" s="1">
        <v>0</v>
      </c>
      <c r="F1508" s="1">
        <v>0</v>
      </c>
      <c r="G1508" s="2">
        <f t="shared" si="34"/>
        <v>17986.231520000001</v>
      </c>
      <c r="H1508" s="2">
        <f t="shared" si="35"/>
        <v>0.11999999999534339</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288363.42</v>
      </c>
      <c r="D1509" s="1">
        <v>0</v>
      </c>
      <c r="E1509" s="1">
        <v>0</v>
      </c>
      <c r="F1509" s="1">
        <v>0</v>
      </c>
      <c r="G1509" s="2">
        <f t="shared" si="34"/>
        <v>8650.9025999999994</v>
      </c>
      <c r="H1509" s="2">
        <f t="shared" si="35"/>
        <v>0.41999999998370185</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1012572.07</v>
      </c>
      <c r="D1510" s="1">
        <v>0</v>
      </c>
      <c r="E1510" s="1">
        <v>0</v>
      </c>
      <c r="F1510" s="1">
        <v>0</v>
      </c>
      <c r="G1510" s="2">
        <f t="shared" si="34"/>
        <v>31389.73417</v>
      </c>
      <c r="H1510" s="2">
        <f t="shared" si="35"/>
        <v>6.9999999948777258E-2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611164.71</v>
      </c>
      <c r="D1511" s="1">
        <v>0</v>
      </c>
      <c r="E1511" s="1">
        <v>0</v>
      </c>
      <c r="F1511" s="1">
        <v>0</v>
      </c>
      <c r="G1511" s="2">
        <f t="shared" si="34"/>
        <v>19557.27072</v>
      </c>
      <c r="H1511" s="2">
        <f t="shared" si="35"/>
        <v>0.2900000000372529</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611164.71</v>
      </c>
      <c r="D1515" s="1">
        <v>0</v>
      </c>
      <c r="E1515" s="1">
        <v>0</v>
      </c>
      <c r="F1515" s="1">
        <v>0</v>
      </c>
      <c r="G1515" s="2">
        <f t="shared" si="34"/>
        <v>22001.929559999997</v>
      </c>
      <c r="H1515" s="2">
        <f t="shared" si="35"/>
        <v>0.2900000000372529</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5148957.2100000009</v>
      </c>
      <c r="D1517" s="1">
        <v>0</v>
      </c>
      <c r="E1517" s="1">
        <v>0</v>
      </c>
      <c r="F1517" s="1">
        <v>0</v>
      </c>
      <c r="G1517" s="2">
        <f t="shared" si="34"/>
        <v>195660.37398000003</v>
      </c>
      <c r="H1517" s="2">
        <f t="shared" si="35"/>
        <v>0.21000000089406967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183572.18</v>
      </c>
      <c r="D1518" s="1">
        <v>0</v>
      </c>
      <c r="E1518" s="1">
        <v>0</v>
      </c>
      <c r="F1518" s="1">
        <v>0</v>
      </c>
      <c r="G1518" s="2">
        <f t="shared" si="34"/>
        <v>7159.31502</v>
      </c>
      <c r="H1518" s="2">
        <f t="shared" si="35"/>
        <v>0.17999999999301508</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433.36</v>
      </c>
      <c r="D1524" s="1">
        <v>0</v>
      </c>
      <c r="E1524" s="1">
        <v>0</v>
      </c>
      <c r="F1524" s="1">
        <v>0</v>
      </c>
      <c r="G1524" s="2">
        <f t="shared" si="34"/>
        <v>19.501200000000001</v>
      </c>
      <c r="H1524" s="2">
        <f t="shared" si="35"/>
        <v>0.36000000000001364</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433.36</v>
      </c>
      <c r="D1530" s="1">
        <v>0</v>
      </c>
      <c r="E1530" s="1">
        <v>0</v>
      </c>
      <c r="F1530" s="1">
        <v>0</v>
      </c>
      <c r="G1530" s="2">
        <f t="shared" si="34"/>
        <v>22.10136</v>
      </c>
      <c r="H1530" s="2">
        <f t="shared" si="35"/>
        <v>0.36000000000001364</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433.36</v>
      </c>
      <c r="D1531" s="1">
        <v>0</v>
      </c>
      <c r="E1531" s="1">
        <v>0</v>
      </c>
      <c r="F1531" s="1">
        <v>0</v>
      </c>
      <c r="G1531" s="2">
        <f t="shared" si="34"/>
        <v>22.53472</v>
      </c>
      <c r="H1531" s="2">
        <f t="shared" si="35"/>
        <v>0.36000000000001364</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183138.82</v>
      </c>
      <c r="D1565" s="1">
        <v>0</v>
      </c>
      <c r="E1565" s="1">
        <v>0</v>
      </c>
      <c r="F1565" s="1">
        <v>0</v>
      </c>
      <c r="G1565" s="2">
        <f t="shared" si="34"/>
        <v>15749.93852</v>
      </c>
      <c r="H1565" s="2">
        <f t="shared" si="35"/>
        <v>0.17999999999301508</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169270.82</v>
      </c>
      <c r="D1566" s="1">
        <v>0</v>
      </c>
      <c r="E1566" s="1">
        <v>0</v>
      </c>
      <c r="F1566" s="1">
        <v>0</v>
      </c>
      <c r="G1566" s="2">
        <f t="shared" si="34"/>
        <v>14726.56134</v>
      </c>
      <c r="H1566" s="2">
        <f t="shared" si="35"/>
        <v>0.17999999999301508</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13868</v>
      </c>
      <c r="D1569" s="1">
        <v>0</v>
      </c>
      <c r="E1569" s="1">
        <v>0</v>
      </c>
      <c r="F1569" s="1">
        <v>0</v>
      </c>
      <c r="G1569" s="2">
        <f t="shared" si="34"/>
        <v>1248.1199999999999</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4965385.03</v>
      </c>
      <c r="D1576" s="1">
        <v>0</v>
      </c>
      <c r="E1576" s="1">
        <v>0</v>
      </c>
      <c r="F1576" s="1">
        <v>0</v>
      </c>
      <c r="G1576" s="2">
        <f t="shared" si="34"/>
        <v>481642.34791000001</v>
      </c>
      <c r="H1576" s="2">
        <f t="shared" si="35"/>
        <v>3.0000000260770321E-2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561429.41</v>
      </c>
      <c r="D1578" s="1">
        <v>0</v>
      </c>
      <c r="E1578" s="1">
        <v>0</v>
      </c>
      <c r="F1578" s="1">
        <v>0</v>
      </c>
      <c r="G1578" s="2">
        <f t="shared" si="34"/>
        <v>55581.511590000009</v>
      </c>
      <c r="H1578" s="2">
        <f t="shared" si="35"/>
        <v>0.41000000003259629</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224854.5</v>
      </c>
      <c r="D1579" s="1">
        <v>0</v>
      </c>
      <c r="E1579" s="1">
        <v>0</v>
      </c>
      <c r="F1579" s="1">
        <v>0</v>
      </c>
      <c r="G1579" s="2">
        <f t="shared" si="34"/>
        <v>22485.45</v>
      </c>
      <c r="H1579" s="2">
        <f t="shared" si="35"/>
        <v>0.5</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4179101.12</v>
      </c>
      <c r="D1580" s="13">
        <v>0</v>
      </c>
      <c r="E1580" s="13">
        <v>0</v>
      </c>
      <c r="F1580" s="13">
        <v>0</v>
      </c>
      <c r="G1580" s="14">
        <f t="shared" si="34"/>
        <v>422089.21312000003</v>
      </c>
      <c r="H1580" s="14">
        <f t="shared" si="35"/>
        <v>0.12000000011175871</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27046</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5440716.6699999999</v>
      </c>
      <c r="I16" s="170">
        <f>'PR-RAS'!E6</f>
        <v>5909036.7200000016</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4415677.3000000007</v>
      </c>
      <c r="I17" s="170">
        <f>'PR-RAS'!E151</f>
        <v>4833893.3600000003</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645975.23999999859</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125110.47999999963</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14632181.209999999</v>
      </c>
      <c r="I20" s="173">
        <f>BILANCA!E7</f>
        <v>15399323.34</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1371697.5000000002</v>
      </c>
      <c r="I21" s="175">
        <f>BILANCA!E68</f>
        <v>862152.2100000002</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3359068.55</v>
      </c>
      <c r="I22" s="175">
        <f>BILANCA!E176</f>
        <v>5148957.21</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12644810.16</v>
      </c>
      <c r="I23" s="177">
        <f>BILANCA!E237</f>
        <v>11112518.34</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680339.67999999993</v>
      </c>
      <c r="I24" s="173">
        <f>'RAS-funkcijski'!E5</f>
        <v>948939.42</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523643.65</v>
      </c>
      <c r="I25" s="175">
        <f>'RAS-funkcijski'!E35</f>
        <v>6725.04</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984777.46000000008</v>
      </c>
      <c r="I27" s="175">
        <f>'RAS-funkcijski'!E114</f>
        <v>2275076.65</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6282926.5999999996</v>
      </c>
      <c r="I28" s="179">
        <f>'RAS-funkcijski'!E141</f>
        <v>6194379.8099999996</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2408.33</v>
      </c>
      <c r="I29" s="173">
        <f>'P-VRIO'!E5</f>
        <v>969.67000000000007</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2408.33</v>
      </c>
      <c r="I30" s="175">
        <f>'P-VRIO'!E22</f>
        <v>309.23</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3359068.55</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5148957.2100000009</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183572.18</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4965385.03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24" zoomScaleNormal="100" workbookViewId="0">
      <selection activeCell="D645" sqref="D645"/>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5440716.6699999999</v>
      </c>
      <c r="E6" s="51">
        <f>E7+E44+E50+E82+E106+E124+E133+E139</f>
        <v>5909036.7200000016</v>
      </c>
      <c r="F6" s="52">
        <f t="shared" ref="F6:F131" si="0">IF(D6&lt;&gt;0,IF(E6/D6&gt;=100,"&gt;&gt;100",E6/D6*100),"-")</f>
        <v>108.60769046442556</v>
      </c>
    </row>
    <row r="7" spans="1:25" ht="12.75" customHeight="1" x14ac:dyDescent="0.2">
      <c r="A7" s="53">
        <v>61</v>
      </c>
      <c r="B7" s="294" t="s">
        <v>60</v>
      </c>
      <c r="C7" s="50" t="s">
        <v>61</v>
      </c>
      <c r="D7" s="51">
        <f t="shared" ref="D7:E7" si="1">D8+D17+D23+D29+D37+D40</f>
        <v>3345721.73</v>
      </c>
      <c r="E7" s="51">
        <f t="shared" si="1"/>
        <v>3732528.1000000006</v>
      </c>
      <c r="F7" s="52">
        <f t="shared" si="0"/>
        <v>111.56122359285392</v>
      </c>
    </row>
    <row r="8" spans="1:25" ht="12.75" customHeight="1" x14ac:dyDescent="0.2">
      <c r="A8" s="53">
        <v>611</v>
      </c>
      <c r="B8" s="85" t="s">
        <v>62</v>
      </c>
      <c r="C8" s="50" t="s">
        <v>63</v>
      </c>
      <c r="D8" s="51">
        <f t="shared" ref="D8:E8" si="2">SUM(D9:D14)-D15-D16</f>
        <v>3090155.69</v>
      </c>
      <c r="E8" s="51">
        <f t="shared" si="2"/>
        <v>3466284.24</v>
      </c>
      <c r="F8" s="52">
        <f t="shared" si="0"/>
        <v>112.17183170469964</v>
      </c>
    </row>
    <row r="9" spans="1:25" ht="12.75" customHeight="1" x14ac:dyDescent="0.2">
      <c r="A9" s="53">
        <v>6111</v>
      </c>
      <c r="B9" s="85" t="s">
        <v>64</v>
      </c>
      <c r="C9" s="50" t="s">
        <v>65</v>
      </c>
      <c r="D9" s="242">
        <v>3038579.09</v>
      </c>
      <c r="E9" s="242">
        <v>3527915.49</v>
      </c>
      <c r="F9" s="52">
        <f t="shared" si="0"/>
        <v>116.10411924476188</v>
      </c>
    </row>
    <row r="10" spans="1:25" ht="12.75" customHeight="1" x14ac:dyDescent="0.2">
      <c r="A10" s="53">
        <v>6112</v>
      </c>
      <c r="B10" s="85" t="s">
        <v>66</v>
      </c>
      <c r="C10" s="50" t="s">
        <v>67</v>
      </c>
      <c r="D10" s="242">
        <v>160281.12</v>
      </c>
      <c r="E10" s="242">
        <v>167699.06</v>
      </c>
      <c r="F10" s="52">
        <f t="shared" si="0"/>
        <v>104.6280809617502</v>
      </c>
    </row>
    <row r="11" spans="1:25" ht="12.75" customHeight="1" x14ac:dyDescent="0.2">
      <c r="A11" s="53">
        <v>6113</v>
      </c>
      <c r="B11" s="85" t="s">
        <v>68</v>
      </c>
      <c r="C11" s="50" t="s">
        <v>69</v>
      </c>
      <c r="D11" s="242">
        <v>200310.42</v>
      </c>
      <c r="E11" s="242">
        <v>238987.36</v>
      </c>
      <c r="F11" s="52">
        <f t="shared" si="0"/>
        <v>119.30850127517078</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52583.73</v>
      </c>
      <c r="E13" s="242">
        <v>71965.119999999995</v>
      </c>
      <c r="F13" s="52">
        <f t="shared" si="0"/>
        <v>136.85814984977293</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361598.67</v>
      </c>
      <c r="E15" s="242">
        <v>540282.79</v>
      </c>
      <c r="F15" s="52">
        <f t="shared" si="0"/>
        <v>149.41503794801017</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242666.9</v>
      </c>
      <c r="E23" s="51">
        <f t="shared" si="4"/>
        <v>249677.06</v>
      </c>
      <c r="F23" s="52">
        <f t="shared" si="0"/>
        <v>102.88879942011044</v>
      </c>
    </row>
    <row r="24" spans="1:6" ht="12.75" customHeight="1" x14ac:dyDescent="0.2">
      <c r="A24" s="53">
        <v>6131</v>
      </c>
      <c r="B24" s="85" t="s">
        <v>94</v>
      </c>
      <c r="C24" s="50" t="s">
        <v>95</v>
      </c>
      <c r="D24" s="242">
        <v>1560.05</v>
      </c>
      <c r="E24" s="242">
        <v>1884.73</v>
      </c>
      <c r="F24" s="52">
        <f t="shared" si="0"/>
        <v>120.81215345661998</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241106.85</v>
      </c>
      <c r="E27" s="242">
        <v>247792.33</v>
      </c>
      <c r="F27" s="52">
        <f t="shared" si="0"/>
        <v>102.7728287271805</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12847.97</v>
      </c>
      <c r="E29" s="51">
        <f t="shared" si="5"/>
        <v>16508.93</v>
      </c>
      <c r="F29" s="52">
        <f t="shared" si="0"/>
        <v>128.49446254933659</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12757.97</v>
      </c>
      <c r="E31" s="242">
        <v>16442.57</v>
      </c>
      <c r="F31" s="52">
        <f t="shared" si="0"/>
        <v>128.88077021657836</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90</v>
      </c>
      <c r="E33" s="242">
        <v>66.36</v>
      </c>
      <c r="F33" s="52">
        <f t="shared" si="0"/>
        <v>73.733333333333334</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51.17</v>
      </c>
      <c r="E40" s="51">
        <f t="shared" si="7"/>
        <v>57.87</v>
      </c>
      <c r="F40" s="52">
        <f t="shared" si="0"/>
        <v>113.09360953683797</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51.17</v>
      </c>
      <c r="E43" s="242">
        <v>57.87</v>
      </c>
      <c r="F43" s="52">
        <f t="shared" si="0"/>
        <v>113.09360953683797</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1144960.76</v>
      </c>
      <c r="E50" s="51">
        <f>E51+E54+E59+E62+E65+E68+E71+E74+E77</f>
        <v>1311219.54</v>
      </c>
      <c r="F50" s="52">
        <f t="shared" si="0"/>
        <v>114.52091510978943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173892.7</v>
      </c>
      <c r="E59" s="51">
        <f t="shared" si="12"/>
        <v>507956.25</v>
      </c>
      <c r="F59" s="52">
        <f t="shared" si="0"/>
        <v>292.10901320181927</v>
      </c>
    </row>
    <row r="60" spans="1:6" ht="24" x14ac:dyDescent="0.2">
      <c r="A60" s="53">
        <v>6331</v>
      </c>
      <c r="B60" s="86" t="s">
        <v>166</v>
      </c>
      <c r="C60" s="50" t="s">
        <v>167</v>
      </c>
      <c r="D60" s="242">
        <v>28692.080000000002</v>
      </c>
      <c r="E60" s="242">
        <v>351450.66</v>
      </c>
      <c r="F60" s="52">
        <f t="shared" si="0"/>
        <v>1224.9047820862063</v>
      </c>
    </row>
    <row r="61" spans="1:6" ht="24" x14ac:dyDescent="0.2">
      <c r="A61" s="53">
        <v>6332</v>
      </c>
      <c r="B61" s="86" t="s">
        <v>168</v>
      </c>
      <c r="C61" s="50" t="s">
        <v>169</v>
      </c>
      <c r="D61" s="242">
        <v>145200.62</v>
      </c>
      <c r="E61" s="242">
        <v>156505.59</v>
      </c>
      <c r="F61" s="52">
        <f t="shared" si="0"/>
        <v>107.78575876604384</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17570.689999999999</v>
      </c>
      <c r="E68" s="51">
        <f t="shared" si="15"/>
        <v>20283.13</v>
      </c>
      <c r="F68" s="52">
        <f t="shared" si="0"/>
        <v>115.43729927509962</v>
      </c>
    </row>
    <row r="69" spans="1:6" ht="12.75" customHeight="1" x14ac:dyDescent="0.2">
      <c r="A69" s="53" t="s">
        <v>184</v>
      </c>
      <c r="B69" s="85" t="s">
        <v>185</v>
      </c>
      <c r="C69" s="50" t="s">
        <v>184</v>
      </c>
      <c r="D69" s="242">
        <v>4233.22</v>
      </c>
      <c r="E69" s="242">
        <v>6505.13</v>
      </c>
      <c r="F69" s="52">
        <f t="shared" si="0"/>
        <v>153.66860215155364</v>
      </c>
    </row>
    <row r="70" spans="1:6" ht="24" x14ac:dyDescent="0.2">
      <c r="A70" s="53" t="s">
        <v>186</v>
      </c>
      <c r="B70" s="85" t="s">
        <v>187</v>
      </c>
      <c r="C70" s="50" t="s">
        <v>186</v>
      </c>
      <c r="D70" s="242">
        <v>13337.47</v>
      </c>
      <c r="E70" s="242">
        <v>13778</v>
      </c>
      <c r="F70" s="52">
        <f t="shared" si="0"/>
        <v>103.30295025968195</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953497.37</v>
      </c>
      <c r="E74" s="51">
        <f t="shared" si="17"/>
        <v>782980.16</v>
      </c>
      <c r="F74" s="52">
        <f t="shared" si="0"/>
        <v>82.11665649376674</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953497.37</v>
      </c>
      <c r="E76" s="242">
        <v>782980.16</v>
      </c>
      <c r="F76" s="52">
        <f t="shared" si="0"/>
        <v>82.11665649376674</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107457.96999999999</v>
      </c>
      <c r="E82" s="51">
        <f t="shared" si="19"/>
        <v>91805.400000000009</v>
      </c>
      <c r="F82" s="52">
        <f t="shared" si="0"/>
        <v>85.433774712103741</v>
      </c>
    </row>
    <row r="83" spans="1:6" ht="12.75" customHeight="1" x14ac:dyDescent="0.2">
      <c r="A83" s="53">
        <v>641</v>
      </c>
      <c r="B83" s="85" t="s">
        <v>212</v>
      </c>
      <c r="C83" s="50" t="s">
        <v>213</v>
      </c>
      <c r="D83" s="51">
        <f t="shared" ref="D83:E83" si="20">SUM(D84:D90)</f>
        <v>1236.6199999999999</v>
      </c>
      <c r="E83" s="51">
        <f t="shared" si="20"/>
        <v>933.09</v>
      </c>
      <c r="F83" s="52">
        <f t="shared" si="0"/>
        <v>75.454868916886369</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38.6</v>
      </c>
      <c r="E85" s="242">
        <v>32.83</v>
      </c>
      <c r="F85" s="52">
        <f t="shared" si="0"/>
        <v>85.051813471502584</v>
      </c>
    </row>
    <row r="86" spans="1:6" ht="12.75" customHeight="1" x14ac:dyDescent="0.2">
      <c r="A86" s="53">
        <v>6414</v>
      </c>
      <c r="B86" s="85" t="s">
        <v>218</v>
      </c>
      <c r="C86" s="50" t="s">
        <v>219</v>
      </c>
      <c r="D86" s="242">
        <v>1198.02</v>
      </c>
      <c r="E86" s="242">
        <v>900.26</v>
      </c>
      <c r="F86" s="52">
        <f t="shared" si="0"/>
        <v>75.145657000717847</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106221.34999999999</v>
      </c>
      <c r="E91" s="51">
        <f t="shared" si="21"/>
        <v>90872.310000000012</v>
      </c>
      <c r="F91" s="52">
        <f t="shared" si="0"/>
        <v>85.549948291939444</v>
      </c>
    </row>
    <row r="92" spans="1:6" ht="12.75" customHeight="1" x14ac:dyDescent="0.2">
      <c r="A92" s="53">
        <v>6421</v>
      </c>
      <c r="B92" s="85" t="s">
        <v>230</v>
      </c>
      <c r="C92" s="50" t="s">
        <v>231</v>
      </c>
      <c r="D92" s="242">
        <v>1327.23</v>
      </c>
      <c r="E92" s="242">
        <v>2100</v>
      </c>
      <c r="F92" s="52">
        <f t="shared" si="0"/>
        <v>158.22427160326393</v>
      </c>
    </row>
    <row r="93" spans="1:6" ht="12.75" customHeight="1" x14ac:dyDescent="0.2">
      <c r="A93" s="53">
        <v>6422</v>
      </c>
      <c r="B93" s="85" t="s">
        <v>232</v>
      </c>
      <c r="C93" s="50" t="s">
        <v>233</v>
      </c>
      <c r="D93" s="242">
        <v>26302.6</v>
      </c>
      <c r="E93" s="242">
        <v>19254.099999999999</v>
      </c>
      <c r="F93" s="52">
        <f t="shared" si="0"/>
        <v>73.202268977211389</v>
      </c>
    </row>
    <row r="94" spans="1:6" ht="12.75" customHeight="1" x14ac:dyDescent="0.2">
      <c r="A94" s="53">
        <v>6423</v>
      </c>
      <c r="B94" s="85" t="s">
        <v>234</v>
      </c>
      <c r="C94" s="50" t="s">
        <v>235</v>
      </c>
      <c r="D94" s="242">
        <v>76805.649999999994</v>
      </c>
      <c r="E94" s="242">
        <v>67606.94</v>
      </c>
      <c r="F94" s="52">
        <f t="shared" si="0"/>
        <v>88.023394112282119</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1785.87</v>
      </c>
      <c r="E97" s="242">
        <v>1911.27</v>
      </c>
      <c r="F97" s="52">
        <f t="shared" si="0"/>
        <v>107.02178770011255</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732152.42999999993</v>
      </c>
      <c r="E106" s="51">
        <f t="shared" si="23"/>
        <v>662453.25</v>
      </c>
      <c r="F106" s="52">
        <f t="shared" si="0"/>
        <v>90.48023647206908</v>
      </c>
    </row>
    <row r="107" spans="1:6" ht="12.75" customHeight="1" x14ac:dyDescent="0.2">
      <c r="A107" s="53">
        <v>651</v>
      </c>
      <c r="B107" s="85" t="s">
        <v>260</v>
      </c>
      <c r="C107" s="50" t="s">
        <v>261</v>
      </c>
      <c r="D107" s="51">
        <f t="shared" ref="D107:E107" si="24">SUM(D108:D111)</f>
        <v>77.63</v>
      </c>
      <c r="E107" s="51">
        <f t="shared" si="24"/>
        <v>74.69</v>
      </c>
      <c r="F107" s="52">
        <f t="shared" si="0"/>
        <v>96.212804328223626</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77.63</v>
      </c>
      <c r="E110" s="242">
        <v>74.69</v>
      </c>
      <c r="F110" s="52">
        <f t="shared" si="0"/>
        <v>96.212804328223626</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291000.93</v>
      </c>
      <c r="E112" s="51">
        <f t="shared" si="25"/>
        <v>372031.21</v>
      </c>
      <c r="F112" s="52">
        <f t="shared" si="0"/>
        <v>127.84536805432202</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3070.33</v>
      </c>
      <c r="E114" s="242">
        <v>9684.39</v>
      </c>
      <c r="F114" s="52">
        <f t="shared" si="0"/>
        <v>315.41853807245474</v>
      </c>
    </row>
    <row r="115" spans="1:6" ht="12.75" customHeight="1" x14ac:dyDescent="0.2">
      <c r="A115" s="53">
        <v>6524</v>
      </c>
      <c r="B115" s="85" t="s">
        <v>276</v>
      </c>
      <c r="C115" s="50" t="s">
        <v>277</v>
      </c>
      <c r="D115" s="242">
        <v>10756.98</v>
      </c>
      <c r="E115" s="242">
        <v>9472.18</v>
      </c>
      <c r="F115" s="52">
        <f t="shared" si="0"/>
        <v>88.056127277358513</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277173.62</v>
      </c>
      <c r="E117" s="242">
        <v>352874.64</v>
      </c>
      <c r="F117" s="52">
        <f t="shared" si="0"/>
        <v>127.31176942452171</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441073.87</v>
      </c>
      <c r="E120" s="51">
        <f t="shared" si="26"/>
        <v>290347.34999999998</v>
      </c>
      <c r="F120" s="52">
        <f t="shared" si="0"/>
        <v>65.827374902077054</v>
      </c>
    </row>
    <row r="121" spans="1:6" ht="12.75" customHeight="1" x14ac:dyDescent="0.2">
      <c r="A121" s="53">
        <v>6531</v>
      </c>
      <c r="B121" s="85" t="s">
        <v>288</v>
      </c>
      <c r="C121" s="50" t="s">
        <v>289</v>
      </c>
      <c r="D121" s="242">
        <v>237025.07</v>
      </c>
      <c r="E121" s="242">
        <v>91441.93</v>
      </c>
      <c r="F121" s="52">
        <f t="shared" si="0"/>
        <v>38.579011916334416</v>
      </c>
    </row>
    <row r="122" spans="1:6" ht="12.75" customHeight="1" x14ac:dyDescent="0.2">
      <c r="A122" s="53">
        <v>6532</v>
      </c>
      <c r="B122" s="85" t="s">
        <v>290</v>
      </c>
      <c r="C122" s="50" t="s">
        <v>291</v>
      </c>
      <c r="D122" s="242">
        <v>204048.8</v>
      </c>
      <c r="E122" s="242">
        <v>198905.42</v>
      </c>
      <c r="F122" s="52">
        <f t="shared" si="0"/>
        <v>97.479338275941842</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109912.87999999999</v>
      </c>
      <c r="E124" s="51">
        <f t="shared" si="27"/>
        <v>110670.61</v>
      </c>
      <c r="F124" s="52">
        <f t="shared" si="0"/>
        <v>100.68939145257589</v>
      </c>
    </row>
    <row r="125" spans="1:6" ht="12.75" customHeight="1" x14ac:dyDescent="0.2">
      <c r="A125" s="53">
        <v>661</v>
      </c>
      <c r="B125" s="86" t="s">
        <v>296</v>
      </c>
      <c r="C125" s="50" t="s">
        <v>297</v>
      </c>
      <c r="D125" s="51">
        <f t="shared" ref="D125:E125" si="28">SUM(D126:D127)</f>
        <v>108975.98999999999</v>
      </c>
      <c r="E125" s="51">
        <f t="shared" si="28"/>
        <v>110417.61</v>
      </c>
      <c r="F125" s="52">
        <f t="shared" si="0"/>
        <v>101.32287855334006</v>
      </c>
    </row>
    <row r="126" spans="1:6" ht="12.75" customHeight="1" x14ac:dyDescent="0.2">
      <c r="A126" s="53">
        <v>6614</v>
      </c>
      <c r="B126" s="86" t="s">
        <v>298</v>
      </c>
      <c r="C126" s="50" t="s">
        <v>299</v>
      </c>
      <c r="D126" s="242">
        <v>3395.26</v>
      </c>
      <c r="E126" s="242">
        <v>3412.83</v>
      </c>
      <c r="F126" s="52">
        <f t="shared" si="0"/>
        <v>100.51748614244565</v>
      </c>
    </row>
    <row r="127" spans="1:6" ht="12.75" customHeight="1" x14ac:dyDescent="0.2">
      <c r="A127" s="53">
        <v>6615</v>
      </c>
      <c r="B127" s="86" t="s">
        <v>300</v>
      </c>
      <c r="C127" s="50" t="s">
        <v>301</v>
      </c>
      <c r="D127" s="242">
        <v>105580.73</v>
      </c>
      <c r="E127" s="242">
        <v>107004.78</v>
      </c>
      <c r="F127" s="52">
        <f t="shared" si="0"/>
        <v>101.34877832346869</v>
      </c>
    </row>
    <row r="128" spans="1:6" ht="24" x14ac:dyDescent="0.2">
      <c r="A128" s="53">
        <v>663</v>
      </c>
      <c r="B128" s="231" t="s">
        <v>302</v>
      </c>
      <c r="C128" s="50" t="s">
        <v>303</v>
      </c>
      <c r="D128" s="51">
        <f t="shared" ref="D128:E128" si="29">SUM(D129:D132)</f>
        <v>936.89</v>
      </c>
      <c r="E128" s="51">
        <f t="shared" si="29"/>
        <v>253</v>
      </c>
      <c r="F128" s="52">
        <f t="shared" si="0"/>
        <v>27.004237423817095</v>
      </c>
    </row>
    <row r="129" spans="1:6" ht="12.75" customHeight="1" x14ac:dyDescent="0.2">
      <c r="A129" s="53">
        <v>6631</v>
      </c>
      <c r="B129" s="86" t="s">
        <v>304</v>
      </c>
      <c r="C129" s="50" t="s">
        <v>305</v>
      </c>
      <c r="D129" s="242">
        <v>0</v>
      </c>
      <c r="E129" s="242">
        <v>0</v>
      </c>
      <c r="F129" s="52" t="str">
        <f t="shared" si="0"/>
        <v>-</v>
      </c>
    </row>
    <row r="130" spans="1:6" ht="12.75" customHeight="1" x14ac:dyDescent="0.2">
      <c r="A130" s="53">
        <v>6632</v>
      </c>
      <c r="B130" s="232" t="s">
        <v>306</v>
      </c>
      <c r="C130" s="50" t="s">
        <v>307</v>
      </c>
      <c r="D130" s="242">
        <v>936.89</v>
      </c>
      <c r="E130" s="242">
        <v>253</v>
      </c>
      <c r="F130" s="52">
        <f t="shared" si="0"/>
        <v>27.004237423817095</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v>0</v>
      </c>
      <c r="F135" s="52" t="str">
        <f t="shared" si="31"/>
        <v>-</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510.90000000000003</v>
      </c>
      <c r="E139" s="51">
        <f t="shared" si="33"/>
        <v>359.82</v>
      </c>
      <c r="F139" s="52">
        <f t="shared" si="31"/>
        <v>70.428655314151484</v>
      </c>
    </row>
    <row r="140" spans="1:6" ht="12.75" customHeight="1" x14ac:dyDescent="0.2">
      <c r="A140" s="53">
        <v>681</v>
      </c>
      <c r="B140" s="85" t="s">
        <v>326</v>
      </c>
      <c r="C140" s="50" t="s">
        <v>327</v>
      </c>
      <c r="D140" s="51">
        <f t="shared" ref="D140:E140" si="34">SUM(D141:D149)</f>
        <v>33.18</v>
      </c>
      <c r="E140" s="51">
        <f t="shared" si="34"/>
        <v>0</v>
      </c>
      <c r="F140" s="52">
        <f t="shared" si="31"/>
        <v>0</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33.18</v>
      </c>
      <c r="E149" s="242">
        <v>0</v>
      </c>
      <c r="F149" s="52">
        <f t="shared" si="31"/>
        <v>0</v>
      </c>
    </row>
    <row r="150" spans="1:6" ht="12.75" customHeight="1" x14ac:dyDescent="0.2">
      <c r="A150" s="53">
        <v>683</v>
      </c>
      <c r="B150" s="85" t="s">
        <v>346</v>
      </c>
      <c r="C150" s="50" t="s">
        <v>347</v>
      </c>
      <c r="D150" s="242">
        <v>477.72</v>
      </c>
      <c r="E150" s="242">
        <v>359.82</v>
      </c>
      <c r="F150" s="52">
        <f t="shared" si="31"/>
        <v>75.320271288620944</v>
      </c>
    </row>
    <row r="151" spans="1:6" ht="12.75" customHeight="1" x14ac:dyDescent="0.2">
      <c r="A151" s="53">
        <v>3</v>
      </c>
      <c r="B151" s="85" t="s">
        <v>348</v>
      </c>
      <c r="C151" s="50" t="s">
        <v>56</v>
      </c>
      <c r="D151" s="51">
        <f t="shared" ref="D151:E151" si="35">D152+D163+D196+D215+D224+D252+D263</f>
        <v>4415677.3000000007</v>
      </c>
      <c r="E151" s="51">
        <f t="shared" si="35"/>
        <v>4833893.3600000003</v>
      </c>
      <c r="F151" s="52">
        <f t="shared" si="31"/>
        <v>109.47116448024859</v>
      </c>
    </row>
    <row r="152" spans="1:6" ht="12.75" customHeight="1" x14ac:dyDescent="0.2">
      <c r="A152" s="53">
        <v>31</v>
      </c>
      <c r="B152" s="85" t="s">
        <v>349</v>
      </c>
      <c r="C152" s="50" t="s">
        <v>350</v>
      </c>
      <c r="D152" s="51">
        <f t="shared" ref="D152:E152" si="36">D153+D158+D159</f>
        <v>1032644.7000000001</v>
      </c>
      <c r="E152" s="51">
        <f t="shared" si="36"/>
        <v>1183644.1200000001</v>
      </c>
      <c r="F152" s="52">
        <f t="shared" si="31"/>
        <v>114.62259187501762</v>
      </c>
    </row>
    <row r="153" spans="1:6" ht="12.75" customHeight="1" x14ac:dyDescent="0.2">
      <c r="A153" s="53">
        <v>311</v>
      </c>
      <c r="B153" s="85" t="s">
        <v>351</v>
      </c>
      <c r="C153" s="50" t="s">
        <v>352</v>
      </c>
      <c r="D153" s="51">
        <f t="shared" ref="D153:E153" si="37">SUM(D154:D157)</f>
        <v>807013.06</v>
      </c>
      <c r="E153" s="51">
        <f t="shared" si="37"/>
        <v>895654.83</v>
      </c>
      <c r="F153" s="52">
        <f t="shared" si="31"/>
        <v>110.98393252768423</v>
      </c>
    </row>
    <row r="154" spans="1:6" ht="12.75" customHeight="1" x14ac:dyDescent="0.2">
      <c r="A154" s="53">
        <v>3111</v>
      </c>
      <c r="B154" s="85" t="s">
        <v>353</v>
      </c>
      <c r="C154" s="50" t="s">
        <v>354</v>
      </c>
      <c r="D154" s="242">
        <v>807013.06</v>
      </c>
      <c r="E154" s="242">
        <v>895654.83</v>
      </c>
      <c r="F154" s="52">
        <f t="shared" si="31"/>
        <v>110.98393252768423</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103996.02</v>
      </c>
      <c r="E158" s="242">
        <v>150983.19</v>
      </c>
      <c r="F158" s="52">
        <f t="shared" si="31"/>
        <v>145.18170022275851</v>
      </c>
    </row>
    <row r="159" spans="1:6" ht="12.75" customHeight="1" x14ac:dyDescent="0.2">
      <c r="A159" s="53">
        <v>313</v>
      </c>
      <c r="B159" s="85" t="s">
        <v>363</v>
      </c>
      <c r="C159" s="50" t="s">
        <v>364</v>
      </c>
      <c r="D159" s="51">
        <f t="shared" ref="D159:E159" si="38">SUM(D160:D162)</f>
        <v>121635.62</v>
      </c>
      <c r="E159" s="51">
        <f t="shared" si="38"/>
        <v>137006.1</v>
      </c>
      <c r="F159" s="52">
        <f t="shared" si="31"/>
        <v>112.63649578963795</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121635.62</v>
      </c>
      <c r="E161" s="242">
        <v>137006.1</v>
      </c>
      <c r="F161" s="52">
        <f t="shared" si="31"/>
        <v>112.63649578963795</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2713924.3300000005</v>
      </c>
      <c r="E163" s="51">
        <f t="shared" si="39"/>
        <v>2433634.5900000003</v>
      </c>
      <c r="F163" s="52">
        <f t="shared" si="31"/>
        <v>89.672160829922618</v>
      </c>
    </row>
    <row r="164" spans="1:6" ht="12.75" customHeight="1" x14ac:dyDescent="0.2">
      <c r="A164" s="53">
        <v>321</v>
      </c>
      <c r="B164" s="85" t="s">
        <v>372</v>
      </c>
      <c r="C164" s="50" t="s">
        <v>373</v>
      </c>
      <c r="D164" s="51">
        <f t="shared" ref="D164:E164" si="40">SUM(D165:D168)</f>
        <v>46365.189999999995</v>
      </c>
      <c r="E164" s="51">
        <f t="shared" si="40"/>
        <v>56947.420000000006</v>
      </c>
      <c r="F164" s="52">
        <f t="shared" si="31"/>
        <v>122.82365283092771</v>
      </c>
    </row>
    <row r="165" spans="1:6" ht="12.75" customHeight="1" x14ac:dyDescent="0.2">
      <c r="A165" s="53">
        <v>3211</v>
      </c>
      <c r="B165" s="85" t="s">
        <v>374</v>
      </c>
      <c r="C165" s="50" t="s">
        <v>375</v>
      </c>
      <c r="D165" s="242">
        <v>3099.45</v>
      </c>
      <c r="E165" s="242">
        <v>3428.98</v>
      </c>
      <c r="F165" s="52">
        <f t="shared" si="31"/>
        <v>110.6318863024085</v>
      </c>
    </row>
    <row r="166" spans="1:6" ht="12.75" customHeight="1" x14ac:dyDescent="0.2">
      <c r="A166" s="53">
        <v>3212</v>
      </c>
      <c r="B166" s="85" t="s">
        <v>376</v>
      </c>
      <c r="C166" s="50" t="s">
        <v>377</v>
      </c>
      <c r="D166" s="242">
        <v>36740.67</v>
      </c>
      <c r="E166" s="242">
        <v>39534.910000000003</v>
      </c>
      <c r="F166" s="52">
        <f t="shared" si="31"/>
        <v>107.60530496585939</v>
      </c>
    </row>
    <row r="167" spans="1:6" ht="12.75" customHeight="1" x14ac:dyDescent="0.2">
      <c r="A167" s="53">
        <v>3213</v>
      </c>
      <c r="B167" s="85" t="s">
        <v>378</v>
      </c>
      <c r="C167" s="50" t="s">
        <v>379</v>
      </c>
      <c r="D167" s="242">
        <v>5445.75</v>
      </c>
      <c r="E167" s="242">
        <v>13314.53</v>
      </c>
      <c r="F167" s="52">
        <f t="shared" si="31"/>
        <v>244.49396318229813</v>
      </c>
    </row>
    <row r="168" spans="1:6" ht="12.75" customHeight="1" x14ac:dyDescent="0.2">
      <c r="A168" s="53">
        <v>3214</v>
      </c>
      <c r="B168" s="85" t="s">
        <v>380</v>
      </c>
      <c r="C168" s="50" t="s">
        <v>381</v>
      </c>
      <c r="D168" s="242">
        <v>1079.32</v>
      </c>
      <c r="E168" s="242">
        <v>669</v>
      </c>
      <c r="F168" s="52">
        <f t="shared" si="31"/>
        <v>61.983471074380169</v>
      </c>
    </row>
    <row r="169" spans="1:6" ht="12.75" customHeight="1" x14ac:dyDescent="0.2">
      <c r="A169" s="53">
        <v>322</v>
      </c>
      <c r="B169" s="85" t="s">
        <v>382</v>
      </c>
      <c r="C169" s="50" t="s">
        <v>383</v>
      </c>
      <c r="D169" s="51">
        <f t="shared" ref="D169:E169" si="41">SUM(D170:D176)</f>
        <v>194492.10000000003</v>
      </c>
      <c r="E169" s="51">
        <f t="shared" si="41"/>
        <v>218563.92</v>
      </c>
      <c r="F169" s="52">
        <f t="shared" si="31"/>
        <v>112.37675977584691</v>
      </c>
    </row>
    <row r="170" spans="1:6" ht="12.75" customHeight="1" x14ac:dyDescent="0.2">
      <c r="A170" s="53">
        <v>3221</v>
      </c>
      <c r="B170" s="85" t="s">
        <v>384</v>
      </c>
      <c r="C170" s="50" t="s">
        <v>385</v>
      </c>
      <c r="D170" s="242">
        <v>30978.98</v>
      </c>
      <c r="E170" s="242">
        <v>34823.199999999997</v>
      </c>
      <c r="F170" s="52">
        <f t="shared" si="31"/>
        <v>112.40912386398776</v>
      </c>
    </row>
    <row r="171" spans="1:6" ht="12.75" customHeight="1" x14ac:dyDescent="0.2">
      <c r="A171" s="53">
        <v>3222</v>
      </c>
      <c r="B171" s="85" t="s">
        <v>386</v>
      </c>
      <c r="C171" s="50" t="s">
        <v>387</v>
      </c>
      <c r="D171" s="242">
        <v>68557.3</v>
      </c>
      <c r="E171" s="242">
        <v>78458.3</v>
      </c>
      <c r="F171" s="52">
        <f t="shared" si="31"/>
        <v>114.44193397347912</v>
      </c>
    </row>
    <row r="172" spans="1:6" ht="12.75" customHeight="1" x14ac:dyDescent="0.2">
      <c r="A172" s="53">
        <v>3223</v>
      </c>
      <c r="B172" s="85" t="s">
        <v>388</v>
      </c>
      <c r="C172" s="50" t="s">
        <v>389</v>
      </c>
      <c r="D172" s="242">
        <v>79868.3</v>
      </c>
      <c r="E172" s="242">
        <v>82367.09</v>
      </c>
      <c r="F172" s="52">
        <f t="shared" si="31"/>
        <v>103.12863802034099</v>
      </c>
    </row>
    <row r="173" spans="1:6" ht="12.75" customHeight="1" x14ac:dyDescent="0.2">
      <c r="A173" s="53">
        <v>3224</v>
      </c>
      <c r="B173" s="85" t="s">
        <v>390</v>
      </c>
      <c r="C173" s="50" t="s">
        <v>391</v>
      </c>
      <c r="D173" s="242">
        <v>5763.06</v>
      </c>
      <c r="E173" s="242">
        <v>10125.27</v>
      </c>
      <c r="F173" s="52">
        <f t="shared" si="31"/>
        <v>175.69260080582188</v>
      </c>
    </row>
    <row r="174" spans="1:6" ht="12.75" customHeight="1" x14ac:dyDescent="0.2">
      <c r="A174" s="53">
        <v>3225</v>
      </c>
      <c r="B174" s="85" t="s">
        <v>392</v>
      </c>
      <c r="C174" s="50" t="s">
        <v>393</v>
      </c>
      <c r="D174" s="242">
        <v>7585.01</v>
      </c>
      <c r="E174" s="242">
        <v>8091.67</v>
      </c>
      <c r="F174" s="52">
        <f t="shared" si="31"/>
        <v>106.67975388298763</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1739.45</v>
      </c>
      <c r="E176" s="242">
        <v>4698.3900000000003</v>
      </c>
      <c r="F176" s="52">
        <f t="shared" si="31"/>
        <v>270.10779269309262</v>
      </c>
    </row>
    <row r="177" spans="1:6" ht="12.75" customHeight="1" x14ac:dyDescent="0.2">
      <c r="A177" s="53">
        <v>323</v>
      </c>
      <c r="B177" s="85" t="s">
        <v>398</v>
      </c>
      <c r="C177" s="50" t="s">
        <v>399</v>
      </c>
      <c r="D177" s="51">
        <f t="shared" ref="D177:E177" si="42">SUM(D178:D186)</f>
        <v>2345720.4800000004</v>
      </c>
      <c r="E177" s="51">
        <f t="shared" si="42"/>
        <v>1908839.6900000002</v>
      </c>
      <c r="F177" s="52">
        <f t="shared" si="31"/>
        <v>81.375411361885696</v>
      </c>
    </row>
    <row r="178" spans="1:6" ht="12.75" customHeight="1" x14ac:dyDescent="0.2">
      <c r="A178" s="53">
        <v>3231</v>
      </c>
      <c r="B178" s="85" t="s">
        <v>400</v>
      </c>
      <c r="C178" s="50" t="s">
        <v>401</v>
      </c>
      <c r="D178" s="242">
        <v>533698.21</v>
      </c>
      <c r="E178" s="242">
        <v>595053.87</v>
      </c>
      <c r="F178" s="52">
        <f t="shared" si="31"/>
        <v>111.49632111376204</v>
      </c>
    </row>
    <row r="179" spans="1:6" ht="12.75" customHeight="1" x14ac:dyDescent="0.2">
      <c r="A179" s="53">
        <v>3232</v>
      </c>
      <c r="B179" s="85" t="s">
        <v>402</v>
      </c>
      <c r="C179" s="50" t="s">
        <v>403</v>
      </c>
      <c r="D179" s="242">
        <v>1520057.3</v>
      </c>
      <c r="E179" s="242">
        <v>981465.62</v>
      </c>
      <c r="F179" s="52">
        <f t="shared" si="31"/>
        <v>64.567672547607245</v>
      </c>
    </row>
    <row r="180" spans="1:6" ht="12.75" customHeight="1" x14ac:dyDescent="0.2">
      <c r="A180" s="53">
        <v>3233</v>
      </c>
      <c r="B180" s="85" t="s">
        <v>404</v>
      </c>
      <c r="C180" s="50" t="s">
        <v>405</v>
      </c>
      <c r="D180" s="242">
        <v>40661.64</v>
      </c>
      <c r="E180" s="242">
        <v>33756.46</v>
      </c>
      <c r="F180" s="52">
        <f t="shared" si="31"/>
        <v>83.017950087600994</v>
      </c>
    </row>
    <row r="181" spans="1:6" ht="12.75" customHeight="1" x14ac:dyDescent="0.2">
      <c r="A181" s="53">
        <v>3234</v>
      </c>
      <c r="B181" s="85" t="s">
        <v>406</v>
      </c>
      <c r="C181" s="50" t="s">
        <v>407</v>
      </c>
      <c r="D181" s="242">
        <v>26817.31</v>
      </c>
      <c r="E181" s="242">
        <v>35235.33</v>
      </c>
      <c r="F181" s="52">
        <f t="shared" si="31"/>
        <v>131.39024756770908</v>
      </c>
    </row>
    <row r="182" spans="1:6" ht="12.75" customHeight="1" x14ac:dyDescent="0.2">
      <c r="A182" s="53">
        <v>3235</v>
      </c>
      <c r="B182" s="85" t="s">
        <v>408</v>
      </c>
      <c r="C182" s="50" t="s">
        <v>409</v>
      </c>
      <c r="D182" s="242">
        <v>0</v>
      </c>
      <c r="E182" s="242">
        <v>1200</v>
      </c>
      <c r="F182" s="52" t="str">
        <f t="shared" si="31"/>
        <v>-</v>
      </c>
    </row>
    <row r="183" spans="1:6" ht="12.75" customHeight="1" x14ac:dyDescent="0.2">
      <c r="A183" s="53">
        <v>3236</v>
      </c>
      <c r="B183" s="85" t="s">
        <v>410</v>
      </c>
      <c r="C183" s="50" t="s">
        <v>411</v>
      </c>
      <c r="D183" s="242">
        <v>11069.79</v>
      </c>
      <c r="E183" s="242">
        <v>11303.86</v>
      </c>
      <c r="F183" s="52">
        <f t="shared" si="31"/>
        <v>102.11449359021263</v>
      </c>
    </row>
    <row r="184" spans="1:6" ht="12.75" customHeight="1" x14ac:dyDescent="0.2">
      <c r="A184" s="53">
        <v>3237</v>
      </c>
      <c r="B184" s="85" t="s">
        <v>412</v>
      </c>
      <c r="C184" s="50" t="s">
        <v>413</v>
      </c>
      <c r="D184" s="242">
        <v>126690.27</v>
      </c>
      <c r="E184" s="242">
        <v>91748.33</v>
      </c>
      <c r="F184" s="52">
        <f t="shared" si="31"/>
        <v>72.419397322304221</v>
      </c>
    </row>
    <row r="185" spans="1:6" ht="12.75" customHeight="1" x14ac:dyDescent="0.2">
      <c r="A185" s="53">
        <v>3238</v>
      </c>
      <c r="B185" s="85" t="s">
        <v>414</v>
      </c>
      <c r="C185" s="50" t="s">
        <v>415</v>
      </c>
      <c r="D185" s="242">
        <v>31281.24</v>
      </c>
      <c r="E185" s="242">
        <v>51434.7</v>
      </c>
      <c r="F185" s="52">
        <f t="shared" si="31"/>
        <v>164.4266659505825</v>
      </c>
    </row>
    <row r="186" spans="1:6" ht="12.75" customHeight="1" x14ac:dyDescent="0.2">
      <c r="A186" s="53">
        <v>3239</v>
      </c>
      <c r="B186" s="85" t="s">
        <v>416</v>
      </c>
      <c r="C186" s="50" t="s">
        <v>417</v>
      </c>
      <c r="D186" s="242">
        <v>55444.72</v>
      </c>
      <c r="E186" s="242">
        <v>107641.52</v>
      </c>
      <c r="F186" s="52">
        <f t="shared" si="31"/>
        <v>194.14205716973592</v>
      </c>
    </row>
    <row r="187" spans="1:6" ht="12.75" customHeight="1" x14ac:dyDescent="0.2">
      <c r="A187" s="53">
        <v>324</v>
      </c>
      <c r="B187" s="85" t="s">
        <v>418</v>
      </c>
      <c r="C187" s="50" t="s">
        <v>419</v>
      </c>
      <c r="D187" s="242">
        <v>0</v>
      </c>
      <c r="E187" s="242">
        <v>0</v>
      </c>
      <c r="F187" s="52" t="str">
        <f t="shared" si="31"/>
        <v>-</v>
      </c>
    </row>
    <row r="188" spans="1:6" ht="12.75" customHeight="1" x14ac:dyDescent="0.2">
      <c r="A188" s="53">
        <v>329</v>
      </c>
      <c r="B188" s="85" t="s">
        <v>420</v>
      </c>
      <c r="C188" s="50" t="s">
        <v>421</v>
      </c>
      <c r="D188" s="51">
        <f t="shared" ref="D188:E188" si="43">SUM(D189:D195)</f>
        <v>127346.56</v>
      </c>
      <c r="E188" s="51">
        <f t="shared" si="43"/>
        <v>249283.56</v>
      </c>
      <c r="F188" s="52">
        <f t="shared" si="31"/>
        <v>195.75209569854107</v>
      </c>
    </row>
    <row r="189" spans="1:6" ht="12.75" customHeight="1" x14ac:dyDescent="0.2">
      <c r="A189" s="53">
        <v>3291</v>
      </c>
      <c r="B189" s="232" t="s">
        <v>422</v>
      </c>
      <c r="C189" s="50" t="s">
        <v>423</v>
      </c>
      <c r="D189" s="242">
        <v>16004.94</v>
      </c>
      <c r="E189" s="242">
        <v>15119.61</v>
      </c>
      <c r="F189" s="52">
        <f t="shared" si="31"/>
        <v>94.468395382925522</v>
      </c>
    </row>
    <row r="190" spans="1:6" ht="12.75" customHeight="1" x14ac:dyDescent="0.2">
      <c r="A190" s="53">
        <v>3292</v>
      </c>
      <c r="B190" s="85" t="s">
        <v>424</v>
      </c>
      <c r="C190" s="50" t="s">
        <v>425</v>
      </c>
      <c r="D190" s="242">
        <v>9407.61</v>
      </c>
      <c r="E190" s="242">
        <v>13244.2</v>
      </c>
      <c r="F190" s="52">
        <f t="shared" si="31"/>
        <v>140.78177135319171</v>
      </c>
    </row>
    <row r="191" spans="1:6" ht="12.75" customHeight="1" x14ac:dyDescent="0.2">
      <c r="A191" s="53">
        <v>3293</v>
      </c>
      <c r="B191" s="85" t="s">
        <v>426</v>
      </c>
      <c r="C191" s="50" t="s">
        <v>427</v>
      </c>
      <c r="D191" s="242">
        <v>8220.24</v>
      </c>
      <c r="E191" s="242">
        <v>11730.7</v>
      </c>
      <c r="F191" s="52">
        <f t="shared" si="31"/>
        <v>142.70507917043787</v>
      </c>
    </row>
    <row r="192" spans="1:6" ht="12.75" customHeight="1" x14ac:dyDescent="0.2">
      <c r="A192" s="53">
        <v>3294</v>
      </c>
      <c r="B192" s="85" t="s">
        <v>428</v>
      </c>
      <c r="C192" s="50" t="s">
        <v>429</v>
      </c>
      <c r="D192" s="242">
        <v>3318.08</v>
      </c>
      <c r="E192" s="242">
        <v>3318.08</v>
      </c>
      <c r="F192" s="52">
        <f t="shared" si="31"/>
        <v>100</v>
      </c>
    </row>
    <row r="193" spans="1:6" ht="12.75" customHeight="1" x14ac:dyDescent="0.2">
      <c r="A193" s="53">
        <v>3295</v>
      </c>
      <c r="B193" s="85" t="s">
        <v>430</v>
      </c>
      <c r="C193" s="50" t="s">
        <v>431</v>
      </c>
      <c r="D193" s="242">
        <v>14258.1</v>
      </c>
      <c r="E193" s="242">
        <v>19044.16</v>
      </c>
      <c r="F193" s="52">
        <f t="shared" si="31"/>
        <v>133.56730560172815</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76137.59</v>
      </c>
      <c r="E195" s="242">
        <v>186826.81</v>
      </c>
      <c r="F195" s="52">
        <f t="shared" si="31"/>
        <v>245.3805144081918</v>
      </c>
    </row>
    <row r="196" spans="1:6" ht="12.75" customHeight="1" x14ac:dyDescent="0.2">
      <c r="A196" s="53">
        <v>34</v>
      </c>
      <c r="B196" s="232" t="s">
        <v>436</v>
      </c>
      <c r="C196" s="50" t="s">
        <v>437</v>
      </c>
      <c r="D196" s="51">
        <f t="shared" ref="D196:E196" si="44">D197+D202+D210</f>
        <v>50185.130000000005</v>
      </c>
      <c r="E196" s="51">
        <f t="shared" si="44"/>
        <v>90989.7</v>
      </c>
      <c r="F196" s="52">
        <f t="shared" si="31"/>
        <v>181.30808867088714</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36281.160000000003</v>
      </c>
      <c r="E202" s="51">
        <f t="shared" si="46"/>
        <v>31810.09</v>
      </c>
      <c r="F202" s="52">
        <f t="shared" si="31"/>
        <v>87.676606811910091</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36281.160000000003</v>
      </c>
      <c r="E204" s="242">
        <v>31810.09</v>
      </c>
      <c r="F204" s="52">
        <f t="shared" si="31"/>
        <v>87.676606811910091</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13903.97</v>
      </c>
      <c r="E210" s="51">
        <f t="shared" si="47"/>
        <v>59179.61</v>
      </c>
      <c r="F210" s="52">
        <f t="shared" si="31"/>
        <v>425.63102480802246</v>
      </c>
    </row>
    <row r="211" spans="1:6" ht="12.75" customHeight="1" x14ac:dyDescent="0.2">
      <c r="A211" s="53">
        <v>3431</v>
      </c>
      <c r="B211" s="232" t="s">
        <v>466</v>
      </c>
      <c r="C211" s="50" t="s">
        <v>467</v>
      </c>
      <c r="D211" s="242">
        <v>6688.48</v>
      </c>
      <c r="E211" s="242">
        <v>6847.5</v>
      </c>
      <c r="F211" s="52">
        <f t="shared" si="31"/>
        <v>102.37752075209914</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0</v>
      </c>
      <c r="E213" s="242">
        <v>0</v>
      </c>
      <c r="F213" s="52" t="str">
        <f t="shared" si="31"/>
        <v>-</v>
      </c>
    </row>
    <row r="214" spans="1:6" ht="12.75" customHeight="1" x14ac:dyDescent="0.2">
      <c r="A214" s="53">
        <v>3434</v>
      </c>
      <c r="B214" s="85" t="s">
        <v>472</v>
      </c>
      <c r="C214" s="50" t="s">
        <v>473</v>
      </c>
      <c r="D214" s="242">
        <v>7215.49</v>
      </c>
      <c r="E214" s="242">
        <v>52332.11</v>
      </c>
      <c r="F214" s="52">
        <f t="shared" si="31"/>
        <v>725.27451358119833</v>
      </c>
    </row>
    <row r="215" spans="1:6" ht="12.75" customHeight="1" x14ac:dyDescent="0.2">
      <c r="A215" s="53">
        <v>35</v>
      </c>
      <c r="B215" s="85" t="s">
        <v>474</v>
      </c>
      <c r="C215" s="50" t="s">
        <v>475</v>
      </c>
      <c r="D215" s="51">
        <f t="shared" ref="D215:E215" si="48">D216+D219+D223</f>
        <v>20007.310000000001</v>
      </c>
      <c r="E215" s="51">
        <f t="shared" si="48"/>
        <v>29100.47</v>
      </c>
      <c r="F215" s="52">
        <f t="shared" si="31"/>
        <v>145.44918832166843</v>
      </c>
    </row>
    <row r="216" spans="1:6" ht="12.75" customHeight="1" x14ac:dyDescent="0.2">
      <c r="A216" s="53">
        <v>351</v>
      </c>
      <c r="B216" s="85" t="s">
        <v>476</v>
      </c>
      <c r="C216" s="50" t="s">
        <v>477</v>
      </c>
      <c r="D216" s="51">
        <f t="shared" ref="D216:E216" si="49">SUM(D217:D218)</f>
        <v>0</v>
      </c>
      <c r="E216" s="51">
        <f t="shared" si="49"/>
        <v>1660.93</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1660.93</v>
      </c>
      <c r="F218" s="52" t="str">
        <f t="shared" si="31"/>
        <v>-</v>
      </c>
    </row>
    <row r="219" spans="1:6" ht="24" x14ac:dyDescent="0.2">
      <c r="A219" s="53">
        <v>352</v>
      </c>
      <c r="B219" s="85" t="s">
        <v>482</v>
      </c>
      <c r="C219" s="50" t="s">
        <v>483</v>
      </c>
      <c r="D219" s="51">
        <f t="shared" ref="D219:E219" si="50">SUM(D220:D222)</f>
        <v>20007.310000000001</v>
      </c>
      <c r="E219" s="51">
        <f t="shared" si="50"/>
        <v>27439.54</v>
      </c>
      <c r="F219" s="52">
        <f t="shared" si="31"/>
        <v>137.1475725622285</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19705.560000000001</v>
      </c>
      <c r="E221" s="242">
        <v>27439.54</v>
      </c>
      <c r="F221" s="52">
        <f t="shared" si="31"/>
        <v>139.24770470872178</v>
      </c>
    </row>
    <row r="222" spans="1:6" ht="12.75" customHeight="1" x14ac:dyDescent="0.2">
      <c r="A222" s="53">
        <v>3523</v>
      </c>
      <c r="B222" s="85" t="s">
        <v>488</v>
      </c>
      <c r="C222" s="50" t="s">
        <v>489</v>
      </c>
      <c r="D222" s="242">
        <v>301.75</v>
      </c>
      <c r="E222" s="242">
        <v>0</v>
      </c>
      <c r="F222" s="52">
        <f t="shared" si="31"/>
        <v>0</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94975.6</v>
      </c>
      <c r="E224" s="51">
        <f t="shared" si="51"/>
        <v>149260.27000000002</v>
      </c>
      <c r="F224" s="52">
        <f t="shared" ref="F224:F235" si="52">IF(D224&lt;&gt;0,IF(E224/D224&gt;=100,"&gt;&gt;100",E224/D224*100),"-")</f>
        <v>157.15643807462126</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v>0</v>
      </c>
      <c r="F232" s="52" t="str">
        <f t="shared" si="52"/>
        <v>-</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94975.6</v>
      </c>
      <c r="E236" s="51">
        <f t="shared" si="56"/>
        <v>149260.27000000002</v>
      </c>
      <c r="F236" s="52">
        <f t="shared" ref="F236:F239" si="57">IF(D236&lt;&gt;0,IF(E236/D236&gt;=100,"&gt;&gt;100",E236/D236*100),"-")</f>
        <v>157.15643807462126</v>
      </c>
    </row>
    <row r="237" spans="1:6" ht="12.75" customHeight="1" x14ac:dyDescent="0.2">
      <c r="A237" s="53" t="s">
        <v>518</v>
      </c>
      <c r="B237" s="85" t="s">
        <v>519</v>
      </c>
      <c r="C237" s="50" t="s">
        <v>518</v>
      </c>
      <c r="D237" s="242">
        <v>94975.6</v>
      </c>
      <c r="E237" s="242">
        <v>137973.07</v>
      </c>
      <c r="F237" s="52">
        <f t="shared" si="57"/>
        <v>145.27212252410092</v>
      </c>
    </row>
    <row r="238" spans="1:6" ht="12.75" customHeight="1" x14ac:dyDescent="0.2">
      <c r="A238" s="53" t="s">
        <v>520</v>
      </c>
      <c r="B238" s="85" t="s">
        <v>521</v>
      </c>
      <c r="C238" s="50" t="s">
        <v>520</v>
      </c>
      <c r="D238" s="242">
        <v>0</v>
      </c>
      <c r="E238" s="242">
        <v>11287.2</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42004.429999999993</v>
      </c>
      <c r="E252" s="51">
        <f t="shared" si="63"/>
        <v>43117.299999999996</v>
      </c>
      <c r="F252" s="52">
        <f t="shared" ref="F252:F258" si="64">IF(D252&lt;&gt;0,IF(E252/D252&gt;=100,"&gt;&gt;100",E252/D252*100),"-")</f>
        <v>102.64941102640842</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42004.429999999993</v>
      </c>
      <c r="E259" s="51">
        <f t="shared" si="66"/>
        <v>43117.299999999996</v>
      </c>
      <c r="F259" s="52">
        <f t="shared" ref="F259:F262" si="67">IF(D259&lt;&gt;0,IF(E259/D259&gt;=100,"&gt;&gt;100",E259/D259*100),"-")</f>
        <v>102.64941102640842</v>
      </c>
    </row>
    <row r="260" spans="1:6" ht="12.75" customHeight="1" x14ac:dyDescent="0.2">
      <c r="A260" s="53">
        <v>3721</v>
      </c>
      <c r="B260" s="85" t="s">
        <v>560</v>
      </c>
      <c r="C260" s="50" t="s">
        <v>561</v>
      </c>
      <c r="D260" s="242">
        <v>35169.339999999997</v>
      </c>
      <c r="E260" s="242">
        <v>39521.49</v>
      </c>
      <c r="F260" s="52">
        <f t="shared" si="67"/>
        <v>112.37484126799082</v>
      </c>
    </row>
    <row r="261" spans="1:6" ht="12.75" customHeight="1" x14ac:dyDescent="0.2">
      <c r="A261" s="53">
        <v>3722</v>
      </c>
      <c r="B261" s="85" t="s">
        <v>562</v>
      </c>
      <c r="C261" s="50" t="s">
        <v>563</v>
      </c>
      <c r="D261" s="242">
        <v>6835.09</v>
      </c>
      <c r="E261" s="242">
        <v>3595.81</v>
      </c>
      <c r="F261" s="52">
        <f t="shared" si="67"/>
        <v>52.608085628718861</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461935.80000000005</v>
      </c>
      <c r="E263" s="51">
        <f t="shared" si="68"/>
        <v>904146.90999999992</v>
      </c>
      <c r="F263" s="52">
        <f t="shared" ref="F263:F267" si="69">IF(D263&lt;&gt;0,IF(E263/D263&gt;=100,"&gt;&gt;100",E263/D263*100),"-")</f>
        <v>195.72999321550739</v>
      </c>
    </row>
    <row r="264" spans="1:6" ht="12.75" customHeight="1" x14ac:dyDescent="0.2">
      <c r="A264" s="53">
        <v>381</v>
      </c>
      <c r="B264" s="85" t="s">
        <v>568</v>
      </c>
      <c r="C264" s="50" t="s">
        <v>569</v>
      </c>
      <c r="D264" s="51">
        <f t="shared" ref="D264:E264" si="70">SUM(D265:D267)</f>
        <v>238461.91</v>
      </c>
      <c r="E264" s="51">
        <f t="shared" si="70"/>
        <v>286866.15999999997</v>
      </c>
      <c r="F264" s="52">
        <f t="shared" si="69"/>
        <v>120.29852482520162</v>
      </c>
    </row>
    <row r="265" spans="1:6" ht="12.75" customHeight="1" x14ac:dyDescent="0.2">
      <c r="A265" s="53">
        <v>3811</v>
      </c>
      <c r="B265" s="85" t="s">
        <v>570</v>
      </c>
      <c r="C265" s="50" t="s">
        <v>571</v>
      </c>
      <c r="D265" s="242">
        <v>238461.91</v>
      </c>
      <c r="E265" s="242">
        <v>286866.15999999997</v>
      </c>
      <c r="F265" s="52">
        <f t="shared" si="69"/>
        <v>120.29852482520162</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223473.89</v>
      </c>
      <c r="E279" s="51">
        <f t="shared" si="75"/>
        <v>617280.75</v>
      </c>
      <c r="F279" s="52">
        <f t="shared" si="74"/>
        <v>276.22052401736954</v>
      </c>
    </row>
    <row r="280" spans="1:6" ht="24" x14ac:dyDescent="0.2">
      <c r="A280" s="53">
        <v>3861</v>
      </c>
      <c r="B280" s="85" t="s">
        <v>599</v>
      </c>
      <c r="C280" s="50" t="s">
        <v>600</v>
      </c>
      <c r="D280" s="242">
        <v>223473.89</v>
      </c>
      <c r="E280" s="242">
        <v>617280.75</v>
      </c>
      <c r="F280" s="52">
        <f t="shared" si="74"/>
        <v>276.22052401736954</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4415677.3000000007</v>
      </c>
      <c r="E289" s="51">
        <f t="shared" si="79"/>
        <v>4833893.3600000003</v>
      </c>
      <c r="F289" s="52">
        <f t="shared" si="76"/>
        <v>109.47116448024859</v>
      </c>
    </row>
    <row r="290" spans="1:6" ht="12.75" customHeight="1" x14ac:dyDescent="0.2">
      <c r="A290" s="53" t="s">
        <v>609</v>
      </c>
      <c r="B290" s="85" t="s">
        <v>620</v>
      </c>
      <c r="C290" s="50" t="s">
        <v>621</v>
      </c>
      <c r="D290" s="51">
        <f>IF(D6&gt;=D289,D6-D289,0)</f>
        <v>1025039.3699999992</v>
      </c>
      <c r="E290" s="51">
        <f>IF(E6&gt;=E289,E6-E289,0)</f>
        <v>1075143.3600000013</v>
      </c>
      <c r="F290" s="52">
        <f t="shared" si="76"/>
        <v>104.88800639920808</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350244.44</v>
      </c>
      <c r="E292" s="242">
        <v>1000882.5</v>
      </c>
      <c r="F292" s="52">
        <f t="shared" si="76"/>
        <v>285.76684900408412</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195340.39</v>
      </c>
      <c r="E294" s="242">
        <v>195824.46</v>
      </c>
      <c r="F294" s="52">
        <f t="shared" si="76"/>
        <v>100.24780845374579</v>
      </c>
    </row>
    <row r="295" spans="1:6" ht="24" x14ac:dyDescent="0.2">
      <c r="A295" s="53">
        <v>9661</v>
      </c>
      <c r="B295" s="85" t="s">
        <v>630</v>
      </c>
      <c r="C295" s="50" t="s">
        <v>631</v>
      </c>
      <c r="D295" s="242">
        <v>48948.58</v>
      </c>
      <c r="E295" s="242">
        <v>41891.39</v>
      </c>
      <c r="F295" s="52">
        <f t="shared" si="76"/>
        <v>85.582441819558397</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35251.730000000003</v>
      </c>
      <c r="E298" s="51">
        <f t="shared" si="80"/>
        <v>126252.26</v>
      </c>
      <c r="F298" s="52">
        <f t="shared" ref="F298:F418" si="81">IF(D298&lt;&gt;0,IF(E298/D298&gt;=100,"&gt;&gt;100",E298/D298*100),"-")</f>
        <v>358.14486267766148</v>
      </c>
    </row>
    <row r="299" spans="1:6" ht="12.75" customHeight="1" x14ac:dyDescent="0.2">
      <c r="A299" s="53">
        <v>71</v>
      </c>
      <c r="B299" s="85" t="s">
        <v>637</v>
      </c>
      <c r="C299" s="50" t="s">
        <v>638</v>
      </c>
      <c r="D299" s="51">
        <f t="shared" ref="D299:E299" si="82">D300+D304</f>
        <v>35251.730000000003</v>
      </c>
      <c r="E299" s="51">
        <f t="shared" si="82"/>
        <v>27301</v>
      </c>
      <c r="F299" s="52">
        <f t="shared" si="81"/>
        <v>77.445844501815927</v>
      </c>
    </row>
    <row r="300" spans="1:6" ht="24" x14ac:dyDescent="0.2">
      <c r="A300" s="53">
        <v>711</v>
      </c>
      <c r="B300" s="85" t="s">
        <v>639</v>
      </c>
      <c r="C300" s="50" t="s">
        <v>640</v>
      </c>
      <c r="D300" s="51">
        <f t="shared" ref="D300:E300" si="83">SUM(D301:D303)</f>
        <v>35251.730000000003</v>
      </c>
      <c r="E300" s="51">
        <f t="shared" si="83"/>
        <v>27301</v>
      </c>
      <c r="F300" s="52">
        <f t="shared" si="81"/>
        <v>77.445844501815927</v>
      </c>
    </row>
    <row r="301" spans="1:6" ht="12.75" customHeight="1" x14ac:dyDescent="0.2">
      <c r="A301" s="53">
        <v>7111</v>
      </c>
      <c r="B301" s="85" t="s">
        <v>641</v>
      </c>
      <c r="C301" s="50" t="s">
        <v>642</v>
      </c>
      <c r="D301" s="242">
        <v>35251.730000000003</v>
      </c>
      <c r="E301" s="242">
        <v>27301</v>
      </c>
      <c r="F301" s="52">
        <f t="shared" si="81"/>
        <v>77.445844501815927</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0</v>
      </c>
      <c r="E311" s="51">
        <f t="shared" si="85"/>
        <v>98951.26</v>
      </c>
      <c r="F311" s="52" t="str">
        <f t="shared" si="81"/>
        <v>-</v>
      </c>
    </row>
    <row r="312" spans="1:6" ht="12.75" customHeight="1" x14ac:dyDescent="0.2">
      <c r="A312" s="53">
        <v>721</v>
      </c>
      <c r="B312" s="85" t="s">
        <v>663</v>
      </c>
      <c r="C312" s="50" t="s">
        <v>664</v>
      </c>
      <c r="D312" s="51">
        <f t="shared" ref="D312:E312" si="86">SUM(D313:D316)</f>
        <v>0</v>
      </c>
      <c r="E312" s="51">
        <f t="shared" si="86"/>
        <v>98951.26</v>
      </c>
      <c r="F312" s="52" t="str">
        <f t="shared" si="81"/>
        <v>-</v>
      </c>
    </row>
    <row r="313" spans="1:6" ht="12.75" customHeight="1" x14ac:dyDescent="0.2">
      <c r="A313" s="53">
        <v>7211</v>
      </c>
      <c r="B313" s="85" t="s">
        <v>665</v>
      </c>
      <c r="C313" s="50" t="s">
        <v>666</v>
      </c>
      <c r="D313" s="242">
        <v>0</v>
      </c>
      <c r="E313" s="242">
        <v>98951.26</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1867249.3000000003</v>
      </c>
      <c r="E350" s="51">
        <f t="shared" si="95"/>
        <v>1360486.45</v>
      </c>
      <c r="F350" s="52">
        <f t="shared" si="81"/>
        <v>72.860461107148339</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1851424.3000000003</v>
      </c>
      <c r="E363" s="51">
        <f t="shared" si="99"/>
        <v>1349236.45</v>
      </c>
      <c r="F363" s="52">
        <f t="shared" si="81"/>
        <v>72.875593671315627</v>
      </c>
    </row>
    <row r="364" spans="1:6" ht="12.75" customHeight="1" x14ac:dyDescent="0.2">
      <c r="A364" s="53">
        <v>421</v>
      </c>
      <c r="B364" s="85" t="s">
        <v>759</v>
      </c>
      <c r="C364" s="50" t="s">
        <v>760</v>
      </c>
      <c r="D364" s="51">
        <f t="shared" ref="D364:E364" si="100">SUM(D365:D368)</f>
        <v>1580768.6900000002</v>
      </c>
      <c r="E364" s="51">
        <f t="shared" si="100"/>
        <v>1209998.33</v>
      </c>
      <c r="F364" s="52">
        <f t="shared" si="81"/>
        <v>76.544932706125394</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1148332.54</v>
      </c>
      <c r="E366" s="242">
        <v>1065793.5900000001</v>
      </c>
      <c r="F366" s="52">
        <f t="shared" si="81"/>
        <v>92.812278053184841</v>
      </c>
    </row>
    <row r="367" spans="1:6" ht="12.75" customHeight="1" x14ac:dyDescent="0.2">
      <c r="A367" s="53">
        <v>4213</v>
      </c>
      <c r="B367" s="85" t="s">
        <v>669</v>
      </c>
      <c r="C367" s="50" t="s">
        <v>763</v>
      </c>
      <c r="D367" s="242">
        <v>427293.14</v>
      </c>
      <c r="E367" s="242">
        <v>144204.74</v>
      </c>
      <c r="F367" s="52">
        <f t="shared" si="81"/>
        <v>33.748433218469174</v>
      </c>
    </row>
    <row r="368" spans="1:6" ht="12.75" customHeight="1" x14ac:dyDescent="0.2">
      <c r="A368" s="53">
        <v>4214</v>
      </c>
      <c r="B368" s="85" t="s">
        <v>671</v>
      </c>
      <c r="C368" s="50" t="s">
        <v>764</v>
      </c>
      <c r="D368" s="242">
        <v>5143.01</v>
      </c>
      <c r="E368" s="242">
        <v>0</v>
      </c>
      <c r="F368" s="52">
        <f t="shared" si="81"/>
        <v>0</v>
      </c>
    </row>
    <row r="369" spans="1:6" ht="12.75" customHeight="1" x14ac:dyDescent="0.2">
      <c r="A369" s="53">
        <v>422</v>
      </c>
      <c r="B369" s="85" t="s">
        <v>765</v>
      </c>
      <c r="C369" s="50" t="s">
        <v>766</v>
      </c>
      <c r="D369" s="51">
        <f t="shared" ref="D369:E369" si="101">SUM(D370:D377)</f>
        <v>170270.18</v>
      </c>
      <c r="E369" s="51">
        <f t="shared" si="101"/>
        <v>29667.67</v>
      </c>
      <c r="F369" s="52">
        <f t="shared" si="81"/>
        <v>17.423878919961204</v>
      </c>
    </row>
    <row r="370" spans="1:6" ht="12.75" customHeight="1" x14ac:dyDescent="0.2">
      <c r="A370" s="53">
        <v>4221</v>
      </c>
      <c r="B370" s="85" t="s">
        <v>675</v>
      </c>
      <c r="C370" s="50" t="s">
        <v>767</v>
      </c>
      <c r="D370" s="242">
        <v>153751.93</v>
      </c>
      <c r="E370" s="242">
        <v>5220.38</v>
      </c>
      <c r="F370" s="52">
        <f t="shared" si="81"/>
        <v>3.395326484682176</v>
      </c>
    </row>
    <row r="371" spans="1:6" ht="12.75" customHeight="1" x14ac:dyDescent="0.2">
      <c r="A371" s="53">
        <v>4222</v>
      </c>
      <c r="B371" s="85" t="s">
        <v>768</v>
      </c>
      <c r="C371" s="50" t="s">
        <v>769</v>
      </c>
      <c r="D371" s="242">
        <v>954.92</v>
      </c>
      <c r="E371" s="242">
        <v>1020.54</v>
      </c>
      <c r="F371" s="52">
        <f t="shared" si="81"/>
        <v>106.87177983495999</v>
      </c>
    </row>
    <row r="372" spans="1:6" ht="12.75" customHeight="1" x14ac:dyDescent="0.2">
      <c r="A372" s="53">
        <v>4223</v>
      </c>
      <c r="B372" s="85" t="s">
        <v>679</v>
      </c>
      <c r="C372" s="50" t="s">
        <v>770</v>
      </c>
      <c r="D372" s="242">
        <v>0</v>
      </c>
      <c r="E372" s="242">
        <v>1431.25</v>
      </c>
      <c r="F372" s="52" t="str">
        <f t="shared" si="81"/>
        <v>-</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0</v>
      </c>
      <c r="E375" s="242">
        <v>0</v>
      </c>
      <c r="F375" s="52" t="str">
        <f t="shared" si="81"/>
        <v>-</v>
      </c>
    </row>
    <row r="376" spans="1:6" ht="12.75" customHeight="1" x14ac:dyDescent="0.2">
      <c r="A376" s="53">
        <v>4227</v>
      </c>
      <c r="B376" s="232" t="s">
        <v>687</v>
      </c>
      <c r="C376" s="50" t="s">
        <v>774</v>
      </c>
      <c r="D376" s="242">
        <v>15563.33</v>
      </c>
      <c r="E376" s="242">
        <v>21995.5</v>
      </c>
      <c r="F376" s="52">
        <f t="shared" si="81"/>
        <v>141.32900863761162</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22509.59</v>
      </c>
      <c r="E383" s="51">
        <f t="shared" si="103"/>
        <v>25601.919999999998</v>
      </c>
      <c r="F383" s="52">
        <f t="shared" si="81"/>
        <v>113.73783351895793</v>
      </c>
    </row>
    <row r="384" spans="1:6" ht="12.75" customHeight="1" x14ac:dyDescent="0.2">
      <c r="A384" s="53">
        <v>4241</v>
      </c>
      <c r="B384" s="85" t="s">
        <v>784</v>
      </c>
      <c r="C384" s="50" t="s">
        <v>785</v>
      </c>
      <c r="D384" s="242">
        <v>22509.59</v>
      </c>
      <c r="E384" s="242">
        <v>25601.919999999998</v>
      </c>
      <c r="F384" s="52">
        <f t="shared" si="81"/>
        <v>113.73783351895793</v>
      </c>
    </row>
    <row r="385" spans="1:6" ht="12.75" customHeight="1" x14ac:dyDescent="0.2">
      <c r="A385" s="53">
        <v>4242</v>
      </c>
      <c r="B385" s="85" t="s">
        <v>705</v>
      </c>
      <c r="C385" s="50" t="s">
        <v>786</v>
      </c>
      <c r="D385" s="242">
        <v>0</v>
      </c>
      <c r="E385" s="242">
        <v>0</v>
      </c>
      <c r="F385" s="52" t="str">
        <f t="shared" si="81"/>
        <v>-</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77875.839999999997</v>
      </c>
      <c r="E391" s="51">
        <f t="shared" si="105"/>
        <v>83968.53</v>
      </c>
      <c r="F391" s="52">
        <f t="shared" si="81"/>
        <v>107.82359458337784</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6091.14</v>
      </c>
      <c r="E393" s="242">
        <v>4273.54</v>
      </c>
      <c r="F393" s="52">
        <f t="shared" si="81"/>
        <v>70.159937220290445</v>
      </c>
    </row>
    <row r="394" spans="1:6" ht="12.75" customHeight="1" x14ac:dyDescent="0.2">
      <c r="A394" s="53">
        <v>4263</v>
      </c>
      <c r="B394" s="85" t="s">
        <v>723</v>
      </c>
      <c r="C394" s="50" t="s">
        <v>798</v>
      </c>
      <c r="D394" s="242">
        <v>32788.82</v>
      </c>
      <c r="E394" s="242">
        <v>5557.49</v>
      </c>
      <c r="F394" s="52">
        <f t="shared" si="81"/>
        <v>16.949344319191724</v>
      </c>
    </row>
    <row r="395" spans="1:6" ht="12.75" customHeight="1" x14ac:dyDescent="0.2">
      <c r="A395" s="53">
        <v>4264</v>
      </c>
      <c r="B395" s="85" t="s">
        <v>725</v>
      </c>
      <c r="C395" s="50" t="s">
        <v>799</v>
      </c>
      <c r="D395" s="242">
        <v>38995.879999999997</v>
      </c>
      <c r="E395" s="242">
        <v>74137.5</v>
      </c>
      <c r="F395" s="52">
        <f t="shared" si="81"/>
        <v>190.11623792051878</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15825</v>
      </c>
      <c r="E402" s="51">
        <f t="shared" si="109"/>
        <v>11250</v>
      </c>
      <c r="F402" s="52">
        <f t="shared" si="81"/>
        <v>71.090047393364927</v>
      </c>
    </row>
    <row r="403" spans="1:6" ht="12.75" customHeight="1" x14ac:dyDescent="0.2">
      <c r="A403" s="53">
        <v>451</v>
      </c>
      <c r="B403" s="85" t="s">
        <v>812</v>
      </c>
      <c r="C403" s="50" t="s">
        <v>813</v>
      </c>
      <c r="D403" s="242">
        <v>15825</v>
      </c>
      <c r="E403" s="242">
        <v>11250</v>
      </c>
      <c r="F403" s="52">
        <f t="shared" si="81"/>
        <v>71.090047393364927</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1831997.5700000003</v>
      </c>
      <c r="E408" s="51">
        <f t="shared" si="111"/>
        <v>1234234.19</v>
      </c>
      <c r="F408" s="52">
        <f t="shared" si="81"/>
        <v>67.370951261687523</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184511.83</v>
      </c>
      <c r="E410" s="242">
        <v>559814.65</v>
      </c>
      <c r="F410" s="52">
        <f t="shared" si="81"/>
        <v>303.40312054788035</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5475968.4000000004</v>
      </c>
      <c r="E412" s="51">
        <f>E6+E298</f>
        <v>6035288.9800000014</v>
      </c>
      <c r="F412" s="52">
        <f t="shared" si="81"/>
        <v>110.21409436913481</v>
      </c>
    </row>
    <row r="413" spans="1:6" ht="12.75" customHeight="1" x14ac:dyDescent="0.2">
      <c r="A413" s="53" t="s">
        <v>609</v>
      </c>
      <c r="B413" s="85" t="s">
        <v>832</v>
      </c>
      <c r="C413" s="50" t="s">
        <v>833</v>
      </c>
      <c r="D413" s="51">
        <f t="shared" ref="D413:E413" si="112">D289+D350</f>
        <v>6282926.6000000015</v>
      </c>
      <c r="E413" s="51">
        <f t="shared" si="112"/>
        <v>6194379.8100000005</v>
      </c>
      <c r="F413" s="52">
        <f t="shared" si="81"/>
        <v>98.590676039411292</v>
      </c>
    </row>
    <row r="414" spans="1:6" ht="12.75" customHeight="1" x14ac:dyDescent="0.2">
      <c r="A414" s="53" t="s">
        <v>609</v>
      </c>
      <c r="B414" s="85" t="s">
        <v>834</v>
      </c>
      <c r="C414" s="50" t="s">
        <v>835</v>
      </c>
      <c r="D414" s="51">
        <f t="shared" ref="D414:E414" si="113">IF(D412&gt;=D413,D412-D413,0)</f>
        <v>0</v>
      </c>
      <c r="E414" s="51">
        <f t="shared" si="113"/>
        <v>0</v>
      </c>
      <c r="F414" s="52" t="str">
        <f t="shared" si="81"/>
        <v>-</v>
      </c>
    </row>
    <row r="415" spans="1:6" ht="12.75" customHeight="1" x14ac:dyDescent="0.2">
      <c r="A415" s="53" t="s">
        <v>609</v>
      </c>
      <c r="B415" s="85" t="s">
        <v>836</v>
      </c>
      <c r="C415" s="50" t="s">
        <v>837</v>
      </c>
      <c r="D415" s="51">
        <f t="shared" ref="D415:E415" si="114">IF(D413&gt;=D412,D413-D412,0)</f>
        <v>806958.20000000112</v>
      </c>
      <c r="E415" s="51">
        <f t="shared" si="114"/>
        <v>159090.82999999914</v>
      </c>
      <c r="F415" s="52">
        <f t="shared" si="81"/>
        <v>19.714878664099196</v>
      </c>
    </row>
    <row r="416" spans="1:6" ht="12.75" customHeight="1" x14ac:dyDescent="0.2">
      <c r="A416" s="60" t="s">
        <v>838</v>
      </c>
      <c r="B416" s="232" t="s">
        <v>839</v>
      </c>
      <c r="C416" s="61" t="s">
        <v>840</v>
      </c>
      <c r="D416" s="51">
        <f t="shared" ref="D416:E416" si="115">IF(D292-D293+D409-D410&gt;=0,D292-D293+D409-D410,0)</f>
        <v>165732.61000000002</v>
      </c>
      <c r="E416" s="51">
        <f t="shared" si="115"/>
        <v>441067.85</v>
      </c>
      <c r="F416" s="52">
        <f t="shared" si="81"/>
        <v>266.13220536380857</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195340.39</v>
      </c>
      <c r="E418" s="62">
        <f t="shared" si="117"/>
        <v>195824.46</v>
      </c>
      <c r="F418" s="57">
        <f t="shared" si="81"/>
        <v>100.24780845374579</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953917.54</v>
      </c>
      <c r="E420" s="51">
        <f t="shared" si="118"/>
        <v>0</v>
      </c>
      <c r="F420" s="52">
        <f t="shared" ref="F420:F647" si="119">IF(D420&lt;&gt;0,IF(E420/D420&gt;=100,"&gt;&gt;100",E420/D420*100),"-")</f>
        <v>0</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953917.54</v>
      </c>
      <c r="E484" s="51">
        <f t="shared" si="137"/>
        <v>0</v>
      </c>
      <c r="F484" s="52">
        <f t="shared" si="119"/>
        <v>0</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481464.06</v>
      </c>
      <c r="E490" s="51">
        <f t="shared" si="139"/>
        <v>0</v>
      </c>
      <c r="F490" s="52">
        <f t="shared" si="119"/>
        <v>0</v>
      </c>
    </row>
    <row r="491" spans="1:6" ht="12.75" customHeight="1" x14ac:dyDescent="0.2">
      <c r="A491" s="53">
        <v>8422</v>
      </c>
      <c r="B491" s="85" t="s">
        <v>989</v>
      </c>
      <c r="C491" s="50" t="s">
        <v>990</v>
      </c>
      <c r="D491" s="242">
        <v>481464.06</v>
      </c>
      <c r="E491" s="242">
        <v>0</v>
      </c>
      <c r="F491" s="52">
        <f t="shared" si="119"/>
        <v>0</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472453.48</v>
      </c>
      <c r="E495" s="51">
        <f t="shared" si="140"/>
        <v>0</v>
      </c>
      <c r="F495" s="52">
        <f t="shared" si="119"/>
        <v>0</v>
      </c>
    </row>
    <row r="496" spans="1:6" ht="12.75" customHeight="1" x14ac:dyDescent="0.2">
      <c r="A496" s="53">
        <v>8443</v>
      </c>
      <c r="B496" s="85" t="s">
        <v>999</v>
      </c>
      <c r="C496" s="50" t="s">
        <v>1000</v>
      </c>
      <c r="D496" s="242">
        <v>472453.48</v>
      </c>
      <c r="E496" s="242">
        <v>0</v>
      </c>
      <c r="F496" s="52">
        <f t="shared" si="119"/>
        <v>0</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124134.82</v>
      </c>
      <c r="E528" s="51">
        <f t="shared" si="148"/>
        <v>610589.48</v>
      </c>
      <c r="F528" s="52">
        <f t="shared" si="119"/>
        <v>491.87607473873965</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124134.82</v>
      </c>
      <c r="E593" s="51">
        <f t="shared" si="167"/>
        <v>610589.48</v>
      </c>
      <c r="F593" s="52">
        <f t="shared" si="119"/>
        <v>491.87607473873965</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62908.21</v>
      </c>
      <c r="E599" s="51">
        <f t="shared" si="169"/>
        <v>110392.28</v>
      </c>
      <c r="F599" s="52">
        <f t="shared" si="119"/>
        <v>175.48151505185095</v>
      </c>
    </row>
    <row r="600" spans="1:6" ht="12.75" customHeight="1" x14ac:dyDescent="0.2">
      <c r="A600" s="53">
        <v>5422</v>
      </c>
      <c r="B600" s="85" t="s">
        <v>1198</v>
      </c>
      <c r="C600" s="50" t="s">
        <v>1199</v>
      </c>
      <c r="D600" s="242">
        <v>62908.21</v>
      </c>
      <c r="E600" s="242">
        <v>110392.28</v>
      </c>
      <c r="F600" s="52">
        <f t="shared" si="119"/>
        <v>175.48151505185095</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34062.620000000003</v>
      </c>
      <c r="E605" s="51">
        <f t="shared" si="171"/>
        <v>500197.19999999995</v>
      </c>
      <c r="F605" s="52">
        <f t="shared" si="119"/>
        <v>1468.4636707334898</v>
      </c>
    </row>
    <row r="606" spans="1:6" ht="24" x14ac:dyDescent="0.2">
      <c r="A606" s="53">
        <v>5443</v>
      </c>
      <c r="B606" s="85" t="s">
        <v>1210</v>
      </c>
      <c r="C606" s="50" t="s">
        <v>1211</v>
      </c>
      <c r="D606" s="242">
        <v>0</v>
      </c>
      <c r="E606" s="242">
        <v>472453.48</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34062.620000000003</v>
      </c>
      <c r="E608" s="242">
        <v>27743.72</v>
      </c>
      <c r="F608" s="52">
        <f t="shared" si="119"/>
        <v>81.449166270827078</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27163.99</v>
      </c>
      <c r="E617" s="51">
        <f t="shared" si="173"/>
        <v>0</v>
      </c>
      <c r="F617" s="52">
        <f t="shared" si="119"/>
        <v>0</v>
      </c>
    </row>
    <row r="618" spans="1:6" ht="12.75" customHeight="1" x14ac:dyDescent="0.2">
      <c r="A618" s="53">
        <v>5471</v>
      </c>
      <c r="B618" s="85" t="s">
        <v>1234</v>
      </c>
      <c r="C618" s="50" t="s">
        <v>1235</v>
      </c>
      <c r="D618" s="242">
        <v>27163.99</v>
      </c>
      <c r="E618" s="242">
        <v>0</v>
      </c>
      <c r="F618" s="52">
        <f t="shared" si="119"/>
        <v>0</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829782.72</v>
      </c>
      <c r="E635" s="51">
        <f t="shared" si="178"/>
        <v>0</v>
      </c>
      <c r="F635" s="52">
        <f t="shared" si="119"/>
        <v>0</v>
      </c>
    </row>
    <row r="636" spans="1:6" ht="12.75" customHeight="1" x14ac:dyDescent="0.2">
      <c r="A636" s="53" t="s">
        <v>609</v>
      </c>
      <c r="B636" s="85" t="s">
        <v>1270</v>
      </c>
      <c r="C636" s="50" t="s">
        <v>1271</v>
      </c>
      <c r="D636" s="51">
        <f t="shared" ref="D636:E636" si="179">IF(D528-D420&gt;=0,D528-D420,0)</f>
        <v>0</v>
      </c>
      <c r="E636" s="51">
        <f t="shared" si="179"/>
        <v>610589.48</v>
      </c>
      <c r="F636" s="52" t="str">
        <f t="shared" si="119"/>
        <v>-</v>
      </c>
    </row>
    <row r="637" spans="1:6" ht="12.75" customHeight="1" x14ac:dyDescent="0.2">
      <c r="A637" s="53">
        <v>92213</v>
      </c>
      <c r="B637" s="85" t="s">
        <v>1272</v>
      </c>
      <c r="C637" s="50" t="s">
        <v>1273</v>
      </c>
      <c r="D637" s="242">
        <v>457418.11</v>
      </c>
      <c r="E637" s="242">
        <v>203501.98</v>
      </c>
      <c r="F637" s="52">
        <f t="shared" si="119"/>
        <v>44.489270440123157</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6429885.9400000004</v>
      </c>
      <c r="E639" s="51">
        <f t="shared" si="180"/>
        <v>6035288.9800000014</v>
      </c>
      <c r="F639" s="52">
        <f t="shared" si="119"/>
        <v>93.863079941352751</v>
      </c>
    </row>
    <row r="640" spans="1:6" ht="12.75" customHeight="1" x14ac:dyDescent="0.2">
      <c r="A640" s="53" t="s">
        <v>609</v>
      </c>
      <c r="B640" s="85" t="s">
        <v>1278</v>
      </c>
      <c r="C640" s="50" t="s">
        <v>1279</v>
      </c>
      <c r="D640" s="51">
        <f t="shared" ref="D640:E640" si="181">D413+D528</f>
        <v>6407061.4200000018</v>
      </c>
      <c r="E640" s="51">
        <f t="shared" si="181"/>
        <v>6804969.290000001</v>
      </c>
      <c r="F640" s="52">
        <f t="shared" si="119"/>
        <v>106.21045817912574</v>
      </c>
    </row>
    <row r="641" spans="1:6" ht="12.75" customHeight="1" x14ac:dyDescent="0.2">
      <c r="A641" s="53" t="s">
        <v>609</v>
      </c>
      <c r="B641" s="85" t="s">
        <v>1280</v>
      </c>
      <c r="C641" s="50" t="s">
        <v>1281</v>
      </c>
      <c r="D641" s="51">
        <f t="shared" ref="D641:E641" si="182">IF(D639&gt;=D640,D639-D640,0)</f>
        <v>22824.519999998622</v>
      </c>
      <c r="E641" s="51">
        <f t="shared" si="182"/>
        <v>0</v>
      </c>
      <c r="F641" s="52">
        <f t="shared" si="119"/>
        <v>0</v>
      </c>
    </row>
    <row r="642" spans="1:6" ht="12.75" customHeight="1" x14ac:dyDescent="0.2">
      <c r="A642" s="53" t="s">
        <v>609</v>
      </c>
      <c r="B642" s="85" t="s">
        <v>1282</v>
      </c>
      <c r="C642" s="50" t="s">
        <v>1283</v>
      </c>
      <c r="D642" s="51">
        <f t="shared" ref="D642:E642" si="183">IF(D640&gt;=D639,D640-D639,0)</f>
        <v>0</v>
      </c>
      <c r="E642" s="51">
        <f t="shared" si="183"/>
        <v>769680.30999999959</v>
      </c>
      <c r="F642" s="52" t="str">
        <f t="shared" si="119"/>
        <v>-</v>
      </c>
    </row>
    <row r="643" spans="1:6" ht="24" x14ac:dyDescent="0.2">
      <c r="A643" s="60" t="s">
        <v>1284</v>
      </c>
      <c r="B643" s="85" t="s">
        <v>1285</v>
      </c>
      <c r="C643" s="61" t="s">
        <v>1284</v>
      </c>
      <c r="D643" s="51">
        <f t="shared" ref="D643:E643" si="184">IF(D416-D417+D637-D638&gt;=0,D416-D417+D637-D638,0)</f>
        <v>623150.72</v>
      </c>
      <c r="E643" s="51">
        <f t="shared" si="184"/>
        <v>644569.82999999996</v>
      </c>
      <c r="F643" s="52">
        <f t="shared" si="119"/>
        <v>103.43722783470426</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645975.23999999859</v>
      </c>
      <c r="E645" s="51">
        <f t="shared" si="186"/>
        <v>0</v>
      </c>
      <c r="F645" s="52">
        <f t="shared" si="119"/>
        <v>0</v>
      </c>
    </row>
    <row r="646" spans="1:6" ht="24" x14ac:dyDescent="0.2">
      <c r="A646" s="53" t="s">
        <v>609</v>
      </c>
      <c r="B646" s="85" t="s">
        <v>1290</v>
      </c>
      <c r="C646" s="50" t="s">
        <v>1291</v>
      </c>
      <c r="D646" s="51">
        <f t="shared" ref="D646:E646" si="187">IF(D642+D644-D641-D643&gt;=0,D642+D644-D641-D643,0)</f>
        <v>0</v>
      </c>
      <c r="E646" s="51">
        <f t="shared" si="187"/>
        <v>125110.47999999963</v>
      </c>
      <c r="F646" s="52" t="str">
        <f t="shared" si="119"/>
        <v>-</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792116.76</v>
      </c>
      <c r="E649" s="242">
        <v>824706.33</v>
      </c>
      <c r="F649" s="52">
        <f t="shared" ref="F649:F724" si="188">IF(D649&lt;&gt;0,IF(E649/D649&gt;=100,"&gt;&gt;100",E649/D649*100),"-")</f>
        <v>104.11423815852601</v>
      </c>
    </row>
    <row r="650" spans="1:6" ht="12.75" customHeight="1" x14ac:dyDescent="0.2">
      <c r="A650" s="53" t="s">
        <v>1297</v>
      </c>
      <c r="B650" s="85" t="s">
        <v>1298</v>
      </c>
      <c r="C650" s="50" t="s">
        <v>1297</v>
      </c>
      <c r="D650" s="242">
        <v>6481344.4299999997</v>
      </c>
      <c r="E650" s="242">
        <v>7350266.8499999996</v>
      </c>
      <c r="F650" s="52">
        <f t="shared" si="188"/>
        <v>113.40651510476816</v>
      </c>
    </row>
    <row r="651" spans="1:6" ht="12.75" customHeight="1" x14ac:dyDescent="0.2">
      <c r="A651" s="53" t="s">
        <v>1299</v>
      </c>
      <c r="B651" s="85" t="s">
        <v>1300</v>
      </c>
      <c r="C651" s="50" t="s">
        <v>1299</v>
      </c>
      <c r="D651" s="242">
        <v>6448754.8600000003</v>
      </c>
      <c r="E651" s="242">
        <v>7796094.1799999997</v>
      </c>
      <c r="F651" s="52">
        <f t="shared" si="188"/>
        <v>120.89301499669658</v>
      </c>
    </row>
    <row r="652" spans="1:6" ht="24" x14ac:dyDescent="0.2">
      <c r="A652" s="53">
        <v>11</v>
      </c>
      <c r="B652" s="85" t="s">
        <v>1301</v>
      </c>
      <c r="C652" s="50" t="s">
        <v>1302</v>
      </c>
      <c r="D652" s="51">
        <f t="shared" ref="D652:E652" si="189">+D649+D650-D651</f>
        <v>824706.32999999914</v>
      </c>
      <c r="E652" s="51">
        <f t="shared" si="189"/>
        <v>378879</v>
      </c>
      <c r="F652" s="52">
        <f t="shared" si="188"/>
        <v>45.941080626845725</v>
      </c>
    </row>
    <row r="653" spans="1:6" ht="24" x14ac:dyDescent="0.2">
      <c r="A653" s="53" t="s">
        <v>609</v>
      </c>
      <c r="B653" s="85" t="s">
        <v>1303</v>
      </c>
      <c r="C653" s="50" t="s">
        <v>1304</v>
      </c>
      <c r="D653" s="262">
        <v>17</v>
      </c>
      <c r="E653" s="262">
        <v>12</v>
      </c>
      <c r="F653" s="52">
        <f t="shared" si="188"/>
        <v>70.588235294117652</v>
      </c>
    </row>
    <row r="654" spans="1:6" ht="24" x14ac:dyDescent="0.2">
      <c r="A654" s="53" t="s">
        <v>609</v>
      </c>
      <c r="B654" s="85" t="s">
        <v>1305</v>
      </c>
      <c r="C654" s="50" t="s">
        <v>1306</v>
      </c>
      <c r="D654" s="262">
        <v>40</v>
      </c>
      <c r="E654" s="262">
        <v>46</v>
      </c>
      <c r="F654" s="52">
        <f t="shared" si="188"/>
        <v>114.99999999999999</v>
      </c>
    </row>
    <row r="655" spans="1:6" ht="12.75" customHeight="1" x14ac:dyDescent="0.2">
      <c r="A655" s="53" t="s">
        <v>609</v>
      </c>
      <c r="B655" s="85" t="s">
        <v>1307</v>
      </c>
      <c r="C655" s="50" t="s">
        <v>1308</v>
      </c>
      <c r="D655" s="262">
        <v>16</v>
      </c>
      <c r="E655" s="262">
        <v>13</v>
      </c>
      <c r="F655" s="52">
        <f t="shared" si="188"/>
        <v>81.25</v>
      </c>
    </row>
    <row r="656" spans="1:6" ht="12.75" customHeight="1" x14ac:dyDescent="0.2">
      <c r="A656" s="53" t="s">
        <v>609</v>
      </c>
      <c r="B656" s="85" t="s">
        <v>1309</v>
      </c>
      <c r="C656" s="50" t="s">
        <v>1310</v>
      </c>
      <c r="D656" s="262">
        <v>40</v>
      </c>
      <c r="E656" s="262">
        <v>43</v>
      </c>
      <c r="F656" s="52">
        <f t="shared" si="188"/>
        <v>107.5</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90</v>
      </c>
      <c r="E660" s="242">
        <v>66.36</v>
      </c>
      <c r="F660" s="52">
        <f t="shared" si="188"/>
        <v>73.733333333333334</v>
      </c>
    </row>
    <row r="661" spans="1:6" ht="12.75" customHeight="1" x14ac:dyDescent="0.2">
      <c r="A661" s="53">
        <v>63311</v>
      </c>
      <c r="B661" s="85" t="s">
        <v>1320</v>
      </c>
      <c r="C661" s="50" t="s">
        <v>1321</v>
      </c>
      <c r="D661" s="242">
        <v>24303</v>
      </c>
      <c r="E661" s="242">
        <v>351307.39</v>
      </c>
      <c r="F661" s="52">
        <f t="shared" si="188"/>
        <v>1445.5309632555652</v>
      </c>
    </row>
    <row r="662" spans="1:6" ht="12.75" customHeight="1" x14ac:dyDescent="0.2">
      <c r="A662" s="53">
        <v>63312</v>
      </c>
      <c r="B662" s="85" t="s">
        <v>1322</v>
      </c>
      <c r="C662" s="50" t="s">
        <v>1323</v>
      </c>
      <c r="D662" s="242">
        <v>4389.08</v>
      </c>
      <c r="E662" s="242">
        <v>143.27000000000001</v>
      </c>
      <c r="F662" s="52">
        <f t="shared" si="188"/>
        <v>3.2642376078813791</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0</v>
      </c>
      <c r="E665" s="242">
        <v>43110.98</v>
      </c>
      <c r="F665" s="52" t="str">
        <f t="shared" si="188"/>
        <v>-</v>
      </c>
    </row>
    <row r="666" spans="1:6" ht="12.75" customHeight="1" x14ac:dyDescent="0.2">
      <c r="A666" s="53">
        <v>63322</v>
      </c>
      <c r="B666" s="85" t="s">
        <v>1330</v>
      </c>
      <c r="C666" s="50" t="s">
        <v>1331</v>
      </c>
      <c r="D666" s="242">
        <v>139364.53</v>
      </c>
      <c r="E666" s="242">
        <v>72120</v>
      </c>
      <c r="F666" s="52">
        <f t="shared" si="188"/>
        <v>51.749178933836326</v>
      </c>
    </row>
    <row r="667" spans="1:6" ht="12.75" customHeight="1" x14ac:dyDescent="0.2">
      <c r="A667" s="53">
        <v>63323</v>
      </c>
      <c r="B667" s="85" t="s">
        <v>1332</v>
      </c>
      <c r="C667" s="50" t="s">
        <v>1333</v>
      </c>
      <c r="D667" s="242">
        <v>5836.09</v>
      </c>
      <c r="E667" s="242">
        <v>41274.61</v>
      </c>
      <c r="F667" s="52">
        <f t="shared" si="188"/>
        <v>707.2305259171809</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633</v>
      </c>
      <c r="E675" s="242">
        <v>0</v>
      </c>
      <c r="F675" s="52">
        <f t="shared" si="188"/>
        <v>0</v>
      </c>
    </row>
    <row r="676" spans="1:6" ht="24" x14ac:dyDescent="0.2">
      <c r="A676" s="53">
        <v>63613</v>
      </c>
      <c r="B676" s="232" t="s">
        <v>1350</v>
      </c>
      <c r="C676" s="50" t="s">
        <v>1351</v>
      </c>
      <c r="D676" s="242">
        <v>3600.22</v>
      </c>
      <c r="E676" s="242">
        <v>6505.13</v>
      </c>
      <c r="F676" s="52">
        <f t="shared" si="188"/>
        <v>180.68701357139287</v>
      </c>
    </row>
    <row r="677" spans="1:6" ht="24" x14ac:dyDescent="0.2">
      <c r="A677" s="53">
        <v>63622</v>
      </c>
      <c r="B677" s="232" t="s">
        <v>1352</v>
      </c>
      <c r="C677" s="50" t="s">
        <v>1353</v>
      </c>
      <c r="D677" s="242">
        <v>11743.47</v>
      </c>
      <c r="E677" s="242">
        <v>11800</v>
      </c>
      <c r="F677" s="52">
        <f t="shared" si="188"/>
        <v>100.48137390396536</v>
      </c>
    </row>
    <row r="678" spans="1:6" ht="24" x14ac:dyDescent="0.2">
      <c r="A678" s="53">
        <v>63623</v>
      </c>
      <c r="B678" s="232" t="s">
        <v>1354</v>
      </c>
      <c r="C678" s="50" t="s">
        <v>1355</v>
      </c>
      <c r="D678" s="242">
        <v>1594</v>
      </c>
      <c r="E678" s="242">
        <v>1978</v>
      </c>
      <c r="F678" s="52">
        <f t="shared" si="188"/>
        <v>124.09033877038895</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0</v>
      </c>
      <c r="E694" s="242">
        <v>0</v>
      </c>
      <c r="F694" s="52" t="str">
        <f t="shared" si="188"/>
        <v>-</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953497.37</v>
      </c>
      <c r="E698" s="242">
        <v>782980.16</v>
      </c>
      <c r="F698" s="52">
        <f t="shared" si="188"/>
        <v>82.11665649376674</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250351.26</v>
      </c>
      <c r="E710" s="242">
        <v>322367.28999999998</v>
      </c>
      <c r="F710" s="52">
        <f t="shared" si="188"/>
        <v>128.76599462690939</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312.5</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1327.24</v>
      </c>
      <c r="E716" s="242">
        <v>18795.72</v>
      </c>
      <c r="F716" s="52">
        <f t="shared" si="188"/>
        <v>1416.1508091980352</v>
      </c>
    </row>
    <row r="717" spans="1:6" ht="12.75" customHeight="1" x14ac:dyDescent="0.2">
      <c r="A717" s="53">
        <v>31215</v>
      </c>
      <c r="B717" s="85" t="s">
        <v>1414</v>
      </c>
      <c r="C717" s="50" t="s">
        <v>1415</v>
      </c>
      <c r="D717" s="242">
        <v>2669.17</v>
      </c>
      <c r="E717" s="242">
        <v>3104.77</v>
      </c>
      <c r="F717" s="52">
        <f t="shared" si="188"/>
        <v>116.31967990049341</v>
      </c>
    </row>
    <row r="718" spans="1:6" ht="12.75" customHeight="1" x14ac:dyDescent="0.2">
      <c r="A718" s="53">
        <v>32121</v>
      </c>
      <c r="B718" s="85" t="s">
        <v>1416</v>
      </c>
      <c r="C718" s="50" t="s">
        <v>1417</v>
      </c>
      <c r="D718" s="242">
        <v>36740.67</v>
      </c>
      <c r="E718" s="242">
        <v>39534.910000000003</v>
      </c>
      <c r="F718" s="52">
        <f t="shared" si="188"/>
        <v>107.60530496585939</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9091.4699999999993</v>
      </c>
      <c r="E720" s="242">
        <v>9885.6299999999992</v>
      </c>
      <c r="F720" s="52">
        <f t="shared" si="188"/>
        <v>108.73522103686201</v>
      </c>
    </row>
    <row r="721" spans="1:6" ht="12.75" customHeight="1" x14ac:dyDescent="0.2">
      <c r="A721" s="53" t="s">
        <v>1422</v>
      </c>
      <c r="B721" s="85" t="s">
        <v>1423</v>
      </c>
      <c r="C721" s="50" t="s">
        <v>1422</v>
      </c>
      <c r="D721" s="242">
        <v>415.02</v>
      </c>
      <c r="E721" s="242">
        <v>757.48</v>
      </c>
      <c r="F721" s="52">
        <f t="shared" si="188"/>
        <v>182.5165052286637</v>
      </c>
    </row>
    <row r="722" spans="1:6" ht="12.75" customHeight="1" x14ac:dyDescent="0.2">
      <c r="A722" s="53" t="s">
        <v>1424</v>
      </c>
      <c r="B722" s="85" t="s">
        <v>1425</v>
      </c>
      <c r="C722" s="50" t="s">
        <v>1424</v>
      </c>
      <c r="D722" s="242">
        <v>12795.69</v>
      </c>
      <c r="E722" s="242">
        <v>10984.38</v>
      </c>
      <c r="F722" s="52">
        <f t="shared" si="188"/>
        <v>85.844374160361809</v>
      </c>
    </row>
    <row r="723" spans="1:6" ht="12.75" customHeight="1" x14ac:dyDescent="0.2">
      <c r="A723" s="53" t="s">
        <v>1426</v>
      </c>
      <c r="B723" s="85" t="s">
        <v>1427</v>
      </c>
      <c r="C723" s="50" t="s">
        <v>1426</v>
      </c>
      <c r="D723" s="242">
        <v>5895.39</v>
      </c>
      <c r="E723" s="242">
        <v>8017.04</v>
      </c>
      <c r="F723" s="52">
        <f t="shared" si="188"/>
        <v>135.98828915474633</v>
      </c>
    </row>
    <row r="724" spans="1:6" ht="12.75" customHeight="1" x14ac:dyDescent="0.2">
      <c r="A724" s="53" t="s">
        <v>1428</v>
      </c>
      <c r="B724" s="85" t="s">
        <v>1429</v>
      </c>
      <c r="C724" s="50" t="s">
        <v>1428</v>
      </c>
      <c r="D724" s="242">
        <v>1030.29</v>
      </c>
      <c r="E724" s="242">
        <v>15498.8</v>
      </c>
      <c r="F724" s="52">
        <f t="shared" si="188"/>
        <v>1504.3143192693319</v>
      </c>
    </row>
    <row r="725" spans="1:6" ht="12.75" customHeight="1" x14ac:dyDescent="0.2">
      <c r="A725" s="53">
        <v>32911</v>
      </c>
      <c r="B725" s="85" t="s">
        <v>1430</v>
      </c>
      <c r="C725" s="50" t="s">
        <v>1431</v>
      </c>
      <c r="D725" s="242">
        <v>14961.53</v>
      </c>
      <c r="E725" s="242">
        <v>13948.32</v>
      </c>
      <c r="F725" s="52">
        <f t="shared" ref="F725:F979" si="190">IF(D725&lt;&gt;0,IF(E725/D725&gt;=100,"&gt;&gt;100",E725/D725*100),"-")</f>
        <v>93.227898483644381</v>
      </c>
    </row>
    <row r="726" spans="1:6" ht="12.75" customHeight="1" x14ac:dyDescent="0.2">
      <c r="A726" s="53" t="s">
        <v>1432</v>
      </c>
      <c r="B726" s="85" t="s">
        <v>1433</v>
      </c>
      <c r="C726" s="50" t="s">
        <v>1432</v>
      </c>
      <c r="D726" s="242">
        <v>0</v>
      </c>
      <c r="E726" s="242">
        <v>0</v>
      </c>
      <c r="F726" s="52" t="str">
        <f t="shared" si="190"/>
        <v>-</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36281.160000000003</v>
      </c>
      <c r="E739" s="242">
        <v>31810.09</v>
      </c>
      <c r="F739" s="52">
        <f t="shared" si="190"/>
        <v>87.676606811910091</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0</v>
      </c>
      <c r="E742" s="242">
        <v>0</v>
      </c>
      <c r="F742" s="52" t="str">
        <f t="shared" si="190"/>
        <v>-</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301.75</v>
      </c>
      <c r="E759" s="242">
        <v>0</v>
      </c>
      <c r="F759" s="52">
        <f t="shared" si="190"/>
        <v>0</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0</v>
      </c>
      <c r="F762" s="52" t="str">
        <f t="shared" si="190"/>
        <v>-</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15377</v>
      </c>
      <c r="E816" s="242">
        <v>21734</v>
      </c>
      <c r="F816" s="52">
        <f t="shared" si="190"/>
        <v>141.34096377706965</v>
      </c>
    </row>
    <row r="817" spans="1:6" ht="12.75" customHeight="1" x14ac:dyDescent="0.2">
      <c r="A817" s="53" t="s">
        <v>1614</v>
      </c>
      <c r="B817" s="85" t="s">
        <v>1615</v>
      </c>
      <c r="C817" s="50" t="s">
        <v>1614</v>
      </c>
      <c r="D817" s="242">
        <v>3447.08</v>
      </c>
      <c r="E817" s="242">
        <v>2818.16</v>
      </c>
      <c r="F817" s="52">
        <f t="shared" si="190"/>
        <v>81.75499263144458</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5196.5200000000004</v>
      </c>
      <c r="E819" s="242">
        <v>5926.9</v>
      </c>
      <c r="F819" s="52">
        <f t="shared" si="190"/>
        <v>114.05517538660486</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11148.74</v>
      </c>
      <c r="E821" s="242">
        <v>9025.17</v>
      </c>
      <c r="F821" s="52">
        <f t="shared" si="190"/>
        <v>80.952376681131682</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0</v>
      </c>
      <c r="E823" s="242">
        <v>17.260000000000002</v>
      </c>
      <c r="F823" s="52" t="str">
        <f t="shared" si="190"/>
        <v>-</v>
      </c>
    </row>
    <row r="824" spans="1:6" ht="12.75" customHeight="1" x14ac:dyDescent="0.2">
      <c r="A824" s="53">
        <v>37221</v>
      </c>
      <c r="B824" s="85" t="s">
        <v>1628</v>
      </c>
      <c r="C824" s="50" t="s">
        <v>1629</v>
      </c>
      <c r="D824" s="242">
        <v>0</v>
      </c>
      <c r="E824" s="242">
        <v>0</v>
      </c>
      <c r="F824" s="52" t="str">
        <f t="shared" si="190"/>
        <v>-</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377.74</v>
      </c>
      <c r="E826" s="242">
        <v>469.78</v>
      </c>
      <c r="F826" s="52">
        <f t="shared" si="190"/>
        <v>124.36596600836553</v>
      </c>
    </row>
    <row r="827" spans="1:6" ht="12.75" customHeight="1" x14ac:dyDescent="0.2">
      <c r="A827" s="53" t="s">
        <v>1633</v>
      </c>
      <c r="B827" s="85" t="s">
        <v>1634</v>
      </c>
      <c r="C827" s="50" t="s">
        <v>1633</v>
      </c>
      <c r="D827" s="242">
        <v>0</v>
      </c>
      <c r="E827" s="242">
        <v>0</v>
      </c>
      <c r="F827" s="52" t="str">
        <f t="shared" si="190"/>
        <v>-</v>
      </c>
    </row>
    <row r="828" spans="1:6" ht="12.75" customHeight="1" x14ac:dyDescent="0.2">
      <c r="A828" s="53" t="s">
        <v>1635</v>
      </c>
      <c r="B828" s="85" t="s">
        <v>1636</v>
      </c>
      <c r="C828" s="50" t="s">
        <v>1635</v>
      </c>
      <c r="D828" s="242">
        <v>6457.35</v>
      </c>
      <c r="E828" s="242">
        <v>3126.03</v>
      </c>
      <c r="F828" s="52">
        <f t="shared" si="190"/>
        <v>48.410416037538617</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223473.89</v>
      </c>
      <c r="E830" s="242">
        <v>617280.75</v>
      </c>
      <c r="F830" s="52">
        <f t="shared" si="190"/>
        <v>276.22052401736954</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481464.06</v>
      </c>
      <c r="E879" s="242">
        <v>0</v>
      </c>
      <c r="F879" s="52">
        <f t="shared" si="190"/>
        <v>0</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472453.48</v>
      </c>
      <c r="E885" s="242">
        <v>0</v>
      </c>
      <c r="F885" s="52">
        <f t="shared" si="190"/>
        <v>0</v>
      </c>
    </row>
    <row r="886" spans="1:6" ht="24" x14ac:dyDescent="0.2">
      <c r="A886" s="53">
        <v>84432</v>
      </c>
      <c r="B886" s="85" t="s">
        <v>1751</v>
      </c>
      <c r="C886" s="50" t="s">
        <v>1752</v>
      </c>
      <c r="D886" s="242">
        <v>0</v>
      </c>
      <c r="E886" s="242">
        <v>0</v>
      </c>
      <c r="F886" s="52" t="str">
        <f t="shared" si="190"/>
        <v>-</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62908.21</v>
      </c>
      <c r="E947" s="242">
        <v>110392.28</v>
      </c>
      <c r="F947" s="52">
        <f t="shared" si="190"/>
        <v>175.48151505185095</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472453.48</v>
      </c>
      <c r="F953" s="52" t="str">
        <f t="shared" si="190"/>
        <v>-</v>
      </c>
    </row>
    <row r="954" spans="1:6" ht="24" x14ac:dyDescent="0.2">
      <c r="A954" s="53">
        <v>54432</v>
      </c>
      <c r="B954" s="85" t="s">
        <v>1887</v>
      </c>
      <c r="C954" s="50" t="s">
        <v>1888</v>
      </c>
      <c r="D954" s="242">
        <v>0</v>
      </c>
      <c r="E954" s="242">
        <v>0</v>
      </c>
      <c r="F954" s="52" t="str">
        <f t="shared" si="190"/>
        <v>-</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34062.620000000003</v>
      </c>
      <c r="E957" s="242">
        <v>27743.72</v>
      </c>
      <c r="F957" s="52">
        <f t="shared" si="190"/>
        <v>81.449166270827078</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27163.99</v>
      </c>
      <c r="E968" s="242">
        <v>0</v>
      </c>
      <c r="F968" s="52">
        <f t="shared" si="190"/>
        <v>0</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disablePrompts="1"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41" workbookViewId="0">
      <selection activeCell="D245" sqref="D245"/>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16003878.709999999</v>
      </c>
      <c r="E6" s="229">
        <f t="shared" si="0"/>
        <v>16261475.550000001</v>
      </c>
      <c r="F6" s="230">
        <f t="shared" ref="F6:F260" si="1">IF(D6&gt;0,IF(E6/D6&gt;=100,"&gt;&gt;100",E6/D6*100),"-")</f>
        <v>101.60959005418506</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14632181.209999999</v>
      </c>
      <c r="E7" s="104">
        <f t="shared" si="2"/>
        <v>15399323.34</v>
      </c>
      <c r="F7" s="93">
        <f t="shared" si="1"/>
        <v>105.24284191803008</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2012159.3499999999</v>
      </c>
      <c r="E8" s="104">
        <f>E9+E10-E11</f>
        <v>2159308.79</v>
      </c>
      <c r="F8" s="93">
        <f t="shared" si="1"/>
        <v>107.31301126821791</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2008496.2</v>
      </c>
      <c r="E9" s="247">
        <v>2155645.64</v>
      </c>
      <c r="F9" s="93">
        <f t="shared" si="1"/>
        <v>107.3263489370804</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3663.15</v>
      </c>
      <c r="E10" s="247">
        <v>3663.15</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v>0</v>
      </c>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12620021.859999999</v>
      </c>
      <c r="E12" s="104">
        <f t="shared" si="3"/>
        <v>12080381.339999998</v>
      </c>
      <c r="F12" s="93">
        <f t="shared" si="1"/>
        <v>95.723933555848845</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11722009.199999999</v>
      </c>
      <c r="E13" s="104">
        <f t="shared" si="4"/>
        <v>11230393.75</v>
      </c>
      <c r="F13" s="93">
        <f t="shared" si="1"/>
        <v>95.806047908578691</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v>0</v>
      </c>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5327207.59</v>
      </c>
      <c r="E15" s="247">
        <v>5327207.59</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4416905.79</v>
      </c>
      <c r="E16" s="247">
        <v>4472708.41</v>
      </c>
      <c r="F16" s="93">
        <f t="shared" si="1"/>
        <v>101.26338714595948</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7502625.2300000004</v>
      </c>
      <c r="E17" s="247">
        <v>7513875.2300000004</v>
      </c>
      <c r="F17" s="93">
        <f t="shared" si="1"/>
        <v>100.14994751377179</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5524729.4100000001</v>
      </c>
      <c r="E18" s="247">
        <v>6083397.4800000004</v>
      </c>
      <c r="F18" s="93">
        <f t="shared" si="1"/>
        <v>110.11213452352592</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332449.31999999995</v>
      </c>
      <c r="E19" s="104">
        <f t="shared" si="5"/>
        <v>246176.12999999989</v>
      </c>
      <c r="F19" s="93">
        <f t="shared" si="1"/>
        <v>74.049220494720799</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489225.71</v>
      </c>
      <c r="E20" s="247">
        <v>498725.99</v>
      </c>
      <c r="F20" s="93">
        <f t="shared" si="1"/>
        <v>101.94190121365452</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27309.33</v>
      </c>
      <c r="E21" s="247">
        <v>27631.47</v>
      </c>
      <c r="F21" s="93">
        <f t="shared" si="1"/>
        <v>101.17959686305009</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83374.09</v>
      </c>
      <c r="E22" s="247">
        <v>84805.34</v>
      </c>
      <c r="F22" s="93">
        <f t="shared" si="1"/>
        <v>101.71666041572387</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383.64</v>
      </c>
      <c r="E24" s="247">
        <v>383.64</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713328.92</v>
      </c>
      <c r="E26" s="247">
        <v>732094.42</v>
      </c>
      <c r="F26" s="93">
        <f t="shared" si="1"/>
        <v>102.630693845975</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981172.37</v>
      </c>
      <c r="E28" s="247">
        <v>1097464.73</v>
      </c>
      <c r="F28" s="93">
        <f t="shared" si="1"/>
        <v>111.85238838309317</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28689.9</v>
      </c>
      <c r="E29" s="104">
        <f t="shared" si="6"/>
        <v>23164.089999999997</v>
      </c>
      <c r="F29" s="93">
        <f t="shared" si="1"/>
        <v>80.7395285448886</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91771.86</v>
      </c>
      <c r="E30" s="247">
        <v>91771.86</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63081.96</v>
      </c>
      <c r="E34" s="247">
        <v>68607.77</v>
      </c>
      <c r="F34" s="93">
        <f t="shared" si="1"/>
        <v>108.75973099123743</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347200.19</v>
      </c>
      <c r="E35" s="104">
        <f t="shared" si="7"/>
        <v>371228.79000000004</v>
      </c>
      <c r="F35" s="93">
        <f t="shared" si="1"/>
        <v>106.92067593626606</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347229.23</v>
      </c>
      <c r="E36" s="247">
        <v>372053.4</v>
      </c>
      <c r="F36" s="93">
        <f t="shared" si="1"/>
        <v>107.14921667164946</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v>0</v>
      </c>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29.04</v>
      </c>
      <c r="E40" s="247">
        <v>824.61</v>
      </c>
      <c r="F40" s="93">
        <f t="shared" si="1"/>
        <v>2839.5661157024792</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267.13999999999942</v>
      </c>
      <c r="E41" s="104">
        <f t="shared" si="8"/>
        <v>0</v>
      </c>
      <c r="F41" s="93">
        <f t="shared" si="1"/>
        <v>0</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37709.269999999997</v>
      </c>
      <c r="E42" s="247">
        <v>37709.269999999997</v>
      </c>
      <c r="F42" s="93">
        <f t="shared" si="1"/>
        <v>100</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37442.129999999997</v>
      </c>
      <c r="E44" s="247">
        <v>37709.269999999997</v>
      </c>
      <c r="F44" s="93">
        <f t="shared" si="1"/>
        <v>100.71347436697644</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189406.11</v>
      </c>
      <c r="E45" s="104">
        <f t="shared" si="9"/>
        <v>209418.58000000007</v>
      </c>
      <c r="F45" s="93">
        <f t="shared" si="1"/>
        <v>110.56590518648004</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82265.350000000006</v>
      </c>
      <c r="E47" s="247">
        <v>86538.89</v>
      </c>
      <c r="F47" s="93">
        <f t="shared" si="1"/>
        <v>105.19482382315275</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211754.25</v>
      </c>
      <c r="E48" s="247">
        <v>217311.74</v>
      </c>
      <c r="F48" s="93">
        <f t="shared" si="1"/>
        <v>102.62449986245848</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730894.83</v>
      </c>
      <c r="E49" s="247">
        <v>798015.45</v>
      </c>
      <c r="F49" s="93">
        <f t="shared" si="1"/>
        <v>109.18334858108108</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835508.32</v>
      </c>
      <c r="E50" s="247">
        <v>892447.5</v>
      </c>
      <c r="F50" s="93">
        <f t="shared" si="1"/>
        <v>106.81491478145904</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259013.14</v>
      </c>
      <c r="E54" s="247">
        <v>260064.11</v>
      </c>
      <c r="F54" s="93">
        <f t="shared" si="1"/>
        <v>100.40575933715176</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259013.14</v>
      </c>
      <c r="E55" s="247">
        <v>260064.11</v>
      </c>
      <c r="F55" s="93">
        <f t="shared" si="1"/>
        <v>100.40575933715176</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1159633.21</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v>1154195.71</v>
      </c>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5437.5</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1371697.5000000002</v>
      </c>
      <c r="E68" s="104">
        <f t="shared" si="13"/>
        <v>862152.2100000002</v>
      </c>
      <c r="F68" s="93">
        <f t="shared" si="1"/>
        <v>62.852940243749075</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824706.33000000007</v>
      </c>
      <c r="E69" s="104">
        <f t="shared" si="14"/>
        <v>378879</v>
      </c>
      <c r="F69" s="93">
        <f t="shared" si="1"/>
        <v>45.941080626845675</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823081.04</v>
      </c>
      <c r="E70" s="104">
        <f t="shared" si="15"/>
        <v>377826.15</v>
      </c>
      <c r="F70" s="93">
        <f t="shared" si="1"/>
        <v>45.903882077030957</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823081.04</v>
      </c>
      <c r="E72" s="247">
        <v>377826.15</v>
      </c>
      <c r="F72" s="93">
        <f t="shared" si="1"/>
        <v>45.903882077030957</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1625.29</v>
      </c>
      <c r="E76" s="247">
        <v>1052.8499999999999</v>
      </c>
      <c r="F76" s="93">
        <f t="shared" si="1"/>
        <v>64.779208633536172</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746.54</v>
      </c>
      <c r="E78" s="104">
        <f>E79+SUM(E82:E84)-E85+E86</f>
        <v>1836.96</v>
      </c>
      <c r="F78" s="93">
        <f t="shared" si="1"/>
        <v>246.06317143086773</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v>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v>0</v>
      </c>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746.54</v>
      </c>
      <c r="E86" s="247">
        <v>1836.96</v>
      </c>
      <c r="F86" s="93">
        <f t="shared" si="1"/>
        <v>246.06317143086773</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77543.960000000006</v>
      </c>
      <c r="E134" s="104">
        <f t="shared" si="23"/>
        <v>77543.960000000006</v>
      </c>
      <c r="F134" s="93">
        <f t="shared" si="1"/>
        <v>100</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77543.960000000006</v>
      </c>
      <c r="E135" s="104">
        <f t="shared" si="24"/>
        <v>77543.960000000006</v>
      </c>
      <c r="F135" s="93">
        <f t="shared" si="1"/>
        <v>100</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77543.960000000006</v>
      </c>
      <c r="E141" s="247">
        <v>77543.960000000006</v>
      </c>
      <c r="F141" s="93">
        <f t="shared" si="1"/>
        <v>100</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468700.67000000016</v>
      </c>
      <c r="E146" s="104">
        <f t="shared" si="26"/>
        <v>403892.29000000015</v>
      </c>
      <c r="F146" s="93">
        <f t="shared" si="1"/>
        <v>86.1727571244991</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59705.88</v>
      </c>
      <c r="E147" s="247">
        <v>38130.71</v>
      </c>
      <c r="F147" s="93">
        <f t="shared" si="1"/>
        <v>63.864245866571267</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190</v>
      </c>
      <c r="E149" s="104">
        <f t="shared" si="27"/>
        <v>1008.68</v>
      </c>
      <c r="F149" s="93">
        <f t="shared" si="1"/>
        <v>530.88421052631577</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190</v>
      </c>
      <c r="E155" s="247">
        <v>1008.68</v>
      </c>
      <c r="F155" s="93">
        <f t="shared" si="1"/>
        <v>530.88421052631577</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37970.629999999997</v>
      </c>
      <c r="E158" s="247">
        <v>34222.03</v>
      </c>
      <c r="F158" s="93">
        <f t="shared" si="1"/>
        <v>90.127632857289967</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223280.83</v>
      </c>
      <c r="E159" s="247">
        <v>249357.4</v>
      </c>
      <c r="F159" s="93">
        <f t="shared" si="1"/>
        <v>111.67882168836438</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48948.58</v>
      </c>
      <c r="E160" s="247">
        <v>41891.39</v>
      </c>
      <c r="F160" s="93">
        <f t="shared" si="1"/>
        <v>85.582441819558397</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266810.02</v>
      </c>
      <c r="E161" s="247">
        <v>203501.98</v>
      </c>
      <c r="F161" s="93">
        <f t="shared" si="1"/>
        <v>76.272240450339908</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331.81</v>
      </c>
      <c r="E162" s="247">
        <v>331.81</v>
      </c>
      <c r="F162" s="93">
        <f t="shared" si="1"/>
        <v>100</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168537.08</v>
      </c>
      <c r="E163" s="247">
        <v>164551.71</v>
      </c>
      <c r="F163" s="93">
        <f t="shared" si="1"/>
        <v>97.635315623125791</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v>0</v>
      </c>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v>0</v>
      </c>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v>0</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16003878.710000001</v>
      </c>
      <c r="E175" s="104">
        <f t="shared" si="30"/>
        <v>16261475.550000001</v>
      </c>
      <c r="F175" s="93">
        <f t="shared" si="1"/>
        <v>101.60959005418506</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3359068.55</v>
      </c>
      <c r="E176" s="104">
        <f t="shared" si="31"/>
        <v>5148957.21</v>
      </c>
      <c r="F176" s="93">
        <f t="shared" si="1"/>
        <v>153.28526742926996</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35</v>
      </c>
      <c r="B177" s="86" t="s">
        <v>2273</v>
      </c>
      <c r="C177" s="92" t="s">
        <v>35</v>
      </c>
      <c r="D177" s="104">
        <f t="shared" ref="D177:E177" si="32">SUM(D178:D180)+SUM(D184:D188)</f>
        <v>647853.03</v>
      </c>
      <c r="E177" s="104">
        <f t="shared" si="32"/>
        <v>561862.77</v>
      </c>
      <c r="F177" s="93">
        <f t="shared" si="1"/>
        <v>86.726887732546373</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54380.99</v>
      </c>
      <c r="E178" s="247">
        <v>68797.03</v>
      </c>
      <c r="F178" s="93">
        <f t="shared" si="1"/>
        <v>126.50933717830442</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163786.19</v>
      </c>
      <c r="E179" s="247">
        <v>213070.26</v>
      </c>
      <c r="F179" s="93">
        <f t="shared" si="1"/>
        <v>130.09049175635624</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2341.41</v>
      </c>
      <c r="E180" s="104">
        <f t="shared" si="33"/>
        <v>534.37</v>
      </c>
      <c r="F180" s="93">
        <f t="shared" si="1"/>
        <v>22.822572723273584</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1663.68</v>
      </c>
      <c r="E182" s="247">
        <v>0</v>
      </c>
      <c r="F182" s="93">
        <f t="shared" si="1"/>
        <v>0</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677.73</v>
      </c>
      <c r="E183" s="247">
        <v>534.37</v>
      </c>
      <c r="F183" s="93">
        <f t="shared" si="1"/>
        <v>78.847033479409205</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1460</v>
      </c>
      <c r="E184" s="247">
        <v>4288.93</v>
      </c>
      <c r="F184" s="93">
        <f t="shared" si="1"/>
        <v>293.76232876712328</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1551.99</v>
      </c>
      <c r="E186" s="247">
        <v>1637.25</v>
      </c>
      <c r="F186" s="93">
        <f t="shared" si="1"/>
        <v>105.49359209788722</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90155.71</v>
      </c>
      <c r="E187" s="247">
        <v>47221.58</v>
      </c>
      <c r="F187" s="93">
        <f t="shared" si="1"/>
        <v>52.377802803616106</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334176.74</v>
      </c>
      <c r="E188" s="247">
        <v>226313.35</v>
      </c>
      <c r="F188" s="93">
        <f t="shared" si="1"/>
        <v>67.722651791982884</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60946.69</v>
      </c>
      <c r="E189" s="247">
        <v>407993.32</v>
      </c>
      <c r="F189" s="93">
        <f t="shared" si="1"/>
        <v>669.42654309856687</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2650268.83</v>
      </c>
      <c r="E206" s="104">
        <f t="shared" si="37"/>
        <v>4179101.12</v>
      </c>
      <c r="F206" s="93">
        <f t="shared" si="1"/>
        <v>157.6859325625469</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2650268.83</v>
      </c>
      <c r="E207" s="104">
        <f t="shared" si="38"/>
        <v>4179101.12</v>
      </c>
      <c r="F207" s="93">
        <f t="shared" si="1"/>
        <v>157.6859325625469</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2650268.83</v>
      </c>
      <c r="E208" s="247">
        <v>4179101.12</v>
      </c>
      <c r="F208" s="93">
        <f t="shared" si="1"/>
        <v>157.6859325625469</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v>0</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12644810.16</v>
      </c>
      <c r="E237" s="104">
        <f t="shared" si="41"/>
        <v>11112518.34</v>
      </c>
      <c r="F237" s="93">
        <f t="shared" si="1"/>
        <v>87.882049626595588</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11803494.529999999</v>
      </c>
      <c r="E238" s="104">
        <f t="shared" si="42"/>
        <v>11041804.359999999</v>
      </c>
      <c r="F238" s="93">
        <f t="shared" si="1"/>
        <v>93.546909620163149</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14709725.17</v>
      </c>
      <c r="E239" s="104">
        <f t="shared" si="43"/>
        <v>15476867.300000001</v>
      </c>
      <c r="F239" s="93">
        <f t="shared" si="1"/>
        <v>105.21520369098781</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12888806.23</v>
      </c>
      <c r="E240" s="247">
        <v>13824151.16</v>
      </c>
      <c r="F240" s="93">
        <f t="shared" si="1"/>
        <v>107.25703306659146</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1820918.94</v>
      </c>
      <c r="E241" s="247">
        <v>1652716.14</v>
      </c>
      <c r="F241" s="93">
        <f t="shared" si="1"/>
        <v>90.762751910307443</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2906230.64</v>
      </c>
      <c r="E242" s="104">
        <f t="shared" si="44"/>
        <v>4435062.9400000004</v>
      </c>
      <c r="F242" s="93">
        <f t="shared" si="1"/>
        <v>152.60533279629865</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2829757.2</v>
      </c>
      <c r="E243" s="247">
        <v>4358589.5</v>
      </c>
      <c r="F243" s="93">
        <f t="shared" si="1"/>
        <v>154.02697800362517</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76473.440000000002</v>
      </c>
      <c r="E244" s="247">
        <v>76473.440000000002</v>
      </c>
      <c r="F244" s="93">
        <f t="shared" si="1"/>
        <v>100</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645975.24</v>
      </c>
      <c r="E245" s="104">
        <f t="shared" si="45"/>
        <v>-125110.47999999998</v>
      </c>
      <c r="F245" s="93">
        <f t="shared" si="1"/>
        <v>-19.367689696589608</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2227881.52</v>
      </c>
      <c r="E246" s="104">
        <f t="shared" si="46"/>
        <v>1297676.45</v>
      </c>
      <c r="F246" s="93">
        <f t="shared" si="1"/>
        <v>58.247103284020241</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972489.46</v>
      </c>
      <c r="E247" s="247">
        <v>1297676.45</v>
      </c>
      <c r="F247" s="93">
        <f t="shared" si="1"/>
        <v>133.43861330898125</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1255392.06</v>
      </c>
      <c r="E249" s="247">
        <v>0</v>
      </c>
      <c r="F249" s="93">
        <f t="shared" si="1"/>
        <v>0</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1581906.28</v>
      </c>
      <c r="E250" s="104">
        <f t="shared" si="47"/>
        <v>1422786.93</v>
      </c>
      <c r="F250" s="93">
        <f t="shared" si="1"/>
        <v>89.941290959411319</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1581906.28</v>
      </c>
      <c r="E252" s="247">
        <v>1094867.45</v>
      </c>
      <c r="F252" s="93">
        <f t="shared" si="1"/>
        <v>69.2119036280708</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v>327919.48</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195340.39</v>
      </c>
      <c r="E255" s="247">
        <v>195824.46</v>
      </c>
      <c r="F255" s="93">
        <f t="shared" si="1"/>
        <v>100.24780845374579</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3141232.07</v>
      </c>
      <c r="E259" s="104">
        <f t="shared" si="49"/>
        <v>5347434.5</v>
      </c>
      <c r="F259" s="93">
        <f t="shared" si="1"/>
        <v>170.23366567118998</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3141232.07</v>
      </c>
      <c r="E260" s="248">
        <v>5347434.5</v>
      </c>
      <c r="F260" s="97">
        <f t="shared" si="1"/>
        <v>170.23366567118998</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637237.75</v>
      </c>
      <c r="E264" s="247">
        <v>568444</v>
      </c>
      <c r="F264" s="93">
        <f t="shared" si="50"/>
        <v>89.204382508726141</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v>0</v>
      </c>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475.75</v>
      </c>
      <c r="E268" s="247">
        <v>1835.94</v>
      </c>
      <c r="F268" s="93">
        <f t="shared" si="50"/>
        <v>385.90436153441937</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270.79000000000002</v>
      </c>
      <c r="E271" s="247">
        <v>1.02</v>
      </c>
      <c r="F271" s="93">
        <f t="shared" si="50"/>
        <v>0.37667565271981973</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70818.36</v>
      </c>
      <c r="E287" s="247">
        <v>588.47</v>
      </c>
      <c r="F287" s="93">
        <f t="shared" si="50"/>
        <v>0.83095683096869233</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577034.67000000004</v>
      </c>
      <c r="E288" s="247">
        <v>561274.30000000005</v>
      </c>
      <c r="F288" s="93">
        <f t="shared" si="50"/>
        <v>97.26873083726494</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17618</v>
      </c>
      <c r="E289" s="247">
        <v>183884.05</v>
      </c>
      <c r="F289" s="93">
        <f t="shared" si="50"/>
        <v>1043.728289249631</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43328.69</v>
      </c>
      <c r="E290" s="247">
        <v>224109.27</v>
      </c>
      <c r="F290" s="93">
        <f t="shared" si="50"/>
        <v>517.23066171629</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394484.11</v>
      </c>
      <c r="E293" s="247">
        <v>0</v>
      </c>
      <c r="F293" s="93">
        <f t="shared" si="50"/>
        <v>0</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2255784.7200000002</v>
      </c>
      <c r="E294" s="247">
        <v>4179101.12</v>
      </c>
      <c r="F294" s="93">
        <f t="shared" si="50"/>
        <v>185.26152265097352</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1312.63</v>
      </c>
      <c r="E297" s="247">
        <v>2640</v>
      </c>
      <c r="F297" s="93">
        <f t="shared" si="50"/>
        <v>201.12293639487135</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8023.84</v>
      </c>
      <c r="E298" s="247">
        <v>15062.32</v>
      </c>
      <c r="F298" s="93">
        <f t="shared" si="50"/>
        <v>187.7195956050968</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58030.25</v>
      </c>
      <c r="E299" s="247">
        <v>5109.05</v>
      </c>
      <c r="F299" s="93">
        <f t="shared" si="50"/>
        <v>8.8041150951443434</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v>0</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13" workbookViewId="0">
      <selection activeCell="E141" sqref="E141"/>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680339.67999999993</v>
      </c>
      <c r="E5" s="79">
        <f t="shared" si="0"/>
        <v>948939.42</v>
      </c>
      <c r="F5" s="80">
        <f t="shared" ref="F5:F141" si="1">IF(D5&gt;0,IF(E5/D5&gt;=100,"&gt;&gt;100",E5/D5*100),"-")</f>
        <v>139.48024022353073</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138371.43</v>
      </c>
      <c r="E6" s="81">
        <f t="shared" si="2"/>
        <v>161664.66</v>
      </c>
      <c r="F6" s="63">
        <f t="shared" si="1"/>
        <v>116.83384351813089</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138371.43</v>
      </c>
      <c r="E7" s="249">
        <v>161664.66</v>
      </c>
      <c r="F7" s="63">
        <f t="shared" si="1"/>
        <v>116.83384351813089</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v>0</v>
      </c>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541968.25</v>
      </c>
      <c r="E13" s="81">
        <f t="shared" si="4"/>
        <v>787274.76</v>
      </c>
      <c r="F13" s="63">
        <f t="shared" si="1"/>
        <v>145.26215511702023</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358597.53</v>
      </c>
      <c r="E14" s="249">
        <v>405783.54</v>
      </c>
      <c r="F14" s="63">
        <f t="shared" si="1"/>
        <v>113.15848717641752</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183370.72</v>
      </c>
      <c r="E16" s="249">
        <v>381491.22</v>
      </c>
      <c r="F16" s="63">
        <f t="shared" si="1"/>
        <v>208.04369421683023</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v>0</v>
      </c>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3135.52</v>
      </c>
      <c r="E22" s="81">
        <f t="shared" si="5"/>
        <v>3000</v>
      </c>
      <c r="F22" s="63">
        <f t="shared" si="1"/>
        <v>95.677909884165942</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3135.52</v>
      </c>
      <c r="E24" s="249">
        <v>3000</v>
      </c>
      <c r="F24" s="63">
        <f t="shared" si="1"/>
        <v>95.677909884165942</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69278.759999999995</v>
      </c>
      <c r="E28" s="81">
        <f t="shared" si="6"/>
        <v>75878.759999999995</v>
      </c>
      <c r="F28" s="63">
        <f t="shared" si="1"/>
        <v>109.52672940451014</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68400</v>
      </c>
      <c r="E30" s="249">
        <v>75000</v>
      </c>
      <c r="F30" s="63">
        <f t="shared" si="1"/>
        <v>109.64912280701755</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878.76</v>
      </c>
      <c r="E34" s="249">
        <v>878.76</v>
      </c>
      <c r="F34" s="63">
        <f t="shared" si="1"/>
        <v>100</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523643.65</v>
      </c>
      <c r="E35" s="81">
        <f t="shared" si="7"/>
        <v>6725.04</v>
      </c>
      <c r="F35" s="63">
        <f t="shared" si="1"/>
        <v>1.2842779626946683</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v>0</v>
      </c>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4805.05</v>
      </c>
      <c r="E39" s="81">
        <f t="shared" si="9"/>
        <v>3234.2</v>
      </c>
      <c r="F39" s="63">
        <f t="shared" si="1"/>
        <v>67.308352670627769</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4805.05</v>
      </c>
      <c r="E40" s="249">
        <v>3234.2</v>
      </c>
      <c r="F40" s="63">
        <f t="shared" si="1"/>
        <v>67.308352670627769</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v>0</v>
      </c>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515347.76</v>
      </c>
      <c r="E54" s="81">
        <f t="shared" si="12"/>
        <v>0</v>
      </c>
      <c r="F54" s="63">
        <f t="shared" si="1"/>
        <v>0</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515347.76</v>
      </c>
      <c r="E55" s="249">
        <v>0</v>
      </c>
      <c r="F55" s="63">
        <f t="shared" si="1"/>
        <v>0</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v>0</v>
      </c>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v>0</v>
      </c>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v>0</v>
      </c>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v>0</v>
      </c>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3490.84</v>
      </c>
      <c r="E74" s="249">
        <v>3490.84</v>
      </c>
      <c r="F74" s="63">
        <f t="shared" si="1"/>
        <v>100</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12578.1</v>
      </c>
      <c r="E75" s="81">
        <f t="shared" si="15"/>
        <v>13879.95</v>
      </c>
      <c r="F75" s="63">
        <f t="shared" si="1"/>
        <v>110.35013237293391</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12578.1</v>
      </c>
      <c r="E76" s="249">
        <v>13879.95</v>
      </c>
      <c r="F76" s="63">
        <f t="shared" si="1"/>
        <v>110.35013237293391</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v>0</v>
      </c>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v>0</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v>0</v>
      </c>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v>0</v>
      </c>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v>0</v>
      </c>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2196725.02</v>
      </c>
      <c r="E82" s="81">
        <f t="shared" si="16"/>
        <v>1854518.43</v>
      </c>
      <c r="F82" s="63">
        <f t="shared" si="1"/>
        <v>84.421965112410831</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478253.81</v>
      </c>
      <c r="E83" s="249">
        <v>0</v>
      </c>
      <c r="F83" s="63">
        <f t="shared" si="1"/>
        <v>0</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1637472.77</v>
      </c>
      <c r="E84" s="249">
        <v>1777043.2</v>
      </c>
      <c r="F84" s="63">
        <f t="shared" si="1"/>
        <v>108.52352677595975</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v>0</v>
      </c>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80998.44</v>
      </c>
      <c r="E86" s="249">
        <v>77475.23</v>
      </c>
      <c r="F86" s="63">
        <f t="shared" si="1"/>
        <v>95.650274252195473</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v>0</v>
      </c>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17852.009999999998</v>
      </c>
      <c r="E89" s="81">
        <f t="shared" si="17"/>
        <v>36077.01</v>
      </c>
      <c r="F89" s="63">
        <f t="shared" si="1"/>
        <v>202.08934456120068</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v>0</v>
      </c>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v>0</v>
      </c>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v>0</v>
      </c>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v>0</v>
      </c>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17852.009999999998</v>
      </c>
      <c r="E106" s="249">
        <v>36077.01</v>
      </c>
      <c r="F106" s="63">
        <f t="shared" si="1"/>
        <v>202.08934456120068</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1648451.23</v>
      </c>
      <c r="E107" s="81">
        <f t="shared" si="21"/>
        <v>331902.5</v>
      </c>
      <c r="F107" s="63">
        <f t="shared" si="1"/>
        <v>20.134201968474372</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105957.48</v>
      </c>
      <c r="E108" s="249">
        <v>131723.21</v>
      </c>
      <c r="F108" s="63">
        <f t="shared" si="1"/>
        <v>124.31704680028253</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1535793.75</v>
      </c>
      <c r="E109" s="249">
        <v>192929.29</v>
      </c>
      <c r="F109" s="63">
        <f t="shared" si="1"/>
        <v>12.562187468206588</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6700</v>
      </c>
      <c r="E111" s="249">
        <v>7100</v>
      </c>
      <c r="F111" s="63">
        <f t="shared" si="1"/>
        <v>105.97014925373134</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v>150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984777.46000000008</v>
      </c>
      <c r="E114" s="81">
        <f t="shared" si="22"/>
        <v>2275076.65</v>
      </c>
      <c r="F114" s="63">
        <f t="shared" si="1"/>
        <v>231.0244438372909</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912018.14</v>
      </c>
      <c r="E115" s="81">
        <f t="shared" si="23"/>
        <v>2269149.75</v>
      </c>
      <c r="F115" s="63">
        <f t="shared" si="1"/>
        <v>248.80533077993383</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820121.74</v>
      </c>
      <c r="E116" s="249">
        <v>2141197.85</v>
      </c>
      <c r="F116" s="63">
        <f t="shared" si="1"/>
        <v>261.08292776143213</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91896.4</v>
      </c>
      <c r="E117" s="249">
        <v>127951.9</v>
      </c>
      <c r="F117" s="63">
        <f t="shared" si="1"/>
        <v>139.23494282692249</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2952.04</v>
      </c>
      <c r="E118" s="81">
        <f t="shared" si="24"/>
        <v>3039.4</v>
      </c>
      <c r="F118" s="63">
        <f t="shared" si="1"/>
        <v>102.95930949445129</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2952.04</v>
      </c>
      <c r="E120" s="249">
        <v>3039.4</v>
      </c>
      <c r="F120" s="63">
        <f t="shared" si="1"/>
        <v>102.95930949445129</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2244.48</v>
      </c>
      <c r="E122" s="81">
        <f t="shared" si="25"/>
        <v>2887.5</v>
      </c>
      <c r="F122" s="63">
        <f t="shared" si="1"/>
        <v>128.64895209580837</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2244.48</v>
      </c>
      <c r="E124" s="249">
        <v>2887.5</v>
      </c>
      <c r="F124" s="63">
        <f t="shared" si="1"/>
        <v>128.64895209580837</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67562.8</v>
      </c>
      <c r="E126" s="249">
        <v>0</v>
      </c>
      <c r="F126" s="63">
        <f t="shared" si="1"/>
        <v>0</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v>0</v>
      </c>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146145.16999999998</v>
      </c>
      <c r="E129" s="81">
        <f t="shared" si="26"/>
        <v>648382.05000000005</v>
      </c>
      <c r="F129" s="63">
        <f t="shared" si="1"/>
        <v>443.65616051491827</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3447.08</v>
      </c>
      <c r="E130" s="81">
        <f t="shared" si="27"/>
        <v>2818.16</v>
      </c>
      <c r="F130" s="63">
        <f t="shared" si="1"/>
        <v>81.75499263144458</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3447.08</v>
      </c>
      <c r="E132" s="249">
        <v>2818.16</v>
      </c>
      <c r="F132" s="63">
        <f t="shared" si="1"/>
        <v>81.75499263144458</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v>0</v>
      </c>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v>0</v>
      </c>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85623.91</v>
      </c>
      <c r="E136" s="249">
        <v>0</v>
      </c>
      <c r="F136" s="63">
        <f t="shared" si="1"/>
        <v>0</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v>0</v>
      </c>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30890.37</v>
      </c>
      <c r="E138" s="249">
        <v>619873.4</v>
      </c>
      <c r="F138" s="63">
        <f t="shared" si="1"/>
        <v>2006.6881685133587</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v>0</v>
      </c>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26183.81</v>
      </c>
      <c r="E140" s="249">
        <v>25690.49</v>
      </c>
      <c r="F140" s="63">
        <f t="shared" si="1"/>
        <v>98.115934999528335</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6282926.5999999996</v>
      </c>
      <c r="E141" s="106">
        <f t="shared" si="28"/>
        <v>6194379.8099999996</v>
      </c>
      <c r="F141" s="82">
        <f t="shared" si="1"/>
        <v>98.590676039411321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D25" sqref="D25"/>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2408.33</v>
      </c>
      <c r="E5" s="107">
        <f t="shared" si="0"/>
        <v>969.67000000000007</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660.44</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660.44</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v>0</v>
      </c>
      <c r="E9" s="250">
        <v>660.44</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v>0</v>
      </c>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2408.33</v>
      </c>
      <c r="E22" s="108">
        <f t="shared" si="3"/>
        <v>309.23</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2408.33</v>
      </c>
      <c r="E23" s="108">
        <f t="shared" si="4"/>
        <v>309.23</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v>0</v>
      </c>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v>2408.33</v>
      </c>
      <c r="E25" s="250">
        <v>309.23</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v>0</v>
      </c>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v>0</v>
      </c>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v>0</v>
      </c>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v>0</v>
      </c>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v>0</v>
      </c>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v>0</v>
      </c>
      <c r="E36" s="250">
        <v>0</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v>0</v>
      </c>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22" workbookViewId="0">
      <selection activeCell="D42" sqref="D42"/>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3359068.55</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7244931.4300000006</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0</v>
      </c>
      <c r="E7" s="37"/>
      <c r="F7" s="37"/>
      <c r="G7" s="37"/>
      <c r="H7" s="37"/>
      <c r="I7" s="37"/>
      <c r="J7" s="37"/>
      <c r="K7" s="37"/>
      <c r="L7" s="37"/>
      <c r="M7" s="37"/>
      <c r="N7" s="37"/>
      <c r="O7" s="37"/>
      <c r="P7" s="37"/>
      <c r="Q7" s="37"/>
      <c r="R7" s="37"/>
      <c r="S7" s="37"/>
      <c r="T7" s="37"/>
      <c r="U7" s="37"/>
    </row>
    <row r="8" spans="1:24" ht="12.75" customHeight="1" x14ac:dyDescent="0.2">
      <c r="A8" s="114" t="s">
        <v>35</v>
      </c>
      <c r="B8" s="115" t="s">
        <v>2867</v>
      </c>
      <c r="C8" s="186" t="s">
        <v>2868</v>
      </c>
      <c r="D8" s="40">
        <f>SUM(D9:D16)</f>
        <v>3745312.7300000004</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1186805.99</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1751836.84</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12244.47</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29100.47</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7547.18</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577280.75</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180497.03</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1359618.7</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2140000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2140000</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5455042.7699999996</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0</v>
      </c>
      <c r="E25" s="37"/>
      <c r="F25" s="37"/>
      <c r="G25" s="37"/>
      <c r="H25" s="37"/>
      <c r="I25" s="37"/>
      <c r="J25" s="37"/>
      <c r="K25" s="37"/>
      <c r="L25" s="37"/>
      <c r="M25" s="37"/>
      <c r="N25" s="37"/>
      <c r="O25" s="37"/>
      <c r="P25" s="37"/>
      <c r="Q25" s="37"/>
      <c r="R25" s="37"/>
      <c r="S25" s="37"/>
      <c r="T25" s="37"/>
      <c r="U25" s="37"/>
    </row>
    <row r="26" spans="1:21" ht="12.75" customHeight="1" x14ac:dyDescent="0.2">
      <c r="A26" s="114" t="s">
        <v>35</v>
      </c>
      <c r="B26" s="115" t="s">
        <v>2898</v>
      </c>
      <c r="C26" s="186" t="s">
        <v>2899</v>
      </c>
      <c r="D26" s="40">
        <f>SUM(D27:D34)</f>
        <v>3831305.9899999993</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1172389.95</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1702552.77</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14051.51</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26271.54</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7461.92</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620214.88</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288363.42</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1012572.07</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611164.71</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611164.71</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5148957.2100000009</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183572.18</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0</v>
      </c>
      <c r="E48" s="37"/>
      <c r="F48" s="37"/>
      <c r="G48" s="37"/>
      <c r="H48" s="37"/>
      <c r="I48" s="37"/>
      <c r="J48" s="37"/>
      <c r="K48" s="37"/>
      <c r="L48" s="37"/>
      <c r="M48" s="37"/>
      <c r="N48" s="37"/>
      <c r="O48" s="37"/>
      <c r="P48" s="37"/>
      <c r="Q48" s="37"/>
      <c r="R48" s="37"/>
      <c r="S48" s="37"/>
      <c r="T48" s="37"/>
      <c r="U48" s="37"/>
    </row>
    <row r="49" spans="1:21" ht="24" x14ac:dyDescent="0.2">
      <c r="A49" s="114" t="s">
        <v>35</v>
      </c>
      <c r="B49" s="166" t="s">
        <v>2931</v>
      </c>
      <c r="C49" s="186" t="s">
        <v>2932</v>
      </c>
      <c r="D49" s="40">
        <f>D50+D55+D60+D65+D70+D75+D80+D85</f>
        <v>433.36</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v>0</v>
      </c>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433.36</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433.36</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0</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0</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0</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0</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v>0</v>
      </c>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0</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183138.82</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169270.82</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13868</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v>0</v>
      </c>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4965385.03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35</v>
      </c>
      <c r="B103" s="85" t="s">
        <v>2846</v>
      </c>
      <c r="C103" s="186" t="s">
        <v>2997</v>
      </c>
      <c r="D103" s="254">
        <v>561429.41</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224854.5</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4179101.12</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4</v>
      </c>
      <c r="G3" s="124">
        <f>IF(RefStr!C12&lt;&gt;"",INT(VALUE(MID(RefStr!C12,1,4))),0)</f>
        <v>2024</v>
      </c>
      <c r="H3" s="128">
        <f>IF(RefStr!C12&lt;&gt;"",INT(VALUE(MID(RefStr!C12,6,2))),0)</f>
        <v>12</v>
      </c>
      <c r="I3" s="129">
        <f>RefStr!C10*1</f>
        <v>23</v>
      </c>
      <c r="J3" s="130" t="str">
        <f>RefStr!H7</f>
        <v>DA</v>
      </c>
      <c r="K3" s="128" t="str">
        <f>RefStr!H9</f>
        <v>DA</v>
      </c>
      <c r="L3" s="128" t="str">
        <f>RefStr!H10</f>
        <v>DA</v>
      </c>
      <c r="M3" s="128" t="str">
        <f>RefStr!H8</f>
        <v>DA</v>
      </c>
      <c r="N3" s="128" t="str">
        <f>RefStr!H11</f>
        <v>DA</v>
      </c>
      <c r="O3" s="131">
        <f>RefStr!C6</f>
        <v>27046</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4</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Provjera</v>
      </c>
      <c r="C214" s="118" t="s">
        <v>3219</v>
      </c>
      <c r="D214" s="123"/>
      <c r="E214" s="71">
        <f t="shared" si="19"/>
        <v>0</v>
      </c>
      <c r="F214" s="71">
        <f t="shared" ref="F214:F276" si="20">MAX(L214:O214)</f>
        <v>1</v>
      </c>
      <c r="G214" s="71"/>
      <c r="H214" s="71"/>
      <c r="I214" s="71"/>
      <c r="J214" s="71"/>
      <c r="K214" s="71"/>
      <c r="L214" s="71">
        <f>IF(AND('PR-RAS'!D24&gt;0,'PR-RAS'!D658=0),1,0)</f>
        <v>1</v>
      </c>
      <c r="M214" s="71">
        <f>IF(AND('PR-RAS'!E24&gt;0,'PR-RAS'!E658=0),1,0)</f>
        <v>1</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O.K.</v>
      </c>
      <c r="C221" s="118" t="s">
        <v>3226</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
      <c r="A226" s="133">
        <v>189</v>
      </c>
      <c r="B226" s="134" t="str">
        <f t="shared" si="18"/>
        <v>Provjera</v>
      </c>
      <c r="C226" s="118" t="s">
        <v>3231</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54.6" customHeight="1" x14ac:dyDescent="0.2">
      <c r="A56" s="306" t="s">
        <v>3422</v>
      </c>
      <c r="B56" s="374" t="s">
        <v>3423</v>
      </c>
      <c r="C56" s="375"/>
      <c r="D56" s="4"/>
      <c r="E56" s="4"/>
      <c r="F56" s="4"/>
      <c r="G56" s="4"/>
      <c r="H56" s="4"/>
      <c r="I56" s="4"/>
      <c r="J56" s="4"/>
      <c r="K56" s="4"/>
      <c r="L56" s="4"/>
      <c r="M56" s="4"/>
      <c r="N56" s="4"/>
      <c r="O56" s="4"/>
      <c r="P56" s="4"/>
      <c r="Q56" s="4"/>
    </row>
    <row r="57" spans="1:17" ht="54" customHeight="1" x14ac:dyDescent="0.2">
      <c r="A57" s="306" t="s">
        <v>3424</v>
      </c>
      <c r="B57" s="374" t="s">
        <v>3425</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Kristina Grgurić</cp:lastModifiedBy>
  <cp:lastPrinted>2025-02-20T08:42:53Z</cp:lastPrinted>
  <dcterms:created xsi:type="dcterms:W3CDTF">2022-04-01T05:14:30Z</dcterms:created>
  <dcterms:modified xsi:type="dcterms:W3CDTF">2025-02-21T08:20:14Z</dcterms:modified>
</cp:coreProperties>
</file>