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roll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Example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 mmm yyyy"/>
    <numFmt numFmtId="166" formatCode="mmm yyyy"/>
    <numFmt numFmtId="167" formatCode="$#,##0;($#,##0)"/>
    <numFmt numFmtId="168" formatCode="0.0"/>
    <numFmt numFmtId="169" formatCode="$#,##0;($#,##0);&quot;-&quot;"/>
    <numFmt numFmtId="170" formatCode="$#,##0.00"/>
    <numFmt numFmtId="171" formatCode="0.0%"/>
  </numFmts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bottom style="thin">
        <color rgb="00BDBDB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bottom" wrapText="1"/>
    </xf>
    <xf numFmtId="0" fontId="0" fillId="2" borderId="0" pivotButton="0" quotePrefix="0" xfId="0"/>
    <xf numFmtId="3" fontId="0" fillId="2" borderId="0" pivotButton="0" quotePrefix="0" xfId="0"/>
    <xf numFmtId="166" fontId="0" fillId="2" borderId="0" pivotButton="0" quotePrefix="0" xfId="0"/>
    <xf numFmtId="168" fontId="0" fillId="0" borderId="0" pivotButton="0" quotePrefix="0" xfId="0"/>
    <xf numFmtId="167" fontId="0" fillId="2" borderId="0" pivotButton="0" quotePrefix="0" xfId="0"/>
    <xf numFmtId="169" fontId="0" fillId="0" borderId="0" pivotButton="0" quotePrefix="0" xfId="0"/>
    <xf numFmtId="170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167" fontId="3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171" fontId="0" fillId="0" borderId="0" pivotButton="0" quotePrefix="0" xfId="0"/>
    <xf numFmtId="167" fontId="0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2" customWidth="1" min="4" max="4"/>
    <col width="12" customWidth="1" min="5" max="5"/>
    <col width="11" customWidth="1" min="6" max="6"/>
    <col width="13" customWidth="1" min="7" max="7"/>
    <col width="13" customWidth="1" min="8" max="8"/>
    <col width="10" customWidth="1" min="9" max="9"/>
    <col width="13" customWidth="1" min="10" max="10"/>
    <col width="15" customWidth="1" min="11" max="11"/>
    <col width="13" customWidth="1" min="12" max="12"/>
    <col width="16" customWidth="1" min="13" max="13"/>
    <col width="44" customWidth="1" min="14" max="14"/>
  </cols>
  <sheetData>
    <row r="1">
      <c r="A1" s="1" t="inlineStr">
        <is>
          <t>Commercial rent roll</t>
        </is>
      </c>
    </row>
    <row r="2">
      <c r="A2" t="inlineStr">
        <is>
          <t>As-of date</t>
        </is>
      </c>
      <c r="B2" s="2" t="n">
        <v>46296</v>
      </c>
      <c r="D2" s="3" t="inlineStr">
        <is>
          <t>One row per lease. Yellow cells are inputs; term remaining, annual rent and rent per SF calculate. Leave rent blank on vacant rows.</t>
        </is>
      </c>
    </row>
    <row r="3"/>
    <row r="4">
      <c r="A4" s="4" t="inlineStr">
        <is>
          <t>Suite / unit</t>
        </is>
      </c>
      <c r="B4" s="4" t="inlineStr">
        <is>
          <t>Tenant</t>
        </is>
      </c>
      <c r="C4" s="4" t="inlineStr">
        <is>
          <t>RSF</t>
        </is>
      </c>
      <c r="D4" s="4" t="inlineStr">
        <is>
          <t>Lease start</t>
        </is>
      </c>
      <c r="E4" s="4" t="inlineStr">
        <is>
          <t>Lease end</t>
        </is>
      </c>
      <c r="F4" s="4" t="inlineStr">
        <is>
          <t>Term remaining (yrs)</t>
        </is>
      </c>
      <c r="G4" s="4" t="inlineStr">
        <is>
          <t>Monthly base rent</t>
        </is>
      </c>
      <c r="H4" s="4" t="inlineStr">
        <is>
          <t>Annual base rent</t>
        </is>
      </c>
      <c r="I4" s="4" t="inlineStr">
        <is>
          <t>Rent per SF</t>
        </is>
      </c>
      <c r="J4" s="4" t="inlineStr">
        <is>
          <t>Escalation</t>
        </is>
      </c>
      <c r="K4" s="4" t="inlineStr">
        <is>
          <t>Recovery type</t>
        </is>
      </c>
      <c r="L4" s="4" t="inlineStr">
        <is>
          <t>Security deposit</t>
        </is>
      </c>
      <c r="M4" s="4" t="inlineStr">
        <is>
          <t>Options</t>
        </is>
      </c>
      <c r="N4" s="4" t="inlineStr">
        <is>
          <t>Notes</t>
        </is>
      </c>
    </row>
    <row r="5">
      <c r="A5" s="5" t="n"/>
      <c r="B5" s="5" t="n"/>
      <c r="C5" s="6" t="n"/>
      <c r="D5" s="7" t="n"/>
      <c r="E5" s="7" t="n"/>
      <c r="F5" s="8">
        <f>IF(E5="","",MAX(0,(E5-$B$2)/365.25))</f>
        <v/>
      </c>
      <c r="G5" s="9" t="n"/>
      <c r="H5" s="10">
        <f>IF(G5="",0,G5*12)</f>
        <v/>
      </c>
      <c r="I5" s="11">
        <f>IF(OR(G5="",C5=0),"",H5/C5)</f>
        <v/>
      </c>
      <c r="J5" s="5" t="n"/>
      <c r="K5" s="5" t="n"/>
      <c r="L5" s="9" t="n"/>
      <c r="M5" s="5" t="n"/>
      <c r="N5" s="5" t="n"/>
    </row>
    <row r="6">
      <c r="A6" s="5" t="n"/>
      <c r="B6" s="5" t="n"/>
      <c r="C6" s="6" t="n"/>
      <c r="D6" s="7" t="n"/>
      <c r="E6" s="7" t="n"/>
      <c r="F6" s="8">
        <f>IF(E6="","",MAX(0,(E6-$B$2)/365.25))</f>
        <v/>
      </c>
      <c r="G6" s="9" t="n"/>
      <c r="H6" s="10">
        <f>IF(G6="",0,G6*12)</f>
        <v/>
      </c>
      <c r="I6" s="11">
        <f>IF(OR(G6="",C6=0),"",H6/C6)</f>
        <v/>
      </c>
      <c r="J6" s="5" t="n"/>
      <c r="K6" s="5" t="n"/>
      <c r="L6" s="9" t="n"/>
      <c r="M6" s="5" t="n"/>
      <c r="N6" s="5" t="n"/>
    </row>
    <row r="7">
      <c r="A7" s="5" t="n"/>
      <c r="B7" s="5" t="n"/>
      <c r="C7" s="6" t="n"/>
      <c r="D7" s="7" t="n"/>
      <c r="E7" s="7" t="n"/>
      <c r="F7" s="8">
        <f>IF(E7="","",MAX(0,(E7-$B$2)/365.25))</f>
        <v/>
      </c>
      <c r="G7" s="9" t="n"/>
      <c r="H7" s="10">
        <f>IF(G7="",0,G7*12)</f>
        <v/>
      </c>
      <c r="I7" s="11">
        <f>IF(OR(G7="",C7=0),"",H7/C7)</f>
        <v/>
      </c>
      <c r="J7" s="5" t="n"/>
      <c r="K7" s="5" t="n"/>
      <c r="L7" s="9" t="n"/>
      <c r="M7" s="5" t="n"/>
      <c r="N7" s="5" t="n"/>
    </row>
    <row r="8">
      <c r="A8" s="5" t="n"/>
      <c r="B8" s="5" t="n"/>
      <c r="C8" s="6" t="n"/>
      <c r="D8" s="7" t="n"/>
      <c r="E8" s="7" t="n"/>
      <c r="F8" s="8">
        <f>IF(E8="","",MAX(0,(E8-$B$2)/365.25))</f>
        <v/>
      </c>
      <c r="G8" s="9" t="n"/>
      <c r="H8" s="10">
        <f>IF(G8="",0,G8*12)</f>
        <v/>
      </c>
      <c r="I8" s="11">
        <f>IF(OR(G8="",C8=0),"",H8/C8)</f>
        <v/>
      </c>
      <c r="J8" s="5" t="n"/>
      <c r="K8" s="5" t="n"/>
      <c r="L8" s="9" t="n"/>
      <c r="M8" s="5" t="n"/>
      <c r="N8" s="5" t="n"/>
    </row>
    <row r="9">
      <c r="A9" s="5" t="n"/>
      <c r="B9" s="5" t="n"/>
      <c r="C9" s="6" t="n"/>
      <c r="D9" s="7" t="n"/>
      <c r="E9" s="7" t="n"/>
      <c r="F9" s="8">
        <f>IF(E9="","",MAX(0,(E9-$B$2)/365.25))</f>
        <v/>
      </c>
      <c r="G9" s="9" t="n"/>
      <c r="H9" s="10">
        <f>IF(G9="",0,G9*12)</f>
        <v/>
      </c>
      <c r="I9" s="11">
        <f>IF(OR(G9="",C9=0),"",H9/C9)</f>
        <v/>
      </c>
      <c r="J9" s="5" t="n"/>
      <c r="K9" s="5" t="n"/>
      <c r="L9" s="9" t="n"/>
      <c r="M9" s="5" t="n"/>
      <c r="N9" s="5" t="n"/>
    </row>
    <row r="10">
      <c r="A10" s="5" t="n"/>
      <c r="B10" s="5" t="n"/>
      <c r="C10" s="6" t="n"/>
      <c r="D10" s="7" t="n"/>
      <c r="E10" s="7" t="n"/>
      <c r="F10" s="8">
        <f>IF(E10="","",MAX(0,(E10-$B$2)/365.25))</f>
        <v/>
      </c>
      <c r="G10" s="9" t="n"/>
      <c r="H10" s="10">
        <f>IF(G10="",0,G10*12)</f>
        <v/>
      </c>
      <c r="I10" s="11">
        <f>IF(OR(G10="",C10=0),"",H10/C10)</f>
        <v/>
      </c>
      <c r="J10" s="5" t="n"/>
      <c r="K10" s="5" t="n"/>
      <c r="L10" s="9" t="n"/>
      <c r="M10" s="5" t="n"/>
      <c r="N10" s="5" t="n"/>
    </row>
    <row r="11">
      <c r="A11" s="5" t="n"/>
      <c r="B11" s="5" t="n"/>
      <c r="C11" s="6" t="n"/>
      <c r="D11" s="7" t="n"/>
      <c r="E11" s="7" t="n"/>
      <c r="F11" s="8">
        <f>IF(E11="","",MAX(0,(E11-$B$2)/365.25))</f>
        <v/>
      </c>
      <c r="G11" s="9" t="n"/>
      <c r="H11" s="10">
        <f>IF(G11="",0,G11*12)</f>
        <v/>
      </c>
      <c r="I11" s="11">
        <f>IF(OR(G11="",C11=0),"",H11/C11)</f>
        <v/>
      </c>
      <c r="J11" s="5" t="n"/>
      <c r="K11" s="5" t="n"/>
      <c r="L11" s="9" t="n"/>
      <c r="M11" s="5" t="n"/>
      <c r="N11" s="5" t="n"/>
    </row>
    <row r="12">
      <c r="A12" s="5" t="n"/>
      <c r="B12" s="5" t="n"/>
      <c r="C12" s="6" t="n"/>
      <c r="D12" s="7" t="n"/>
      <c r="E12" s="7" t="n"/>
      <c r="F12" s="8">
        <f>IF(E12="","",MAX(0,(E12-$B$2)/365.25))</f>
        <v/>
      </c>
      <c r="G12" s="9" t="n"/>
      <c r="H12" s="10">
        <f>IF(G12="",0,G12*12)</f>
        <v/>
      </c>
      <c r="I12" s="11">
        <f>IF(OR(G12="",C12=0),"",H12/C12)</f>
        <v/>
      </c>
      <c r="J12" s="5" t="n"/>
      <c r="K12" s="5" t="n"/>
      <c r="L12" s="9" t="n"/>
      <c r="M12" s="5" t="n"/>
      <c r="N12" s="5" t="n"/>
    </row>
    <row r="13">
      <c r="A13" s="5" t="n"/>
      <c r="B13" s="5" t="n"/>
      <c r="C13" s="6" t="n"/>
      <c r="D13" s="7" t="n"/>
      <c r="E13" s="7" t="n"/>
      <c r="F13" s="8">
        <f>IF(E13="","",MAX(0,(E13-$B$2)/365.25))</f>
        <v/>
      </c>
      <c r="G13" s="9" t="n"/>
      <c r="H13" s="10">
        <f>IF(G13="",0,G13*12)</f>
        <v/>
      </c>
      <c r="I13" s="11">
        <f>IF(OR(G13="",C13=0),"",H13/C13)</f>
        <v/>
      </c>
      <c r="J13" s="5" t="n"/>
      <c r="K13" s="5" t="n"/>
      <c r="L13" s="9" t="n"/>
      <c r="M13" s="5" t="n"/>
      <c r="N13" s="5" t="n"/>
    </row>
    <row r="14">
      <c r="A14" s="5" t="n"/>
      <c r="B14" s="5" t="n"/>
      <c r="C14" s="6" t="n"/>
      <c r="D14" s="7" t="n"/>
      <c r="E14" s="7" t="n"/>
      <c r="F14" s="8">
        <f>IF(E14="","",MAX(0,(E14-$B$2)/365.25))</f>
        <v/>
      </c>
      <c r="G14" s="9" t="n"/>
      <c r="H14" s="10">
        <f>IF(G14="",0,G14*12)</f>
        <v/>
      </c>
      <c r="I14" s="11">
        <f>IF(OR(G14="",C14=0),"",H14/C14)</f>
        <v/>
      </c>
      <c r="J14" s="5" t="n"/>
      <c r="K14" s="5" t="n"/>
      <c r="L14" s="9" t="n"/>
      <c r="M14" s="5" t="n"/>
      <c r="N14" s="5" t="n"/>
    </row>
    <row r="15">
      <c r="A15" s="5" t="n"/>
      <c r="B15" s="5" t="n"/>
      <c r="C15" s="6" t="n"/>
      <c r="D15" s="7" t="n"/>
      <c r="E15" s="7" t="n"/>
      <c r="F15" s="8">
        <f>IF(E15="","",MAX(0,(E15-$B$2)/365.25))</f>
        <v/>
      </c>
      <c r="G15" s="9" t="n"/>
      <c r="H15" s="10">
        <f>IF(G15="",0,G15*12)</f>
        <v/>
      </c>
      <c r="I15" s="11">
        <f>IF(OR(G15="",C15=0),"",H15/C15)</f>
        <v/>
      </c>
      <c r="J15" s="5" t="n"/>
      <c r="K15" s="5" t="n"/>
      <c r="L15" s="9" t="n"/>
      <c r="M15" s="5" t="n"/>
      <c r="N15" s="5" t="n"/>
    </row>
    <row r="16">
      <c r="A16" s="5" t="n"/>
      <c r="B16" s="5" t="n"/>
      <c r="C16" s="6" t="n"/>
      <c r="D16" s="7" t="n"/>
      <c r="E16" s="7" t="n"/>
      <c r="F16" s="8">
        <f>IF(E16="","",MAX(0,(E16-$B$2)/365.25))</f>
        <v/>
      </c>
      <c r="G16" s="9" t="n"/>
      <c r="H16" s="10">
        <f>IF(G16="",0,G16*12)</f>
        <v/>
      </c>
      <c r="I16" s="11">
        <f>IF(OR(G16="",C16=0),"",H16/C16)</f>
        <v/>
      </c>
      <c r="J16" s="5" t="n"/>
      <c r="K16" s="5" t="n"/>
      <c r="L16" s="9" t="n"/>
      <c r="M16" s="5" t="n"/>
      <c r="N16" s="5" t="n"/>
    </row>
    <row r="17">
      <c r="A17" s="5" t="n"/>
      <c r="B17" s="5" t="n"/>
      <c r="C17" s="6" t="n"/>
      <c r="D17" s="7" t="n"/>
      <c r="E17" s="7" t="n"/>
      <c r="F17" s="8">
        <f>IF(E17="","",MAX(0,(E17-$B$2)/365.25))</f>
        <v/>
      </c>
      <c r="G17" s="9" t="n"/>
      <c r="H17" s="10">
        <f>IF(G17="",0,G17*12)</f>
        <v/>
      </c>
      <c r="I17" s="11">
        <f>IF(OR(G17="",C17=0),"",H17/C17)</f>
        <v/>
      </c>
      <c r="J17" s="5" t="n"/>
      <c r="K17" s="5" t="n"/>
      <c r="L17" s="9" t="n"/>
      <c r="M17" s="5" t="n"/>
      <c r="N17" s="5" t="n"/>
    </row>
    <row r="18">
      <c r="A18" s="5" t="n"/>
      <c r="B18" s="5" t="n"/>
      <c r="C18" s="6" t="n"/>
      <c r="D18" s="7" t="n"/>
      <c r="E18" s="7" t="n"/>
      <c r="F18" s="8">
        <f>IF(E18="","",MAX(0,(E18-$B$2)/365.25))</f>
        <v/>
      </c>
      <c r="G18" s="9" t="n"/>
      <c r="H18" s="10">
        <f>IF(G18="",0,G18*12)</f>
        <v/>
      </c>
      <c r="I18" s="11">
        <f>IF(OR(G18="",C18=0),"",H18/C18)</f>
        <v/>
      </c>
      <c r="J18" s="5" t="n"/>
      <c r="K18" s="5" t="n"/>
      <c r="L18" s="9" t="n"/>
      <c r="M18" s="5" t="n"/>
      <c r="N18" s="5" t="n"/>
    </row>
    <row r="19">
      <c r="A19" s="5" t="n"/>
      <c r="B19" s="5" t="n"/>
      <c r="C19" s="6" t="n"/>
      <c r="D19" s="7" t="n"/>
      <c r="E19" s="7" t="n"/>
      <c r="F19" s="8">
        <f>IF(E19="","",MAX(0,(E19-$B$2)/365.25))</f>
        <v/>
      </c>
      <c r="G19" s="9" t="n"/>
      <c r="H19" s="10">
        <f>IF(G19="",0,G19*12)</f>
        <v/>
      </c>
      <c r="I19" s="11">
        <f>IF(OR(G19="",C19=0),"",H19/C19)</f>
        <v/>
      </c>
      <c r="J19" s="5" t="n"/>
      <c r="K19" s="5" t="n"/>
      <c r="L19" s="9" t="n"/>
      <c r="M19" s="5" t="n"/>
      <c r="N19" s="5" t="n"/>
    </row>
    <row r="20">
      <c r="A20" s="5" t="n"/>
      <c r="B20" s="5" t="n"/>
      <c r="C20" s="6" t="n"/>
      <c r="D20" s="7" t="n"/>
      <c r="E20" s="7" t="n"/>
      <c r="F20" s="8">
        <f>IF(E20="","",MAX(0,(E20-$B$2)/365.25))</f>
        <v/>
      </c>
      <c r="G20" s="9" t="n"/>
      <c r="H20" s="10">
        <f>IF(G20="",0,G20*12)</f>
        <v/>
      </c>
      <c r="I20" s="11">
        <f>IF(OR(G20="",C20=0),"",H20/C20)</f>
        <v/>
      </c>
      <c r="J20" s="5" t="n"/>
      <c r="K20" s="5" t="n"/>
      <c r="L20" s="9" t="n"/>
      <c r="M20" s="5" t="n"/>
      <c r="N20" s="5" t="n"/>
    </row>
    <row r="21">
      <c r="A21" s="5" t="n"/>
      <c r="B21" s="5" t="n"/>
      <c r="C21" s="6" t="n"/>
      <c r="D21" s="7" t="n"/>
      <c r="E21" s="7" t="n"/>
      <c r="F21" s="8">
        <f>IF(E21="","",MAX(0,(E21-$B$2)/365.25))</f>
        <v/>
      </c>
      <c r="G21" s="9" t="n"/>
      <c r="H21" s="10">
        <f>IF(G21="",0,G21*12)</f>
        <v/>
      </c>
      <c r="I21" s="11">
        <f>IF(OR(G21="",C21=0),"",H21/C21)</f>
        <v/>
      </c>
      <c r="J21" s="5" t="n"/>
      <c r="K21" s="5" t="n"/>
      <c r="L21" s="9" t="n"/>
      <c r="M21" s="5" t="n"/>
      <c r="N21" s="5" t="n"/>
    </row>
    <row r="22">
      <c r="A22" s="5" t="n"/>
      <c r="B22" s="5" t="n"/>
      <c r="C22" s="6" t="n"/>
      <c r="D22" s="7" t="n"/>
      <c r="E22" s="7" t="n"/>
      <c r="F22" s="8">
        <f>IF(E22="","",MAX(0,(E22-$B$2)/365.25))</f>
        <v/>
      </c>
      <c r="G22" s="9" t="n"/>
      <c r="H22" s="10">
        <f>IF(G22="",0,G22*12)</f>
        <v/>
      </c>
      <c r="I22" s="11">
        <f>IF(OR(G22="",C22=0),"",H22/C22)</f>
        <v/>
      </c>
      <c r="J22" s="5" t="n"/>
      <c r="K22" s="5" t="n"/>
      <c r="L22" s="9" t="n"/>
      <c r="M22" s="5" t="n"/>
      <c r="N22" s="5" t="n"/>
    </row>
    <row r="23">
      <c r="A23" s="5" t="n"/>
      <c r="B23" s="5" t="n"/>
      <c r="C23" s="6" t="n"/>
      <c r="D23" s="7" t="n"/>
      <c r="E23" s="7" t="n"/>
      <c r="F23" s="8">
        <f>IF(E23="","",MAX(0,(E23-$B$2)/365.25))</f>
        <v/>
      </c>
      <c r="G23" s="9" t="n"/>
      <c r="H23" s="10">
        <f>IF(G23="",0,G23*12)</f>
        <v/>
      </c>
      <c r="I23" s="11">
        <f>IF(OR(G23="",C23=0),"",H23/C23)</f>
        <v/>
      </c>
      <c r="J23" s="5" t="n"/>
      <c r="K23" s="5" t="n"/>
      <c r="L23" s="9" t="n"/>
      <c r="M23" s="5" t="n"/>
      <c r="N23" s="5" t="n"/>
    </row>
    <row r="24">
      <c r="A24" s="5" t="n"/>
      <c r="B24" s="5" t="n"/>
      <c r="C24" s="6" t="n"/>
      <c r="D24" s="7" t="n"/>
      <c r="E24" s="7" t="n"/>
      <c r="F24" s="8">
        <f>IF(E24="","",MAX(0,(E24-$B$2)/365.25))</f>
        <v/>
      </c>
      <c r="G24" s="9" t="n"/>
      <c r="H24" s="10">
        <f>IF(G24="",0,G24*12)</f>
        <v/>
      </c>
      <c r="I24" s="11">
        <f>IF(OR(G24="",C24=0),"",H24/C24)</f>
        <v/>
      </c>
      <c r="J24" s="5" t="n"/>
      <c r="K24" s="5" t="n"/>
      <c r="L24" s="9" t="n"/>
      <c r="M24" s="5" t="n"/>
      <c r="N24" s="5" t="n"/>
    </row>
    <row r="25">
      <c r="A25" s="5" t="n"/>
      <c r="B25" s="5" t="n"/>
      <c r="C25" s="6" t="n"/>
      <c r="D25" s="7" t="n"/>
      <c r="E25" s="7" t="n"/>
      <c r="F25" s="8">
        <f>IF(E25="","",MAX(0,(E25-$B$2)/365.25))</f>
        <v/>
      </c>
      <c r="G25" s="9" t="n"/>
      <c r="H25" s="10">
        <f>IF(G25="",0,G25*12)</f>
        <v/>
      </c>
      <c r="I25" s="11">
        <f>IF(OR(G25="",C25=0),"",H25/C25)</f>
        <v/>
      </c>
      <c r="J25" s="5" t="n"/>
      <c r="K25" s="5" t="n"/>
      <c r="L25" s="9" t="n"/>
      <c r="M25" s="5" t="n"/>
      <c r="N25" s="5" t="n"/>
    </row>
    <row r="26">
      <c r="A26" s="5" t="n"/>
      <c r="B26" s="5" t="n"/>
      <c r="C26" s="6" t="n"/>
      <c r="D26" s="7" t="n"/>
      <c r="E26" s="7" t="n"/>
      <c r="F26" s="8">
        <f>IF(E26="","",MAX(0,(E26-$B$2)/365.25))</f>
        <v/>
      </c>
      <c r="G26" s="9" t="n"/>
      <c r="H26" s="10">
        <f>IF(G26="",0,G26*12)</f>
        <v/>
      </c>
      <c r="I26" s="11">
        <f>IF(OR(G26="",C26=0),"",H26/C26)</f>
        <v/>
      </c>
      <c r="J26" s="5" t="n"/>
      <c r="K26" s="5" t="n"/>
      <c r="L26" s="9" t="n"/>
      <c r="M26" s="5" t="n"/>
      <c r="N26" s="5" t="n"/>
    </row>
    <row r="27">
      <c r="A27" s="5" t="n"/>
      <c r="B27" s="5" t="n"/>
      <c r="C27" s="6" t="n"/>
      <c r="D27" s="7" t="n"/>
      <c r="E27" s="7" t="n"/>
      <c r="F27" s="8">
        <f>IF(E27="","",MAX(0,(E27-$B$2)/365.25))</f>
        <v/>
      </c>
      <c r="G27" s="9" t="n"/>
      <c r="H27" s="10">
        <f>IF(G27="",0,G27*12)</f>
        <v/>
      </c>
      <c r="I27" s="11">
        <f>IF(OR(G27="",C27=0),"",H27/C27)</f>
        <v/>
      </c>
      <c r="J27" s="5" t="n"/>
      <c r="K27" s="5" t="n"/>
      <c r="L27" s="9" t="n"/>
      <c r="M27" s="5" t="n"/>
      <c r="N27" s="5" t="n"/>
    </row>
    <row r="28">
      <c r="A28" s="5" t="n"/>
      <c r="B28" s="5" t="n"/>
      <c r="C28" s="6" t="n"/>
      <c r="D28" s="7" t="n"/>
      <c r="E28" s="7" t="n"/>
      <c r="F28" s="8">
        <f>IF(E28="","",MAX(0,(E28-$B$2)/365.25))</f>
        <v/>
      </c>
      <c r="G28" s="9" t="n"/>
      <c r="H28" s="10">
        <f>IF(G28="",0,G28*12)</f>
        <v/>
      </c>
      <c r="I28" s="11">
        <f>IF(OR(G28="",C28=0),"",H28/C28)</f>
        <v/>
      </c>
      <c r="J28" s="5" t="n"/>
      <c r="K28" s="5" t="n"/>
      <c r="L28" s="9" t="n"/>
      <c r="M28" s="5" t="n"/>
      <c r="N28" s="5" t="n"/>
    </row>
    <row r="29">
      <c r="A29" s="5" t="n"/>
      <c r="B29" s="5" t="n"/>
      <c r="C29" s="6" t="n"/>
      <c r="D29" s="7" t="n"/>
      <c r="E29" s="7" t="n"/>
      <c r="F29" s="8">
        <f>IF(E29="","",MAX(0,(E29-$B$2)/365.25))</f>
        <v/>
      </c>
      <c r="G29" s="9" t="n"/>
      <c r="H29" s="10">
        <f>IF(G29="",0,G29*12)</f>
        <v/>
      </c>
      <c r="I29" s="11">
        <f>IF(OR(G29="",C29=0),"",H29/C29)</f>
        <v/>
      </c>
      <c r="J29" s="5" t="n"/>
      <c r="K29" s="5" t="n"/>
      <c r="L29" s="9" t="n"/>
      <c r="M29" s="5" t="n"/>
      <c r="N29" s="5" t="n"/>
    </row>
    <row r="30">
      <c r="A30" s="12" t="inlineStr">
        <is>
          <t>Total</t>
        </is>
      </c>
      <c r="C30" s="13">
        <f>SUM(C5:C29)</f>
        <v/>
      </c>
      <c r="G30" s="14">
        <f>SUM(G5:G29)</f>
        <v/>
      </c>
      <c r="H30" s="14">
        <f>SUM(H5:H29)</f>
        <v/>
      </c>
    </row>
  </sheetData>
  <dataValidations count="1">
    <dataValidation sqref="K5 K6 K7 K8 K9 K10 K11 K12 K13 K14 K15 K16 K17 K18 K19 K20 K21 K22 K23 K24 K25 K26 K27 K28 K29" showDropDown="0" showInputMessage="0" showErrorMessage="0" allowBlank="1" type="list">
      <formula1>"NNN,Modified gross,Full service,Gross"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8" customWidth="1" min="4" max="4"/>
  </cols>
  <sheetData>
    <row r="1">
      <c r="A1" s="1" t="inlineStr">
        <is>
          <t>Summary (reads from "Rent roll")</t>
        </is>
      </c>
    </row>
    <row r="2"/>
    <row r="3">
      <c r="A3" t="inlineStr">
        <is>
          <t>As-of date</t>
        </is>
      </c>
      <c r="B3" s="15">
        <f>'Rent roll'!B2</f>
        <v/>
      </c>
    </row>
    <row r="4">
      <c r="A4" t="inlineStr">
        <is>
          <t>Total RSF</t>
        </is>
      </c>
      <c r="B4" s="16">
        <f>SUM('Rent roll'!$C$5:$C$29)</f>
        <v/>
      </c>
    </row>
    <row r="5">
      <c r="A5" t="inlineStr">
        <is>
          <t>Occupied RSF</t>
        </is>
      </c>
      <c r="B5" s="16">
        <f>SUMIFS('Rent roll'!$C$5:$C$29,'Rent roll'!$H$5:$H$29,"&gt;0")</f>
        <v/>
      </c>
    </row>
    <row r="6">
      <c r="A6" t="inlineStr">
        <is>
          <t>Vacant RSF</t>
        </is>
      </c>
      <c r="B6" s="16">
        <f>B4-B5</f>
        <v/>
      </c>
    </row>
    <row r="7">
      <c r="A7" t="inlineStr">
        <is>
          <t>Occupancy</t>
        </is>
      </c>
      <c r="B7" s="17">
        <f>IF(B4&gt;0,B5/B4,0)</f>
        <v/>
      </c>
    </row>
    <row r="8">
      <c r="A8" t="inlineStr">
        <is>
          <t>Total annual base rent</t>
        </is>
      </c>
      <c r="B8" s="18">
        <f>SUM('Rent roll'!$H$5:$H$29)</f>
        <v/>
      </c>
    </row>
    <row r="9">
      <c r="A9" t="inlineStr">
        <is>
          <t>In-place rent per occupied SF</t>
        </is>
      </c>
      <c r="B9" s="11">
        <f>IF(B5&gt;0,B8/B5,0)</f>
        <v/>
      </c>
    </row>
    <row r="10">
      <c r="A10" t="inlineStr">
        <is>
          <t>WALT, weighted by annual rent (years)</t>
        </is>
      </c>
      <c r="B10" s="8">
        <f>IF(B8&gt;0,SUMPRODUCT(('Rent roll'!$H$5:$H$29&gt;0)*1,IFERROR('Rent roll'!$F$5:$F$29*1,0),'Rent roll'!$H$5:$H$29)/B8,0)</f>
        <v/>
      </c>
    </row>
    <row r="11"/>
    <row r="12">
      <c r="A12" s="12" t="inlineStr">
        <is>
          <t>Rollover by calendar year</t>
        </is>
      </c>
    </row>
    <row r="13">
      <c r="A13" s="19" t="inlineStr">
        <is>
          <t>Year</t>
        </is>
      </c>
      <c r="B13" s="19" t="inlineStr">
        <is>
          <t>RSF expiring</t>
        </is>
      </c>
      <c r="C13" s="19" t="inlineStr">
        <is>
          <t>% of occupied RSF</t>
        </is>
      </c>
      <c r="D13" s="19" t="inlineStr">
        <is>
          <t>Annual rent expiring</t>
        </is>
      </c>
    </row>
    <row r="14">
      <c r="A14" t="n">
        <v>2026</v>
      </c>
      <c r="B14" s="16">
        <f>SUMPRODUCT((YEAR('Rent roll'!$E$5:$E$29+0)=2026)*('Rent roll'!$H$5:$H$29&gt;0)*'Rent roll'!$C$5:$C$29)</f>
        <v/>
      </c>
      <c r="C14" s="17">
        <f>IF($B$5&gt;0,B14/$B$5,0)</f>
        <v/>
      </c>
      <c r="D14" s="18">
        <f>SUMPRODUCT((YEAR('Rent roll'!$E$5:$E$29+0)=2026)*'Rent roll'!$H$5:$H$29)</f>
        <v/>
      </c>
    </row>
    <row r="15">
      <c r="A15" t="n">
        <v>2027</v>
      </c>
      <c r="B15" s="16">
        <f>SUMPRODUCT((YEAR('Rent roll'!$E$5:$E$29+0)=2027)*('Rent roll'!$H$5:$H$29&gt;0)*'Rent roll'!$C$5:$C$29)</f>
        <v/>
      </c>
      <c r="C15" s="17">
        <f>IF($B$5&gt;0,B15/$B$5,0)</f>
        <v/>
      </c>
      <c r="D15" s="18">
        <f>SUMPRODUCT((YEAR('Rent roll'!$E$5:$E$29+0)=2027)*'Rent roll'!$H$5:$H$29)</f>
        <v/>
      </c>
    </row>
    <row r="16">
      <c r="A16" t="n">
        <v>2028</v>
      </c>
      <c r="B16" s="16">
        <f>SUMPRODUCT((YEAR('Rent roll'!$E$5:$E$29+0)=2028)*('Rent roll'!$H$5:$H$29&gt;0)*'Rent roll'!$C$5:$C$29)</f>
        <v/>
      </c>
      <c r="C16" s="17">
        <f>IF($B$5&gt;0,B16/$B$5,0)</f>
        <v/>
      </c>
      <c r="D16" s="18">
        <f>SUMPRODUCT((YEAR('Rent roll'!$E$5:$E$29+0)=2028)*'Rent roll'!$H$5:$H$29)</f>
        <v/>
      </c>
    </row>
    <row r="17">
      <c r="A17" t="n">
        <v>2029</v>
      </c>
      <c r="B17" s="16">
        <f>SUMPRODUCT((YEAR('Rent roll'!$E$5:$E$29+0)=2029)*('Rent roll'!$H$5:$H$29&gt;0)*'Rent roll'!$C$5:$C$29)</f>
        <v/>
      </c>
      <c r="C17" s="17">
        <f>IF($B$5&gt;0,B17/$B$5,0)</f>
        <v/>
      </c>
      <c r="D17" s="18">
        <f>SUMPRODUCT((YEAR('Rent roll'!$E$5:$E$29+0)=2029)*'Rent roll'!$H$5:$H$29)</f>
        <v/>
      </c>
    </row>
    <row r="18">
      <c r="A18" t="n">
        <v>2030</v>
      </c>
      <c r="B18" s="16">
        <f>SUMPRODUCT((YEAR('Rent roll'!$E$5:$E$29+0)=2030)*('Rent roll'!$H$5:$H$29&gt;0)*'Rent roll'!$C$5:$C$29)</f>
        <v/>
      </c>
      <c r="C18" s="17">
        <f>IF($B$5&gt;0,B18/$B$5,0)</f>
        <v/>
      </c>
      <c r="D18" s="18">
        <f>SUMPRODUCT((YEAR('Rent roll'!$E$5:$E$29+0)=2030)*'Rent roll'!$H$5:$H$29)</f>
        <v/>
      </c>
    </row>
    <row r="19">
      <c r="A19" t="n">
        <v>2031</v>
      </c>
      <c r="B19" s="16">
        <f>SUMPRODUCT((YEAR('Rent roll'!$E$5:$E$29+0)=2031)*('Rent roll'!$H$5:$H$29&gt;0)*'Rent roll'!$C$5:$C$29)</f>
        <v/>
      </c>
      <c r="C19" s="17">
        <f>IF($B$5&gt;0,B19/$B$5,0)</f>
        <v/>
      </c>
      <c r="D19" s="18">
        <f>SUMPRODUCT((YEAR('Rent roll'!$E$5:$E$29+0)=2031)*'Rent roll'!$H$5:$H$29)</f>
        <v/>
      </c>
    </row>
    <row r="20">
      <c r="A20" t="n">
        <v>2032</v>
      </c>
      <c r="B20" s="16">
        <f>SUMPRODUCT((YEAR('Rent roll'!$E$5:$E$29+0)=2032)*('Rent roll'!$H$5:$H$29&gt;0)*'Rent roll'!$C$5:$C$29)</f>
        <v/>
      </c>
      <c r="C20" s="17">
        <f>IF($B$5&gt;0,B20/$B$5,0)</f>
        <v/>
      </c>
      <c r="D20" s="18">
        <f>SUMPRODUCT((YEAR('Rent roll'!$E$5:$E$29+0)=2032)*'Rent roll'!$H$5:$H$29)</f>
        <v/>
      </c>
    </row>
    <row r="21">
      <c r="A21" t="n">
        <v>2033</v>
      </c>
      <c r="B21" s="16">
        <f>SUMPRODUCT((YEAR('Rent roll'!$E$5:$E$29+0)=2033)*('Rent roll'!$H$5:$H$29&gt;0)*'Rent roll'!$C$5:$C$29)</f>
        <v/>
      </c>
      <c r="C21" s="17">
        <f>IF($B$5&gt;0,B21/$B$5,0)</f>
        <v/>
      </c>
      <c r="D21" s="18">
        <f>SUMPRODUCT((YEAR('Rent roll'!$E$5:$E$29+0)=2033)*'Rent roll'!$H$5:$H$29)</f>
        <v/>
      </c>
    </row>
    <row r="22">
      <c r="A22" s="3" t="inlineStr">
        <is>
          <t>Blank lease-end cells (vacant rows) are read as year 1900 and fall outside the table. A lease end before the as-of date is a holdover and shows in its expiry year.</t>
        </is>
      </c>
    </row>
    <row r="23"/>
    <row r="24">
      <c r="A24" s="12" t="inlineStr">
        <is>
          <t>Top 3 tenants by share of rent</t>
        </is>
      </c>
    </row>
    <row r="25">
      <c r="A25" s="19" t="inlineStr">
        <is>
          <t>Rank</t>
        </is>
      </c>
      <c r="B25" s="19" t="inlineStr">
        <is>
          <t>Tenant</t>
        </is>
      </c>
      <c r="C25" s="19" t="inlineStr">
        <is>
          <t>Annual rent</t>
        </is>
      </c>
      <c r="D25" s="19" t="inlineStr">
        <is>
          <t>% of rent</t>
        </is>
      </c>
    </row>
    <row r="26">
      <c r="A26" t="n">
        <v>1</v>
      </c>
      <c r="B26">
        <f>IFERROR(INDEX('Rent roll'!$B$5:$B$29,MATCH(C26,'Rent roll'!$H$5:$H$29,0)),"")</f>
        <v/>
      </c>
      <c r="C26" s="18">
        <f>IFERROR(LARGE('Rent roll'!$H$5:$H$29,1),0)</f>
        <v/>
      </c>
      <c r="D26" s="17">
        <f>IF($B$8&gt;0,C26/$B$8,0)</f>
        <v/>
      </c>
    </row>
    <row r="27">
      <c r="A27" t="n">
        <v>2</v>
      </c>
      <c r="B27">
        <f>IFERROR(INDEX('Rent roll'!$B$5:$B$29,MATCH(C27,'Rent roll'!$H$5:$H$29,0)),"")</f>
        <v/>
      </c>
      <c r="C27" s="18">
        <f>IFERROR(LARGE('Rent roll'!$H$5:$H$29,2),0)</f>
        <v/>
      </c>
      <c r="D27" s="17">
        <f>IF($B$8&gt;0,C27/$B$8,0)</f>
        <v/>
      </c>
    </row>
    <row r="28">
      <c r="A28" t="n">
        <v>3</v>
      </c>
      <c r="B28">
        <f>IFERROR(INDEX('Rent roll'!$B$5:$B$29,MATCH(C28,'Rent roll'!$H$5:$H$29,0)),"")</f>
        <v/>
      </c>
      <c r="C28" s="18">
        <f>IFERROR(LARGE('Rent roll'!$H$5:$H$29,3),0)</f>
        <v/>
      </c>
      <c r="D28" s="17">
        <f>IF($B$8&gt;0,C28/$B$8,0)</f>
        <v/>
      </c>
    </row>
    <row r="29">
      <c r="A29" s="3" t="inlineStr">
        <is>
          <t>If two tenants pay exactly the same rent, the second shows the first name; adjust by hand.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2" customWidth="1" min="4" max="4"/>
    <col width="12" customWidth="1" min="5" max="5"/>
    <col width="11" customWidth="1" min="6" max="6"/>
    <col width="13" customWidth="1" min="7" max="7"/>
    <col width="13" customWidth="1" min="8" max="8"/>
    <col width="10" customWidth="1" min="9" max="9"/>
    <col width="13" customWidth="1" min="10" max="10"/>
    <col width="15" customWidth="1" min="11" max="11"/>
    <col width="13" customWidth="1" min="12" max="12"/>
    <col width="16" customWidth="1" min="13" max="13"/>
    <col width="44" customWidth="1" min="14" max="14"/>
  </cols>
  <sheetData>
    <row r="1">
      <c r="A1" s="1" t="inlineStr">
        <is>
          <t>Example: 54,000 RSF suburban office, 11 suites, as of 1 Oct 2026</t>
        </is>
      </c>
    </row>
    <row r="2">
      <c r="A2" t="inlineStr">
        <is>
          <t>As-of date</t>
        </is>
      </c>
      <c r="B2" s="2" t="n">
        <v>46296</v>
      </c>
      <c r="D2" s="3" t="inlineStr">
        <is>
          <t>One row per lease. Yellow cells are inputs; term remaining, annual rent and rent per SF calculate. Leave rent blank on vacant rows.</t>
        </is>
      </c>
    </row>
    <row r="3"/>
    <row r="4">
      <c r="A4" s="4" t="inlineStr">
        <is>
          <t>Suite / unit</t>
        </is>
      </c>
      <c r="B4" s="4" t="inlineStr">
        <is>
          <t>Tenant</t>
        </is>
      </c>
      <c r="C4" s="4" t="inlineStr">
        <is>
          <t>RSF</t>
        </is>
      </c>
      <c r="D4" s="4" t="inlineStr">
        <is>
          <t>Lease start</t>
        </is>
      </c>
      <c r="E4" s="4" t="inlineStr">
        <is>
          <t>Lease end</t>
        </is>
      </c>
      <c r="F4" s="4" t="inlineStr">
        <is>
          <t>Term remaining (yrs)</t>
        </is>
      </c>
      <c r="G4" s="4" t="inlineStr">
        <is>
          <t>Monthly base rent</t>
        </is>
      </c>
      <c r="H4" s="4" t="inlineStr">
        <is>
          <t>Annual base rent</t>
        </is>
      </c>
      <c r="I4" s="4" t="inlineStr">
        <is>
          <t>Rent per SF</t>
        </is>
      </c>
      <c r="J4" s="4" t="inlineStr">
        <is>
          <t>Escalation</t>
        </is>
      </c>
      <c r="K4" s="4" t="inlineStr">
        <is>
          <t>Recovery type</t>
        </is>
      </c>
      <c r="L4" s="4" t="inlineStr">
        <is>
          <t>Security deposit</t>
        </is>
      </c>
      <c r="M4" s="4" t="inlineStr">
        <is>
          <t>Options</t>
        </is>
      </c>
      <c r="N4" s="4" t="inlineStr">
        <is>
          <t>Notes</t>
        </is>
      </c>
    </row>
    <row r="5">
      <c r="A5" s="5" t="inlineStr">
        <is>
          <t>100</t>
        </is>
      </c>
      <c r="B5" s="5" t="inlineStr">
        <is>
          <t>Harbor Dental Group</t>
        </is>
      </c>
      <c r="C5" s="6" t="n">
        <v>3200</v>
      </c>
      <c r="D5" s="7" t="n">
        <v>44621</v>
      </c>
      <c r="E5" s="7" t="n">
        <v>47177</v>
      </c>
      <c r="F5" s="8">
        <f>IF(E5="","",MAX(0,(E5-$B$2)/365.25))</f>
        <v/>
      </c>
      <c r="G5" s="9" t="n">
        <v>6933.333333333333</v>
      </c>
      <c r="H5" s="10">
        <f>IF(G5="",0,G5*12)</f>
        <v/>
      </c>
      <c r="I5" s="11">
        <f>IF(OR(G5="",C5=0),"",H5/C5)</f>
        <v/>
      </c>
      <c r="J5" s="5" t="inlineStr">
        <is>
          <t>3% annual</t>
        </is>
      </c>
      <c r="K5" s="5" t="inlineStr">
        <is>
          <t>NNN</t>
        </is>
      </c>
      <c r="L5" s="9" t="n">
        <v>6933</v>
      </c>
      <c r="M5" s="5" t="inlineStr">
        <is>
          <t>1 x 5 yr</t>
        </is>
      </c>
      <c r="N5" s="5" t="inlineStr">
        <is>
          <t>Medical buildout; tenant pays own HVAC</t>
        </is>
      </c>
    </row>
    <row r="6">
      <c r="A6" s="5" t="inlineStr">
        <is>
          <t>110</t>
        </is>
      </c>
      <c r="B6" s="5" t="inlineStr">
        <is>
          <t>Keystone Title &amp; Escrow</t>
        </is>
      </c>
      <c r="C6" s="6" t="n">
        <v>2400</v>
      </c>
      <c r="D6" s="7" t="n">
        <v>45444</v>
      </c>
      <c r="E6" s="7" t="n">
        <v>47269</v>
      </c>
      <c r="F6" s="8">
        <f>IF(E6="","",MAX(0,(E6-$B$2)/365.25))</f>
        <v/>
      </c>
      <c r="G6" s="9" t="n">
        <v>4900</v>
      </c>
      <c r="H6" s="10">
        <f>IF(G6="",0,G6*12)</f>
        <v/>
      </c>
      <c r="I6" s="11">
        <f>IF(OR(G6="",C6=0),"",H6/C6)</f>
        <v/>
      </c>
      <c r="J6" s="5" t="inlineStr">
        <is>
          <t>2.5% annual</t>
        </is>
      </c>
      <c r="K6" s="5" t="inlineStr">
        <is>
          <t>Modified gross</t>
        </is>
      </c>
      <c r="L6" s="9" t="n">
        <v>4900</v>
      </c>
      <c r="M6" s="5" t="inlineStr">
        <is>
          <t>None</t>
        </is>
      </c>
      <c r="N6" s="5" t="inlineStr">
        <is>
          <t>2 months free (Jun to Jul 2024), burned off</t>
        </is>
      </c>
    </row>
    <row r="7">
      <c r="A7" s="5" t="inlineStr">
        <is>
          <t>120</t>
        </is>
      </c>
      <c r="B7" s="5" t="inlineStr">
        <is>
          <t>Vacant</t>
        </is>
      </c>
      <c r="C7" s="6" t="n">
        <v>1800</v>
      </c>
      <c r="D7" s="7" t="n"/>
      <c r="E7" s="7" t="n"/>
      <c r="F7" s="8">
        <f>IF(E7="","",MAX(0,(E7-$B$2)/365.25))</f>
        <v/>
      </c>
      <c r="G7" s="9" t="n"/>
      <c r="H7" s="10">
        <f>IF(G7="",0,G7*12)</f>
        <v/>
      </c>
      <c r="I7" s="11">
        <f>IF(OR(G7="",C7=0),"",H7/C7)</f>
        <v/>
      </c>
      <c r="J7" s="5" t="inlineStr"/>
      <c r="K7" s="5" t="inlineStr"/>
      <c r="L7" s="9" t="n"/>
      <c r="M7" s="5" t="inlineStr"/>
      <c r="N7" s="5" t="inlineStr">
        <is>
          <t>Former insurance office; marketed as available</t>
        </is>
      </c>
    </row>
    <row r="8">
      <c r="A8" s="5" t="inlineStr">
        <is>
          <t>200</t>
        </is>
      </c>
      <c r="B8" s="5" t="inlineStr">
        <is>
          <t>Meridian Wealth Advisors</t>
        </is>
      </c>
      <c r="C8" s="6" t="n">
        <v>6500</v>
      </c>
      <c r="D8" s="7" t="n">
        <v>44197</v>
      </c>
      <c r="E8" s="7" t="n">
        <v>46752</v>
      </c>
      <c r="F8" s="8">
        <f>IF(E8="","",MAX(0,(E8-$B$2)/365.25))</f>
        <v/>
      </c>
      <c r="G8" s="9" t="n">
        <v>12458.33333333333</v>
      </c>
      <c r="H8" s="10">
        <f>IF(G8="",0,G8*12)</f>
        <v/>
      </c>
      <c r="I8" s="11">
        <f>IF(OR(G8="",C8=0),"",H8/C8)</f>
        <v/>
      </c>
      <c r="J8" s="5" t="inlineStr">
        <is>
          <t>Flat</t>
        </is>
      </c>
      <c r="K8" s="5" t="inlineStr">
        <is>
          <t>Full service</t>
        </is>
      </c>
      <c r="L8" s="9" t="n">
        <v>12458</v>
      </c>
      <c r="M8" s="5" t="inlineStr">
        <is>
          <t>1 x 5 yr at market</t>
        </is>
      </c>
      <c r="N8" s="5" t="inlineStr">
        <is>
          <t>Rent flat since 2021</t>
        </is>
      </c>
    </row>
    <row r="9">
      <c r="A9" s="5" t="inlineStr">
        <is>
          <t>210</t>
        </is>
      </c>
      <c r="B9" s="5" t="inlineStr">
        <is>
          <t>Brightline Staffing</t>
        </is>
      </c>
      <c r="C9" s="6" t="n">
        <v>4200</v>
      </c>
      <c r="D9" s="7" t="n">
        <v>45170</v>
      </c>
      <c r="E9" s="7" t="n">
        <v>46996</v>
      </c>
      <c r="F9" s="8">
        <f>IF(E9="","",MAX(0,(E9-$B$2)/365.25))</f>
        <v/>
      </c>
      <c r="G9" s="9" t="n">
        <v>8750</v>
      </c>
      <c r="H9" s="10">
        <f>IF(G9="",0,G9*12)</f>
        <v/>
      </c>
      <c r="I9" s="11">
        <f>IF(OR(G9="",C9=0),"",H9/C9)</f>
        <v/>
      </c>
      <c r="J9" s="5" t="inlineStr">
        <is>
          <t>3% annual</t>
        </is>
      </c>
      <c r="K9" s="5" t="inlineStr">
        <is>
          <t>Modified gross</t>
        </is>
      </c>
      <c r="L9" s="9" t="n">
        <v>8750</v>
      </c>
      <c r="M9" s="5" t="inlineStr">
        <is>
          <t>None</t>
        </is>
      </c>
      <c r="N9" s="5" t="inlineStr"/>
    </row>
    <row r="10">
      <c r="A10" s="5" t="inlineStr">
        <is>
          <t>220</t>
        </is>
      </c>
      <c r="B10" s="5" t="inlineStr">
        <is>
          <t>Cole &amp; Varga LLP</t>
        </is>
      </c>
      <c r="C10" s="6" t="n">
        <v>5600</v>
      </c>
      <c r="D10" s="7" t="n">
        <v>44105</v>
      </c>
      <c r="E10" s="7" t="n">
        <v>46295</v>
      </c>
      <c r="F10" s="8">
        <f>IF(E10="","",MAX(0,(E10-$B$2)/365.25))</f>
        <v/>
      </c>
      <c r="G10" s="9" t="n">
        <v>11200</v>
      </c>
      <c r="H10" s="10">
        <f>IF(G10="",0,G10*12)</f>
        <v/>
      </c>
      <c r="I10" s="11">
        <f>IF(OR(G10="",C10=0),"",H10/C10)</f>
        <v/>
      </c>
      <c r="J10" s="5" t="inlineStr">
        <is>
          <t>n/a</t>
        </is>
      </c>
      <c r="K10" s="5" t="inlineStr">
        <is>
          <t>Full service</t>
        </is>
      </c>
      <c r="L10" s="9" t="n">
        <v>11200</v>
      </c>
      <c r="M10" s="5" t="inlineStr">
        <is>
          <t>Expired</t>
        </is>
      </c>
      <c r="N10" s="5" t="inlineStr">
        <is>
          <t>Holding over month to month since Oct 2026</t>
        </is>
      </c>
    </row>
    <row r="11">
      <c r="A11" s="5" t="inlineStr">
        <is>
          <t>300</t>
        </is>
      </c>
      <c r="B11" s="5" t="inlineStr">
        <is>
          <t>Northgate Engineering</t>
        </is>
      </c>
      <c r="C11" s="6" t="n">
        <v>9800</v>
      </c>
      <c r="D11" s="7" t="n">
        <v>45323</v>
      </c>
      <c r="E11" s="7" t="n">
        <v>47879</v>
      </c>
      <c r="F11" s="8">
        <f>IF(E11="","",MAX(0,(E11-$B$2)/365.25))</f>
        <v/>
      </c>
      <c r="G11" s="9" t="n">
        <v>21641.66666666667</v>
      </c>
      <c r="H11" s="10">
        <f>IF(G11="",0,G11*12)</f>
        <v/>
      </c>
      <c r="I11" s="11">
        <f>IF(OR(G11="",C11=0),"",H11/C11)</f>
        <v/>
      </c>
      <c r="J11" s="5" t="inlineStr">
        <is>
          <t>3% annual</t>
        </is>
      </c>
      <c r="K11" s="5" t="inlineStr">
        <is>
          <t>Modified gross</t>
        </is>
      </c>
      <c r="L11" s="9" t="n">
        <v>21642</v>
      </c>
      <c r="M11" s="5" t="inlineStr">
        <is>
          <t>1 x 5 yr</t>
        </is>
      </c>
      <c r="N11" s="5" t="inlineStr">
        <is>
          <t>4 months abatement (Feb to May 2024), burned off</t>
        </is>
      </c>
    </row>
    <row r="12">
      <c r="A12" s="5" t="inlineStr">
        <is>
          <t>310</t>
        </is>
      </c>
      <c r="B12" s="5" t="inlineStr">
        <is>
          <t>Pinecrest Pediatrics</t>
        </is>
      </c>
      <c r="C12" s="6" t="n">
        <v>4400</v>
      </c>
      <c r="D12" s="7" t="n">
        <v>45839</v>
      </c>
      <c r="E12" s="7" t="n">
        <v>48395</v>
      </c>
      <c r="F12" s="8">
        <f>IF(E12="","",MAX(0,(E12-$B$2)/365.25))</f>
        <v/>
      </c>
      <c r="G12" s="9" t="n">
        <v>9900</v>
      </c>
      <c r="H12" s="10">
        <f>IF(G12="",0,G12*12)</f>
        <v/>
      </c>
      <c r="I12" s="11">
        <f>IF(OR(G12="",C12=0),"",H12/C12)</f>
        <v/>
      </c>
      <c r="J12" s="5" t="inlineStr">
        <is>
          <t>3% annual</t>
        </is>
      </c>
      <c r="K12" s="5" t="inlineStr">
        <is>
          <t>NNN</t>
        </is>
      </c>
      <c r="L12" s="9" t="n">
        <v>9900</v>
      </c>
      <c r="M12" s="5" t="inlineStr">
        <is>
          <t>2 x 5 yr</t>
        </is>
      </c>
      <c r="N12" s="5" t="inlineStr">
        <is>
          <t>Landlord TI of $45/SF funded at delivery</t>
        </is>
      </c>
    </row>
    <row r="13">
      <c r="A13" s="5" t="inlineStr">
        <is>
          <t>320</t>
        </is>
      </c>
      <c r="B13" s="5" t="inlineStr">
        <is>
          <t>Atlas Logistics (regional office)</t>
        </is>
      </c>
      <c r="C13" s="6" t="n">
        <v>3600</v>
      </c>
      <c r="D13" s="7" t="n">
        <v>44682</v>
      </c>
      <c r="E13" s="7" t="n">
        <v>46507</v>
      </c>
      <c r="F13" s="8">
        <f>IF(E13="","",MAX(0,(E13-$B$2)/365.25))</f>
        <v/>
      </c>
      <c r="G13" s="9" t="n">
        <v>7200</v>
      </c>
      <c r="H13" s="10">
        <f>IF(G13="",0,G13*12)</f>
        <v/>
      </c>
      <c r="I13" s="11">
        <f>IF(OR(G13="",C13=0),"",H13/C13)</f>
        <v/>
      </c>
      <c r="J13" s="5" t="inlineStr">
        <is>
          <t>2% annual</t>
        </is>
      </c>
      <c r="K13" s="5" t="inlineStr">
        <is>
          <t>Modified gross</t>
        </is>
      </c>
      <c r="L13" s="9" t="n">
        <v>7200</v>
      </c>
      <c r="M13" s="5" t="inlineStr">
        <is>
          <t>None</t>
        </is>
      </c>
      <c r="N13" s="5" t="inlineStr"/>
    </row>
    <row r="14">
      <c r="A14" s="5" t="inlineStr">
        <is>
          <t>400</t>
        </is>
      </c>
      <c r="B14" s="5" t="inlineStr">
        <is>
          <t>Summit Behavioral Health</t>
        </is>
      </c>
      <c r="C14" s="6" t="n">
        <v>7200</v>
      </c>
      <c r="D14" s="7" t="n">
        <v>45231</v>
      </c>
      <c r="E14" s="7" t="n">
        <v>47787</v>
      </c>
      <c r="F14" s="8">
        <f>IF(E14="","",MAX(0,(E14-$B$2)/365.25))</f>
        <v/>
      </c>
      <c r="G14" s="9" t="n">
        <v>15300</v>
      </c>
      <c r="H14" s="10">
        <f>IF(G14="",0,G14*12)</f>
        <v/>
      </c>
      <c r="I14" s="11">
        <f>IF(OR(G14="",C14=0),"",H14/C14)</f>
        <v/>
      </c>
      <c r="J14" s="5" t="inlineStr">
        <is>
          <t>3% annual</t>
        </is>
      </c>
      <c r="K14" s="5" t="inlineStr">
        <is>
          <t>Modified gross</t>
        </is>
      </c>
      <c r="L14" s="9" t="n">
        <v>15300</v>
      </c>
      <c r="M14" s="5" t="inlineStr">
        <is>
          <t>1 x 5 yr</t>
        </is>
      </c>
      <c r="N14" s="5" t="inlineStr">
        <is>
          <t>Nov and Dec free each year through 2027 (lease s. 4.2)</t>
        </is>
      </c>
    </row>
    <row r="15">
      <c r="A15" s="5" t="inlineStr">
        <is>
          <t>410</t>
        </is>
      </c>
      <c r="B15" s="5" t="inlineStr">
        <is>
          <t>Redwood Insurance Brokers</t>
        </is>
      </c>
      <c r="C15" s="6" t="n">
        <v>5300</v>
      </c>
      <c r="D15" s="7" t="n">
        <v>46023</v>
      </c>
      <c r="E15" s="7" t="n">
        <v>48213</v>
      </c>
      <c r="F15" s="8">
        <f>IF(E15="","",MAX(0,(E15-$B$2)/365.25))</f>
        <v/>
      </c>
      <c r="G15" s="9" t="n">
        <v>12145.83333333333</v>
      </c>
      <c r="H15" s="10">
        <f>IF(G15="",0,G15*12)</f>
        <v/>
      </c>
      <c r="I15" s="11">
        <f>IF(OR(G15="",C15=0),"",H15/C15)</f>
        <v/>
      </c>
      <c r="J15" s="5" t="inlineStr">
        <is>
          <t>3% annual</t>
        </is>
      </c>
      <c r="K15" s="5" t="inlineStr">
        <is>
          <t>Modified gross</t>
        </is>
      </c>
      <c r="L15" s="9" t="n">
        <v>12146</v>
      </c>
      <c r="M15" s="5" t="inlineStr">
        <is>
          <t>1 x 5 yr</t>
        </is>
      </c>
      <c r="N15" s="5" t="inlineStr">
        <is>
          <t>First 6 months free (Jan to Jun 2026); rent commenced Jul 2026</t>
        </is>
      </c>
    </row>
    <row r="16">
      <c r="A16" s="5" t="n"/>
      <c r="B16" s="5" t="n"/>
      <c r="C16" s="6" t="n"/>
      <c r="D16" s="7" t="n"/>
      <c r="E16" s="7" t="n"/>
      <c r="F16" s="8">
        <f>IF(E16="","",MAX(0,(E16-$B$2)/365.25))</f>
        <v/>
      </c>
      <c r="G16" s="9" t="n"/>
      <c r="H16" s="10">
        <f>IF(G16="",0,G16*12)</f>
        <v/>
      </c>
      <c r="I16" s="11">
        <f>IF(OR(G16="",C16=0),"",H16/C16)</f>
        <v/>
      </c>
      <c r="J16" s="5" t="n"/>
      <c r="K16" s="5" t="n"/>
      <c r="L16" s="9" t="n"/>
      <c r="M16" s="5" t="n"/>
      <c r="N16" s="5" t="n"/>
    </row>
    <row r="17">
      <c r="A17" s="5" t="n"/>
      <c r="B17" s="5" t="n"/>
      <c r="C17" s="6" t="n"/>
      <c r="D17" s="7" t="n"/>
      <c r="E17" s="7" t="n"/>
      <c r="F17" s="8">
        <f>IF(E17="","",MAX(0,(E17-$B$2)/365.25))</f>
        <v/>
      </c>
      <c r="G17" s="9" t="n"/>
      <c r="H17" s="10">
        <f>IF(G17="",0,G17*12)</f>
        <v/>
      </c>
      <c r="I17" s="11">
        <f>IF(OR(G17="",C17=0),"",H17/C17)</f>
        <v/>
      </c>
      <c r="J17" s="5" t="n"/>
      <c r="K17" s="5" t="n"/>
      <c r="L17" s="9" t="n"/>
      <c r="M17" s="5" t="n"/>
      <c r="N17" s="5" t="n"/>
    </row>
    <row r="18">
      <c r="A18" s="5" t="n"/>
      <c r="B18" s="5" t="n"/>
      <c r="C18" s="6" t="n"/>
      <c r="D18" s="7" t="n"/>
      <c r="E18" s="7" t="n"/>
      <c r="F18" s="8">
        <f>IF(E18="","",MAX(0,(E18-$B$2)/365.25))</f>
        <v/>
      </c>
      <c r="G18" s="9" t="n"/>
      <c r="H18" s="10">
        <f>IF(G18="",0,G18*12)</f>
        <v/>
      </c>
      <c r="I18" s="11">
        <f>IF(OR(G18="",C18=0),"",H18/C18)</f>
        <v/>
      </c>
      <c r="J18" s="5" t="n"/>
      <c r="K18" s="5" t="n"/>
      <c r="L18" s="9" t="n"/>
      <c r="M18" s="5" t="n"/>
      <c r="N18" s="5" t="n"/>
    </row>
    <row r="19">
      <c r="A19" s="5" t="n"/>
      <c r="B19" s="5" t="n"/>
      <c r="C19" s="6" t="n"/>
      <c r="D19" s="7" t="n"/>
      <c r="E19" s="7" t="n"/>
      <c r="F19" s="8">
        <f>IF(E19="","",MAX(0,(E19-$B$2)/365.25))</f>
        <v/>
      </c>
      <c r="G19" s="9" t="n"/>
      <c r="H19" s="10">
        <f>IF(G19="",0,G19*12)</f>
        <v/>
      </c>
      <c r="I19" s="11">
        <f>IF(OR(G19="",C19=0),"",H19/C19)</f>
        <v/>
      </c>
      <c r="J19" s="5" t="n"/>
      <c r="K19" s="5" t="n"/>
      <c r="L19" s="9" t="n"/>
      <c r="M19" s="5" t="n"/>
      <c r="N19" s="5" t="n"/>
    </row>
    <row r="20">
      <c r="A20" s="5" t="n"/>
      <c r="B20" s="5" t="n"/>
      <c r="C20" s="6" t="n"/>
      <c r="D20" s="7" t="n"/>
      <c r="E20" s="7" t="n"/>
      <c r="F20" s="8">
        <f>IF(E20="","",MAX(0,(E20-$B$2)/365.25))</f>
        <v/>
      </c>
      <c r="G20" s="9" t="n"/>
      <c r="H20" s="10">
        <f>IF(G20="",0,G20*12)</f>
        <v/>
      </c>
      <c r="I20" s="11">
        <f>IF(OR(G20="",C20=0),"",H20/C20)</f>
        <v/>
      </c>
      <c r="J20" s="5" t="n"/>
      <c r="K20" s="5" t="n"/>
      <c r="L20" s="9" t="n"/>
      <c r="M20" s="5" t="n"/>
      <c r="N20" s="5" t="n"/>
    </row>
    <row r="21">
      <c r="A21" s="5" t="n"/>
      <c r="B21" s="5" t="n"/>
      <c r="C21" s="6" t="n"/>
      <c r="D21" s="7" t="n"/>
      <c r="E21" s="7" t="n"/>
      <c r="F21" s="8">
        <f>IF(E21="","",MAX(0,(E21-$B$2)/365.25))</f>
        <v/>
      </c>
      <c r="G21" s="9" t="n"/>
      <c r="H21" s="10">
        <f>IF(G21="",0,G21*12)</f>
        <v/>
      </c>
      <c r="I21" s="11">
        <f>IF(OR(G21="",C21=0),"",H21/C21)</f>
        <v/>
      </c>
      <c r="J21" s="5" t="n"/>
      <c r="K21" s="5" t="n"/>
      <c r="L21" s="9" t="n"/>
      <c r="M21" s="5" t="n"/>
      <c r="N21" s="5" t="n"/>
    </row>
    <row r="22">
      <c r="A22" s="5" t="n"/>
      <c r="B22" s="5" t="n"/>
      <c r="C22" s="6" t="n"/>
      <c r="D22" s="7" t="n"/>
      <c r="E22" s="7" t="n"/>
      <c r="F22" s="8">
        <f>IF(E22="","",MAX(0,(E22-$B$2)/365.25))</f>
        <v/>
      </c>
      <c r="G22" s="9" t="n"/>
      <c r="H22" s="10">
        <f>IF(G22="",0,G22*12)</f>
        <v/>
      </c>
      <c r="I22" s="11">
        <f>IF(OR(G22="",C22=0),"",H22/C22)</f>
        <v/>
      </c>
      <c r="J22" s="5" t="n"/>
      <c r="K22" s="5" t="n"/>
      <c r="L22" s="9" t="n"/>
      <c r="M22" s="5" t="n"/>
      <c r="N22" s="5" t="n"/>
    </row>
    <row r="23">
      <c r="A23" s="5" t="n"/>
      <c r="B23" s="5" t="n"/>
      <c r="C23" s="6" t="n"/>
      <c r="D23" s="7" t="n"/>
      <c r="E23" s="7" t="n"/>
      <c r="F23" s="8">
        <f>IF(E23="","",MAX(0,(E23-$B$2)/365.25))</f>
        <v/>
      </c>
      <c r="G23" s="9" t="n"/>
      <c r="H23" s="10">
        <f>IF(G23="",0,G23*12)</f>
        <v/>
      </c>
      <c r="I23" s="11">
        <f>IF(OR(G23="",C23=0),"",H23/C23)</f>
        <v/>
      </c>
      <c r="J23" s="5" t="n"/>
      <c r="K23" s="5" t="n"/>
      <c r="L23" s="9" t="n"/>
      <c r="M23" s="5" t="n"/>
      <c r="N23" s="5" t="n"/>
    </row>
    <row r="24">
      <c r="A24" s="5" t="n"/>
      <c r="B24" s="5" t="n"/>
      <c r="C24" s="6" t="n"/>
      <c r="D24" s="7" t="n"/>
      <c r="E24" s="7" t="n"/>
      <c r="F24" s="8">
        <f>IF(E24="","",MAX(0,(E24-$B$2)/365.25))</f>
        <v/>
      </c>
      <c r="G24" s="9" t="n"/>
      <c r="H24" s="10">
        <f>IF(G24="",0,G24*12)</f>
        <v/>
      </c>
      <c r="I24" s="11">
        <f>IF(OR(G24="",C24=0),"",H24/C24)</f>
        <v/>
      </c>
      <c r="J24" s="5" t="n"/>
      <c r="K24" s="5" t="n"/>
      <c r="L24" s="9" t="n"/>
      <c r="M24" s="5" t="n"/>
      <c r="N24" s="5" t="n"/>
    </row>
    <row r="25">
      <c r="A25" s="5" t="n"/>
      <c r="B25" s="5" t="n"/>
      <c r="C25" s="6" t="n"/>
      <c r="D25" s="7" t="n"/>
      <c r="E25" s="7" t="n"/>
      <c r="F25" s="8">
        <f>IF(E25="","",MAX(0,(E25-$B$2)/365.25))</f>
        <v/>
      </c>
      <c r="G25" s="9" t="n"/>
      <c r="H25" s="10">
        <f>IF(G25="",0,G25*12)</f>
        <v/>
      </c>
      <c r="I25" s="11">
        <f>IF(OR(G25="",C25=0),"",H25/C25)</f>
        <v/>
      </c>
      <c r="J25" s="5" t="n"/>
      <c r="K25" s="5" t="n"/>
      <c r="L25" s="9" t="n"/>
      <c r="M25" s="5" t="n"/>
      <c r="N25" s="5" t="n"/>
    </row>
    <row r="26">
      <c r="A26" s="5" t="n"/>
      <c r="B26" s="5" t="n"/>
      <c r="C26" s="6" t="n"/>
      <c r="D26" s="7" t="n"/>
      <c r="E26" s="7" t="n"/>
      <c r="F26" s="8">
        <f>IF(E26="","",MAX(0,(E26-$B$2)/365.25))</f>
        <v/>
      </c>
      <c r="G26" s="9" t="n"/>
      <c r="H26" s="10">
        <f>IF(G26="",0,G26*12)</f>
        <v/>
      </c>
      <c r="I26" s="11">
        <f>IF(OR(G26="",C26=0),"",H26/C26)</f>
        <v/>
      </c>
      <c r="J26" s="5" t="n"/>
      <c r="K26" s="5" t="n"/>
      <c r="L26" s="9" t="n"/>
      <c r="M26" s="5" t="n"/>
      <c r="N26" s="5" t="n"/>
    </row>
    <row r="27">
      <c r="A27" s="5" t="n"/>
      <c r="B27" s="5" t="n"/>
      <c r="C27" s="6" t="n"/>
      <c r="D27" s="7" t="n"/>
      <c r="E27" s="7" t="n"/>
      <c r="F27" s="8">
        <f>IF(E27="","",MAX(0,(E27-$B$2)/365.25))</f>
        <v/>
      </c>
      <c r="G27" s="9" t="n"/>
      <c r="H27" s="10">
        <f>IF(G27="",0,G27*12)</f>
        <v/>
      </c>
      <c r="I27" s="11">
        <f>IF(OR(G27="",C27=0),"",H27/C27)</f>
        <v/>
      </c>
      <c r="J27" s="5" t="n"/>
      <c r="K27" s="5" t="n"/>
      <c r="L27" s="9" t="n"/>
      <c r="M27" s="5" t="n"/>
      <c r="N27" s="5" t="n"/>
    </row>
    <row r="28">
      <c r="A28" s="5" t="n"/>
      <c r="B28" s="5" t="n"/>
      <c r="C28" s="6" t="n"/>
      <c r="D28" s="7" t="n"/>
      <c r="E28" s="7" t="n"/>
      <c r="F28" s="8">
        <f>IF(E28="","",MAX(0,(E28-$B$2)/365.25))</f>
        <v/>
      </c>
      <c r="G28" s="9" t="n"/>
      <c r="H28" s="10">
        <f>IF(G28="",0,G28*12)</f>
        <v/>
      </c>
      <c r="I28" s="11">
        <f>IF(OR(G28="",C28=0),"",H28/C28)</f>
        <v/>
      </c>
      <c r="J28" s="5" t="n"/>
      <c r="K28" s="5" t="n"/>
      <c r="L28" s="9" t="n"/>
      <c r="M28" s="5" t="n"/>
      <c r="N28" s="5" t="n"/>
    </row>
    <row r="29">
      <c r="A29" s="5" t="n"/>
      <c r="B29" s="5" t="n"/>
      <c r="C29" s="6" t="n"/>
      <c r="D29" s="7" t="n"/>
      <c r="E29" s="7" t="n"/>
      <c r="F29" s="8">
        <f>IF(E29="","",MAX(0,(E29-$B$2)/365.25))</f>
        <v/>
      </c>
      <c r="G29" s="9" t="n"/>
      <c r="H29" s="10">
        <f>IF(G29="",0,G29*12)</f>
        <v/>
      </c>
      <c r="I29" s="11">
        <f>IF(OR(G29="",C29=0),"",H29/C29)</f>
        <v/>
      </c>
      <c r="J29" s="5" t="n"/>
      <c r="K29" s="5" t="n"/>
      <c r="L29" s="9" t="n"/>
      <c r="M29" s="5" t="n"/>
      <c r="N29" s="5" t="n"/>
    </row>
    <row r="30">
      <c r="A30" s="12" t="inlineStr">
        <is>
          <t>Total</t>
        </is>
      </c>
      <c r="C30" s="13">
        <f>SUM(C5:C29)</f>
        <v/>
      </c>
      <c r="G30" s="14">
        <f>SUM(G5:G29)</f>
        <v/>
      </c>
      <c r="H30" s="14">
        <f>SUM(H5:H29)</f>
        <v/>
      </c>
    </row>
  </sheetData>
  <dataValidations count="1">
    <dataValidation sqref="K5 K6 K7 K8 K9 K10 K11 K12 K13 K14 K15 K16 K17 K18 K19 K20 K21 K22 K23 K24 K25 K26 K27 K28 K29" showDropDown="0" showInputMessage="0" showErrorMessage="0" allowBlank="1" type="list">
      <formula1>"NNN,Modified gross,Full service,Gross"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8" customWidth="1" min="4" max="4"/>
  </cols>
  <sheetData>
    <row r="1">
      <c r="A1" s="1" t="inlineStr">
        <is>
          <t>Summary (reads from "Example")</t>
        </is>
      </c>
    </row>
    <row r="2"/>
    <row r="3">
      <c r="A3" t="inlineStr">
        <is>
          <t>As-of date</t>
        </is>
      </c>
      <c r="B3" s="15">
        <f>'Example'!B2</f>
        <v/>
      </c>
    </row>
    <row r="4">
      <c r="A4" t="inlineStr">
        <is>
          <t>Total RSF</t>
        </is>
      </c>
      <c r="B4" s="16">
        <f>SUM('Example'!$C$5:$C$29)</f>
        <v/>
      </c>
    </row>
    <row r="5">
      <c r="A5" t="inlineStr">
        <is>
          <t>Occupied RSF</t>
        </is>
      </c>
      <c r="B5" s="16">
        <f>SUMIFS('Example'!$C$5:$C$29,'Example'!$H$5:$H$29,"&gt;0")</f>
        <v/>
      </c>
    </row>
    <row r="6">
      <c r="A6" t="inlineStr">
        <is>
          <t>Vacant RSF</t>
        </is>
      </c>
      <c r="B6" s="16">
        <f>B4-B5</f>
        <v/>
      </c>
    </row>
    <row r="7">
      <c r="A7" t="inlineStr">
        <is>
          <t>Occupancy</t>
        </is>
      </c>
      <c r="B7" s="17">
        <f>IF(B4&gt;0,B5/B4,0)</f>
        <v/>
      </c>
    </row>
    <row r="8">
      <c r="A8" t="inlineStr">
        <is>
          <t>Total annual base rent</t>
        </is>
      </c>
      <c r="B8" s="18">
        <f>SUM('Example'!$H$5:$H$29)</f>
        <v/>
      </c>
    </row>
    <row r="9">
      <c r="A9" t="inlineStr">
        <is>
          <t>In-place rent per occupied SF</t>
        </is>
      </c>
      <c r="B9" s="11">
        <f>IF(B5&gt;0,B8/B5,0)</f>
        <v/>
      </c>
    </row>
    <row r="10">
      <c r="A10" t="inlineStr">
        <is>
          <t>WALT, weighted by annual rent (years)</t>
        </is>
      </c>
      <c r="B10" s="8">
        <f>IF(B8&gt;0,SUMPRODUCT(('Example'!$H$5:$H$29&gt;0)*1,IFERROR('Example'!$F$5:$F$29*1,0),'Example'!$H$5:$H$29)/B8,0)</f>
        <v/>
      </c>
    </row>
    <row r="11"/>
    <row r="12">
      <c r="A12" s="12" t="inlineStr">
        <is>
          <t>Rollover by calendar year</t>
        </is>
      </c>
    </row>
    <row r="13">
      <c r="A13" s="19" t="inlineStr">
        <is>
          <t>Year</t>
        </is>
      </c>
      <c r="B13" s="19" t="inlineStr">
        <is>
          <t>RSF expiring</t>
        </is>
      </c>
      <c r="C13" s="19" t="inlineStr">
        <is>
          <t>% of occupied RSF</t>
        </is>
      </c>
      <c r="D13" s="19" t="inlineStr">
        <is>
          <t>Annual rent expiring</t>
        </is>
      </c>
    </row>
    <row r="14">
      <c r="A14" t="n">
        <v>2026</v>
      </c>
      <c r="B14" s="16">
        <f>SUMPRODUCT((YEAR('Example'!$E$5:$E$29+0)=2026)*('Example'!$H$5:$H$29&gt;0)*'Example'!$C$5:$C$29)</f>
        <v/>
      </c>
      <c r="C14" s="17">
        <f>IF($B$5&gt;0,B14/$B$5,0)</f>
        <v/>
      </c>
      <c r="D14" s="18">
        <f>SUMPRODUCT((YEAR('Example'!$E$5:$E$29+0)=2026)*'Example'!$H$5:$H$29)</f>
        <v/>
      </c>
    </row>
    <row r="15">
      <c r="A15" t="n">
        <v>2027</v>
      </c>
      <c r="B15" s="16">
        <f>SUMPRODUCT((YEAR('Example'!$E$5:$E$29+0)=2027)*('Example'!$H$5:$H$29&gt;0)*'Example'!$C$5:$C$29)</f>
        <v/>
      </c>
      <c r="C15" s="17">
        <f>IF($B$5&gt;0,B15/$B$5,0)</f>
        <v/>
      </c>
      <c r="D15" s="18">
        <f>SUMPRODUCT((YEAR('Example'!$E$5:$E$29+0)=2027)*'Example'!$H$5:$H$29)</f>
        <v/>
      </c>
    </row>
    <row r="16">
      <c r="A16" t="n">
        <v>2028</v>
      </c>
      <c r="B16" s="16">
        <f>SUMPRODUCT((YEAR('Example'!$E$5:$E$29+0)=2028)*('Example'!$H$5:$H$29&gt;0)*'Example'!$C$5:$C$29)</f>
        <v/>
      </c>
      <c r="C16" s="17">
        <f>IF($B$5&gt;0,B16/$B$5,0)</f>
        <v/>
      </c>
      <c r="D16" s="18">
        <f>SUMPRODUCT((YEAR('Example'!$E$5:$E$29+0)=2028)*'Example'!$H$5:$H$29)</f>
        <v/>
      </c>
    </row>
    <row r="17">
      <c r="A17" t="n">
        <v>2029</v>
      </c>
      <c r="B17" s="16">
        <f>SUMPRODUCT((YEAR('Example'!$E$5:$E$29+0)=2029)*('Example'!$H$5:$H$29&gt;0)*'Example'!$C$5:$C$29)</f>
        <v/>
      </c>
      <c r="C17" s="17">
        <f>IF($B$5&gt;0,B17/$B$5,0)</f>
        <v/>
      </c>
      <c r="D17" s="18">
        <f>SUMPRODUCT((YEAR('Example'!$E$5:$E$29+0)=2029)*'Example'!$H$5:$H$29)</f>
        <v/>
      </c>
    </row>
    <row r="18">
      <c r="A18" t="n">
        <v>2030</v>
      </c>
      <c r="B18" s="16">
        <f>SUMPRODUCT((YEAR('Example'!$E$5:$E$29+0)=2030)*('Example'!$H$5:$H$29&gt;0)*'Example'!$C$5:$C$29)</f>
        <v/>
      </c>
      <c r="C18" s="17">
        <f>IF($B$5&gt;0,B18/$B$5,0)</f>
        <v/>
      </c>
      <c r="D18" s="18">
        <f>SUMPRODUCT((YEAR('Example'!$E$5:$E$29+0)=2030)*'Example'!$H$5:$H$29)</f>
        <v/>
      </c>
    </row>
    <row r="19">
      <c r="A19" t="n">
        <v>2031</v>
      </c>
      <c r="B19" s="16">
        <f>SUMPRODUCT((YEAR('Example'!$E$5:$E$29+0)=2031)*('Example'!$H$5:$H$29&gt;0)*'Example'!$C$5:$C$29)</f>
        <v/>
      </c>
      <c r="C19" s="17">
        <f>IF($B$5&gt;0,B19/$B$5,0)</f>
        <v/>
      </c>
      <c r="D19" s="18">
        <f>SUMPRODUCT((YEAR('Example'!$E$5:$E$29+0)=2031)*'Example'!$H$5:$H$29)</f>
        <v/>
      </c>
    </row>
    <row r="20">
      <c r="A20" t="n">
        <v>2032</v>
      </c>
      <c r="B20" s="16">
        <f>SUMPRODUCT((YEAR('Example'!$E$5:$E$29+0)=2032)*('Example'!$H$5:$H$29&gt;0)*'Example'!$C$5:$C$29)</f>
        <v/>
      </c>
      <c r="C20" s="17">
        <f>IF($B$5&gt;0,B20/$B$5,0)</f>
        <v/>
      </c>
      <c r="D20" s="18">
        <f>SUMPRODUCT((YEAR('Example'!$E$5:$E$29+0)=2032)*'Example'!$H$5:$H$29)</f>
        <v/>
      </c>
    </row>
    <row r="21">
      <c r="A21" t="n">
        <v>2033</v>
      </c>
      <c r="B21" s="16">
        <f>SUMPRODUCT((YEAR('Example'!$E$5:$E$29+0)=2033)*('Example'!$H$5:$H$29&gt;0)*'Example'!$C$5:$C$29)</f>
        <v/>
      </c>
      <c r="C21" s="17">
        <f>IF($B$5&gt;0,B21/$B$5,0)</f>
        <v/>
      </c>
      <c r="D21" s="18">
        <f>SUMPRODUCT((YEAR('Example'!$E$5:$E$29+0)=2033)*'Example'!$H$5:$H$29)</f>
        <v/>
      </c>
    </row>
    <row r="22">
      <c r="A22" s="3" t="inlineStr">
        <is>
          <t>Blank lease-end cells (vacant rows) are read as year 1900 and fall outside the table. A lease end before the as-of date is a holdover and shows in its expiry year.</t>
        </is>
      </c>
    </row>
    <row r="23"/>
    <row r="24">
      <c r="A24" s="12" t="inlineStr">
        <is>
          <t>Top 3 tenants by share of rent</t>
        </is>
      </c>
    </row>
    <row r="25">
      <c r="A25" s="19" t="inlineStr">
        <is>
          <t>Rank</t>
        </is>
      </c>
      <c r="B25" s="19" t="inlineStr">
        <is>
          <t>Tenant</t>
        </is>
      </c>
      <c r="C25" s="19" t="inlineStr">
        <is>
          <t>Annual rent</t>
        </is>
      </c>
      <c r="D25" s="19" t="inlineStr">
        <is>
          <t>% of rent</t>
        </is>
      </c>
    </row>
    <row r="26">
      <c r="A26" t="n">
        <v>1</v>
      </c>
      <c r="B26">
        <f>IFERROR(INDEX('Example'!$B$5:$B$29,MATCH(C26,'Example'!$H$5:$H$29,0)),"")</f>
        <v/>
      </c>
      <c r="C26" s="18">
        <f>IFERROR(LARGE('Example'!$H$5:$H$29,1),0)</f>
        <v/>
      </c>
      <c r="D26" s="17">
        <f>IF($B$8&gt;0,C26/$B$8,0)</f>
        <v/>
      </c>
    </row>
    <row r="27">
      <c r="A27" t="n">
        <v>2</v>
      </c>
      <c r="B27">
        <f>IFERROR(INDEX('Example'!$B$5:$B$29,MATCH(C27,'Example'!$H$5:$H$29,0)),"")</f>
        <v/>
      </c>
      <c r="C27" s="18">
        <f>IFERROR(LARGE('Example'!$H$5:$H$29,2),0)</f>
        <v/>
      </c>
      <c r="D27" s="17">
        <f>IF($B$8&gt;0,C27/$B$8,0)</f>
        <v/>
      </c>
    </row>
    <row r="28">
      <c r="A28" t="n">
        <v>3</v>
      </c>
      <c r="B28">
        <f>IFERROR(INDEX('Example'!$B$5:$B$29,MATCH(C28,'Example'!$H$5:$H$29,0)),"")</f>
        <v/>
      </c>
      <c r="C28" s="18">
        <f>IFERROR(LARGE('Example'!$H$5:$H$29,3),0)</f>
        <v/>
      </c>
      <c r="D28" s="17">
        <f>IF($B$8&gt;0,C28/$B$8,0)</f>
        <v/>
      </c>
    </row>
    <row r="29">
      <c r="A29" s="3" t="inlineStr">
        <is>
          <t>If two tenants pay exactly the same rent, the second shows the first name; adjust by hand.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2026-10-04T11:33:19Z</dcterms:created>
  <dcterms:modified xmlns:dcterms="http://purl.org/dc/terms/" xmlns:xsi="http://www.w3.org/2001/XMLSchema-instance" xsi:type="dcterms:W3CDTF">2026-10-04T11:33:19Z</dcterms:modified>
</cp:coreProperties>
</file>